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kzani\Downloads\UDC\BUSINESS ANALYST\PROJECT 2\finalproject\"/>
    </mc:Choice>
  </mc:AlternateContent>
  <xr:revisionPtr revIDLastSave="0" documentId="13_ncr:40009_{C50D0A2E-231E-4647-A361-61F5CA5CB738}" xr6:coauthVersionLast="45" xr6:coauthVersionMax="45" xr10:uidLastSave="{00000000-0000-0000-0000-000000000000}"/>
  <bookViews>
    <workbookView xWindow="-120" yWindow="-120" windowWidth="20730" windowHeight="11160" activeTab="3"/>
  </bookViews>
  <sheets>
    <sheet name="dataset" sheetId="1" r:id="rId1"/>
    <sheet name="SummaryStatistic" sheetId="2" r:id="rId2"/>
    <sheet name="PnLDashboard" sheetId="3" r:id="rId3"/>
    <sheet name="ForecastScenario" sheetId="4" r:id="rId4"/>
    <sheet name="pivotSummaryStatistic" sheetId="5" r:id="rId5"/>
    <sheet name="pivotPnL" sheetId="6" r:id="rId6"/>
    <sheet name="barchartcenter" sheetId="8" r:id="rId7"/>
    <sheet name="barchartspread" sheetId="9" r:id="rId8"/>
  </sheets>
  <externalReferences>
    <externalReference r:id="rId9"/>
  </externalReferences>
  <definedNames>
    <definedName name="COGs">dataset!$F$2:$F$1711</definedName>
    <definedName name="gross_margin">dataset!$N$2:$N$1711</definedName>
    <definedName name="gross_profit">dataset!$L$2:$L$1711</definedName>
    <definedName name="industry_ref">dataset!$K$2:$K$1711</definedName>
    <definedName name="operating_item">dataset!$I$2:$I$1711</definedName>
    <definedName name="operating_margin">dataset!$O$2:$O$1711</definedName>
    <definedName name="oprating_profit">dataset!$M$2:$M$1711</definedName>
    <definedName name="RnD">dataset!$H$2:$H$1711</definedName>
    <definedName name="scenario">ForecastScenario!$B$28:$B$30</definedName>
    <definedName name="sector">pivotSummaryStatistic!$C$4:$C$14</definedName>
    <definedName name="sector_ref">dataset!$J$2:$J$1711</definedName>
    <definedName name="SGAs">dataset!$G$2:$G$1711</definedName>
    <definedName name="ticker">pivotPnL!$C$4:$C$433</definedName>
    <definedName name="ticker_ref">dataset!$B$2:$B$1711</definedName>
    <definedName name="total_revenue">dataset!$E$2:$E$1711</definedName>
    <definedName name="triker">[1]Sheet1!$B$2:$B$13</definedName>
    <definedName name="year">dataset!$C$2:$C$1711</definedName>
  </definedNames>
  <calcPr calcId="0"/>
  <pivotCaches>
    <pivotCache cacheId="136" r:id="rId10"/>
  </pivotCaches>
</workbook>
</file>

<file path=xl/calcChain.xml><?xml version="1.0" encoding="utf-8"?>
<calcChain xmlns="http://schemas.openxmlformats.org/spreadsheetml/2006/main">
  <c r="L5" i="2" l="1" a="1"/>
  <c r="L5" i="2" s="1"/>
  <c r="E7" i="4" a="1"/>
  <c r="E7" i="4" s="1"/>
  <c r="F7" i="4" a="1"/>
  <c r="F7" i="4" s="1"/>
  <c r="H17" i="4" a="1"/>
  <c r="H17" i="4" s="1"/>
  <c r="G17" i="4" a="1"/>
  <c r="G17" i="4" s="1"/>
  <c r="G6" i="4" a="1"/>
  <c r="H19" i="4" a="1"/>
  <c r="H19" i="4" s="1"/>
  <c r="G19" i="4" a="1"/>
  <c r="G19" i="4" s="1"/>
  <c r="H18" i="4" a="1"/>
  <c r="H18" i="4" s="1"/>
  <c r="G18" i="4" a="1"/>
  <c r="G18" i="4" s="1"/>
  <c r="M1695" i="1" a="1"/>
  <c r="M1695" i="1" s="1"/>
  <c r="E18" i="4" a="1"/>
  <c r="E18" i="4" s="1"/>
  <c r="N3" i="1" a="1"/>
  <c r="N3" i="1" s="1"/>
  <c r="D18" i="4" s="1" a="1"/>
  <c r="D18" i="4" s="1"/>
  <c r="N4" i="1" a="1"/>
  <c r="N4" i="1"/>
  <c r="N5" i="1" a="1"/>
  <c r="N5" i="1" s="1"/>
  <c r="F18" i="4" s="1" a="1"/>
  <c r="F18" i="4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/>
  <c r="N27" i="1" a="1"/>
  <c r="N27" i="1" s="1"/>
  <c r="N28" i="1" a="1"/>
  <c r="N28" i="1"/>
  <c r="N29" i="1" a="1"/>
  <c r="N29" i="1" s="1"/>
  <c r="N30" i="1" a="1"/>
  <c r="N30" i="1"/>
  <c r="N31" i="1" a="1"/>
  <c r="N31" i="1" s="1"/>
  <c r="N32" i="1" a="1"/>
  <c r="N32" i="1" s="1"/>
  <c r="N33" i="1" a="1"/>
  <c r="N33" i="1" s="1"/>
  <c r="N34" i="1" a="1"/>
  <c r="N34" i="1"/>
  <c r="N35" i="1" a="1"/>
  <c r="N35" i="1" s="1"/>
  <c r="N36" i="1" a="1"/>
  <c r="N36" i="1" s="1"/>
  <c r="N37" i="1" a="1"/>
  <c r="N37" i="1" s="1"/>
  <c r="N38" i="1" a="1"/>
  <c r="N38" i="1"/>
  <c r="N39" i="1" a="1"/>
  <c r="N39" i="1" s="1"/>
  <c r="N40" i="1" a="1"/>
  <c r="N40" i="1" s="1"/>
  <c r="N41" i="1" a="1"/>
  <c r="N41" i="1" s="1"/>
  <c r="N42" i="1" a="1"/>
  <c r="N42" i="1"/>
  <c r="N43" i="1" a="1"/>
  <c r="N43" i="1" s="1"/>
  <c r="N44" i="1" a="1"/>
  <c r="N44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0" i="1" a="1"/>
  <c r="N50" i="1"/>
  <c r="N51" i="1" a="1"/>
  <c r="N51" i="1" s="1"/>
  <c r="N52" i="1" a="1"/>
  <c r="N52" i="1" s="1"/>
  <c r="N53" i="1" a="1"/>
  <c r="N53" i="1" s="1"/>
  <c r="N54" i="1" a="1"/>
  <c r="N54" i="1"/>
  <c r="N55" i="1" a="1"/>
  <c r="N55" i="1" s="1"/>
  <c r="N56" i="1" a="1"/>
  <c r="N56" i="1" s="1"/>
  <c r="N57" i="1" a="1"/>
  <c r="N57" i="1" s="1"/>
  <c r="N58" i="1" a="1"/>
  <c r="N58" i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66" i="1" a="1"/>
  <c r="N66" i="1"/>
  <c r="N67" i="1" a="1"/>
  <c r="N67" i="1" s="1"/>
  <c r="N68" i="1" a="1"/>
  <c r="N68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/>
  <c r="N75" i="1" a="1"/>
  <c r="N75" i="1" s="1"/>
  <c r="N76" i="1" a="1"/>
  <c r="N76" i="1" s="1"/>
  <c r="N77" i="1" a="1"/>
  <c r="N77" i="1" s="1"/>
  <c r="N78" i="1" a="1"/>
  <c r="N78" i="1"/>
  <c r="N79" i="1" a="1"/>
  <c r="N79" i="1" s="1"/>
  <c r="N80" i="1" a="1"/>
  <c r="N80" i="1" s="1"/>
  <c r="N81" i="1" a="1"/>
  <c r="N81" i="1" s="1"/>
  <c r="N82" i="1" a="1"/>
  <c r="N82" i="1"/>
  <c r="N83" i="1" a="1"/>
  <c r="N83" i="1" s="1"/>
  <c r="N84" i="1" a="1"/>
  <c r="N84" i="1" s="1"/>
  <c r="N85" i="1" a="1"/>
  <c r="N85" i="1" s="1"/>
  <c r="N86" i="1" a="1"/>
  <c r="N86" i="1" s="1"/>
  <c r="N87" i="1" a="1"/>
  <c r="N87" i="1" s="1"/>
  <c r="N88" i="1" a="1"/>
  <c r="N88" i="1" s="1"/>
  <c r="N89" i="1" a="1"/>
  <c r="N89" i="1" s="1"/>
  <c r="N90" i="1" a="1"/>
  <c r="N90" i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/>
  <c r="N97" i="1" a="1"/>
  <c r="N97" i="1" s="1"/>
  <c r="N98" i="1" a="1"/>
  <c r="N98" i="1"/>
  <c r="N99" i="1" a="1"/>
  <c r="N99" i="1" s="1"/>
  <c r="N100" i="1" a="1"/>
  <c r="N100" i="1" s="1"/>
  <c r="N101" i="1" a="1"/>
  <c r="N101" i="1" s="1"/>
  <c r="N102" i="1" a="1"/>
  <c r="N102" i="1"/>
  <c r="N103" i="1" a="1"/>
  <c r="N103" i="1" s="1"/>
  <c r="N104" i="1" a="1"/>
  <c r="N104" i="1"/>
  <c r="N105" i="1" a="1"/>
  <c r="N105" i="1" s="1"/>
  <c r="N106" i="1" a="1"/>
  <c r="N106" i="1"/>
  <c r="N107" i="1" a="1"/>
  <c r="N107" i="1" s="1"/>
  <c r="N108" i="1" a="1"/>
  <c r="N108" i="1" s="1"/>
  <c r="N109" i="1" a="1"/>
  <c r="N109" i="1" s="1"/>
  <c r="N110" i="1" a="1"/>
  <c r="N110" i="1"/>
  <c r="N111" i="1" a="1"/>
  <c r="N111" i="1" s="1"/>
  <c r="N112" i="1" a="1"/>
  <c r="N112" i="1" s="1"/>
  <c r="N113" i="1" a="1"/>
  <c r="N113" i="1" s="1"/>
  <c r="N114" i="1" a="1"/>
  <c r="N114" i="1"/>
  <c r="N115" i="1" a="1"/>
  <c r="N115" i="1" s="1"/>
  <c r="N116" i="1" a="1"/>
  <c r="N116" i="1" s="1"/>
  <c r="N117" i="1" a="1"/>
  <c r="N117" i="1" s="1"/>
  <c r="N118" i="1" a="1"/>
  <c r="N118" i="1" s="1"/>
  <c r="N119" i="1" a="1"/>
  <c r="N119" i="1" s="1"/>
  <c r="N120" i="1" a="1"/>
  <c r="N120" i="1" s="1"/>
  <c r="N121" i="1" a="1"/>
  <c r="N121" i="1" s="1"/>
  <c r="N122" i="1" a="1"/>
  <c r="N122" i="1"/>
  <c r="N123" i="1" a="1"/>
  <c r="N123" i="1" s="1"/>
  <c r="N124" i="1" a="1"/>
  <c r="N124" i="1" s="1"/>
  <c r="N125" i="1" a="1"/>
  <c r="N125" i="1" s="1"/>
  <c r="N126" i="1" a="1"/>
  <c r="N126" i="1" s="1"/>
  <c r="N127" i="1" a="1"/>
  <c r="N127" i="1" s="1"/>
  <c r="N128" i="1" a="1"/>
  <c r="N128" i="1"/>
  <c r="N129" i="1" a="1"/>
  <c r="N129" i="1" s="1"/>
  <c r="N130" i="1" a="1"/>
  <c r="N130" i="1"/>
  <c r="N131" i="1" a="1"/>
  <c r="N131" i="1" s="1"/>
  <c r="N132" i="1" a="1"/>
  <c r="N132" i="1" s="1"/>
  <c r="N133" i="1" a="1"/>
  <c r="N133" i="1" s="1"/>
  <c r="N134" i="1" a="1"/>
  <c r="N134" i="1"/>
  <c r="N135" i="1" a="1"/>
  <c r="N135" i="1" s="1"/>
  <c r="N136" i="1" a="1"/>
  <c r="N136" i="1" s="1"/>
  <c r="N137" i="1" a="1"/>
  <c r="N137" i="1" s="1"/>
  <c r="N138" i="1" a="1"/>
  <c r="N138" i="1"/>
  <c r="N139" i="1" a="1"/>
  <c r="N139" i="1" s="1"/>
  <c r="N140" i="1" a="1"/>
  <c r="N140" i="1" s="1"/>
  <c r="N141" i="1" a="1"/>
  <c r="N141" i="1" s="1"/>
  <c r="N142" i="1" a="1"/>
  <c r="N142" i="1"/>
  <c r="N143" i="1" a="1"/>
  <c r="N143" i="1" s="1"/>
  <c r="N144" i="1" a="1"/>
  <c r="N144" i="1" s="1"/>
  <c r="N145" i="1" a="1"/>
  <c r="N145" i="1" s="1"/>
  <c r="N146" i="1" a="1"/>
  <c r="N146" i="1"/>
  <c r="N147" i="1" a="1"/>
  <c r="N147" i="1" s="1"/>
  <c r="N148" i="1" a="1"/>
  <c r="N148" i="1" s="1"/>
  <c r="N149" i="1" a="1"/>
  <c r="N149" i="1" s="1"/>
  <c r="N150" i="1" a="1"/>
  <c r="N150" i="1" s="1"/>
  <c r="N151" i="1" a="1"/>
  <c r="N151" i="1" s="1"/>
  <c r="N152" i="1" a="1"/>
  <c r="N152" i="1" s="1"/>
  <c r="N153" i="1" a="1"/>
  <c r="N153" i="1" s="1"/>
  <c r="N154" i="1" a="1"/>
  <c r="N154" i="1"/>
  <c r="N155" i="1" a="1"/>
  <c r="N155" i="1" s="1"/>
  <c r="N156" i="1" a="1"/>
  <c r="N156" i="1" s="1"/>
  <c r="N157" i="1" a="1"/>
  <c r="N157" i="1" s="1"/>
  <c r="N158" i="1" a="1"/>
  <c r="N158" i="1" s="1"/>
  <c r="N159" i="1" a="1"/>
  <c r="N159" i="1" s="1"/>
  <c r="N160" i="1" a="1"/>
  <c r="N160" i="1"/>
  <c r="N161" i="1" a="1"/>
  <c r="N161" i="1" s="1"/>
  <c r="N162" i="1" a="1"/>
  <c r="N162" i="1"/>
  <c r="N163" i="1" a="1"/>
  <c r="N163" i="1" s="1"/>
  <c r="N164" i="1" a="1"/>
  <c r="N164" i="1" s="1"/>
  <c r="N165" i="1" a="1"/>
  <c r="N165" i="1" s="1"/>
  <c r="N166" i="1" a="1"/>
  <c r="N166" i="1"/>
  <c r="N167" i="1" a="1"/>
  <c r="N167" i="1" s="1"/>
  <c r="N168" i="1" a="1"/>
  <c r="N168" i="1"/>
  <c r="N169" i="1" a="1"/>
  <c r="N169" i="1" s="1"/>
  <c r="N170" i="1" a="1"/>
  <c r="N170" i="1"/>
  <c r="N171" i="1" a="1"/>
  <c r="N171" i="1" s="1"/>
  <c r="N172" i="1" a="1"/>
  <c r="N172" i="1" s="1"/>
  <c r="N173" i="1" a="1"/>
  <c r="N173" i="1" s="1"/>
  <c r="N174" i="1" a="1"/>
  <c r="N174" i="1" s="1"/>
  <c r="N175" i="1" a="1"/>
  <c r="N175" i="1" s="1"/>
  <c r="N176" i="1" a="1"/>
  <c r="N176" i="1" s="1"/>
  <c r="N177" i="1" a="1"/>
  <c r="N177" i="1"/>
  <c r="N178" i="1" a="1"/>
  <c r="N178" i="1" s="1"/>
  <c r="N179" i="1" a="1"/>
  <c r="N179" i="1"/>
  <c r="N180" i="1" a="1"/>
  <c r="N180" i="1" s="1"/>
  <c r="N181" i="1" a="1"/>
  <c r="N181" i="1" s="1"/>
  <c r="N182" i="1" a="1"/>
  <c r="N182" i="1" s="1"/>
  <c r="N183" i="1" a="1"/>
  <c r="N183" i="1" s="1"/>
  <c r="N184" i="1" a="1"/>
  <c r="N184" i="1" s="1"/>
  <c r="N185" i="1" a="1"/>
  <c r="N185" i="1"/>
  <c r="N186" i="1" a="1"/>
  <c r="N186" i="1" s="1"/>
  <c r="N187" i="1" a="1"/>
  <c r="N187" i="1"/>
  <c r="N188" i="1" a="1"/>
  <c r="N188" i="1" s="1"/>
  <c r="N189" i="1" a="1"/>
  <c r="N189" i="1" s="1"/>
  <c r="N190" i="1" a="1"/>
  <c r="N190" i="1" s="1"/>
  <c r="N191" i="1" a="1"/>
  <c r="N191" i="1" s="1"/>
  <c r="N192" i="1" a="1"/>
  <c r="N192" i="1" s="1"/>
  <c r="N193" i="1" a="1"/>
  <c r="N193" i="1"/>
  <c r="N194" i="1" a="1"/>
  <c r="N194" i="1" s="1"/>
  <c r="N195" i="1" a="1"/>
  <c r="N195" i="1"/>
  <c r="N196" i="1" a="1"/>
  <c r="N196" i="1" s="1"/>
  <c r="N197" i="1" a="1"/>
  <c r="N197" i="1" s="1"/>
  <c r="N198" i="1" a="1"/>
  <c r="N198" i="1" s="1"/>
  <c r="N199" i="1" a="1"/>
  <c r="N199" i="1" s="1"/>
  <c r="N200" i="1" a="1"/>
  <c r="N200" i="1" s="1"/>
  <c r="N201" i="1" a="1"/>
  <c r="N201" i="1"/>
  <c r="N202" i="1" a="1"/>
  <c r="N202" i="1" s="1"/>
  <c r="N203" i="1" a="1"/>
  <c r="N203" i="1"/>
  <c r="N204" i="1" a="1"/>
  <c r="N204" i="1" s="1"/>
  <c r="N205" i="1" a="1"/>
  <c r="N205" i="1" s="1"/>
  <c r="N206" i="1" a="1"/>
  <c r="N206" i="1" s="1"/>
  <c r="N207" i="1" a="1"/>
  <c r="N207" i="1" s="1"/>
  <c r="N208" i="1" a="1"/>
  <c r="N208" i="1" s="1"/>
  <c r="N209" i="1" a="1"/>
  <c r="N209" i="1"/>
  <c r="N210" i="1" a="1"/>
  <c r="N210" i="1" s="1"/>
  <c r="N211" i="1" a="1"/>
  <c r="N211" i="1"/>
  <c r="N212" i="1" a="1"/>
  <c r="N212" i="1" s="1"/>
  <c r="N213" i="1" a="1"/>
  <c r="N213" i="1" s="1"/>
  <c r="N214" i="1" a="1"/>
  <c r="N214" i="1" s="1"/>
  <c r="N215" i="1" a="1"/>
  <c r="N215" i="1" s="1"/>
  <c r="N216" i="1" a="1"/>
  <c r="N216" i="1" s="1"/>
  <c r="N217" i="1" a="1"/>
  <c r="N217" i="1"/>
  <c r="N218" i="1" a="1"/>
  <c r="N218" i="1" s="1"/>
  <c r="N219" i="1" a="1"/>
  <c r="N219" i="1"/>
  <c r="N220" i="1" a="1"/>
  <c r="N220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/>
  <c r="N226" i="1" a="1"/>
  <c r="N226" i="1" s="1"/>
  <c r="N227" i="1" a="1"/>
  <c r="N227" i="1"/>
  <c r="N228" i="1" a="1"/>
  <c r="N228" i="1" s="1"/>
  <c r="N229" i="1" a="1"/>
  <c r="N229" i="1" s="1"/>
  <c r="N230" i="1" a="1"/>
  <c r="N230" i="1" s="1"/>
  <c r="N231" i="1" a="1"/>
  <c r="N231" i="1" s="1"/>
  <c r="N232" i="1" a="1"/>
  <c r="N232" i="1" s="1"/>
  <c r="N233" i="1" a="1"/>
  <c r="N233" i="1"/>
  <c r="N234" i="1" a="1"/>
  <c r="N234" i="1" s="1"/>
  <c r="N235" i="1" a="1"/>
  <c r="N235" i="1" s="1"/>
  <c r="N236" i="1" a="1"/>
  <c r="N236" i="1" s="1"/>
  <c r="N237" i="1" a="1"/>
  <c r="N237" i="1" s="1"/>
  <c r="N238" i="1" a="1"/>
  <c r="N238" i="1" s="1"/>
  <c r="N239" i="1" a="1"/>
  <c r="N239" i="1" s="1"/>
  <c r="N240" i="1" a="1"/>
  <c r="N240" i="1" s="1"/>
  <c r="N241" i="1" a="1"/>
  <c r="N241" i="1"/>
  <c r="N242" i="1" a="1"/>
  <c r="N242" i="1" s="1"/>
  <c r="N243" i="1" a="1"/>
  <c r="N243" i="1"/>
  <c r="N244" i="1" a="1"/>
  <c r="N244" i="1" s="1"/>
  <c r="N245" i="1" a="1"/>
  <c r="N245" i="1" s="1"/>
  <c r="N246" i="1" a="1"/>
  <c r="N246" i="1" s="1"/>
  <c r="N247" i="1" a="1"/>
  <c r="N247" i="1" s="1"/>
  <c r="N248" i="1" a="1"/>
  <c r="N248" i="1" s="1"/>
  <c r="N249" i="1" a="1"/>
  <c r="N249" i="1"/>
  <c r="N250" i="1" a="1"/>
  <c r="N250" i="1" s="1"/>
  <c r="N251" i="1" a="1"/>
  <c r="N251" i="1"/>
  <c r="N252" i="1" a="1"/>
  <c r="N252" i="1" s="1"/>
  <c r="N253" i="1" a="1"/>
  <c r="N253" i="1" s="1"/>
  <c r="N254" i="1" a="1"/>
  <c r="N254" i="1" s="1"/>
  <c r="N255" i="1" a="1"/>
  <c r="N255" i="1" s="1"/>
  <c r="N256" i="1" a="1"/>
  <c r="N256" i="1" s="1"/>
  <c r="N257" i="1" a="1"/>
  <c r="N257" i="1"/>
  <c r="N258" i="1" a="1"/>
  <c r="N258" i="1" s="1"/>
  <c r="N259" i="1" a="1"/>
  <c r="N259" i="1" s="1"/>
  <c r="N260" i="1" a="1"/>
  <c r="N260" i="1" s="1"/>
  <c r="N261" i="1" a="1"/>
  <c r="N261" i="1" s="1"/>
  <c r="N262" i="1" a="1"/>
  <c r="N262" i="1" s="1"/>
  <c r="N263" i="1" a="1"/>
  <c r="N263" i="1" s="1"/>
  <c r="N264" i="1" a="1"/>
  <c r="N264" i="1" s="1"/>
  <c r="N265" i="1" a="1"/>
  <c r="N265" i="1"/>
  <c r="N266" i="1" a="1"/>
  <c r="N266" i="1" s="1"/>
  <c r="N267" i="1" a="1"/>
  <c r="N267" i="1" s="1"/>
  <c r="N268" i="1" a="1"/>
  <c r="N268" i="1" s="1"/>
  <c r="N269" i="1" a="1"/>
  <c r="N269" i="1" s="1"/>
  <c r="N270" i="1" a="1"/>
  <c r="N270" i="1" s="1"/>
  <c r="N271" i="1" a="1"/>
  <c r="N271" i="1" s="1"/>
  <c r="N272" i="1" a="1"/>
  <c r="N272" i="1" s="1"/>
  <c r="N273" i="1" a="1"/>
  <c r="N273" i="1"/>
  <c r="N274" i="1" a="1"/>
  <c r="N274" i="1" s="1"/>
  <c r="N275" i="1" a="1"/>
  <c r="N275" i="1"/>
  <c r="N276" i="1" a="1"/>
  <c r="N276" i="1" s="1"/>
  <c r="N277" i="1" a="1"/>
  <c r="N277" i="1" s="1"/>
  <c r="N278" i="1" a="1"/>
  <c r="N278" i="1" s="1"/>
  <c r="N279" i="1" a="1"/>
  <c r="N279" i="1" s="1"/>
  <c r="N280" i="1" a="1"/>
  <c r="N280" i="1" s="1"/>
  <c r="N281" i="1" a="1"/>
  <c r="N281" i="1"/>
  <c r="N282" i="1" a="1"/>
  <c r="N282" i="1" s="1"/>
  <c r="N283" i="1" a="1"/>
  <c r="N283" i="1"/>
  <c r="N284" i="1" a="1"/>
  <c r="N284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/>
  <c r="N290" i="1" a="1"/>
  <c r="N290" i="1" s="1"/>
  <c r="N291" i="1" a="1"/>
  <c r="N291" i="1"/>
  <c r="N292" i="1" a="1"/>
  <c r="N292" i="1" s="1"/>
  <c r="N293" i="1" a="1"/>
  <c r="N293" i="1" s="1"/>
  <c r="N294" i="1" a="1"/>
  <c r="N294" i="1" s="1"/>
  <c r="N295" i="1" a="1"/>
  <c r="N295" i="1" s="1"/>
  <c r="N296" i="1" a="1"/>
  <c r="N296" i="1" s="1"/>
  <c r="N297" i="1" a="1"/>
  <c r="N297" i="1"/>
  <c r="N298" i="1" a="1"/>
  <c r="N298" i="1" s="1"/>
  <c r="N299" i="1" a="1"/>
  <c r="N299" i="1"/>
  <c r="N300" i="1" a="1"/>
  <c r="N300" i="1" s="1"/>
  <c r="N301" i="1" a="1"/>
  <c r="N301" i="1" s="1"/>
  <c r="N302" i="1" a="1"/>
  <c r="N302" i="1" s="1"/>
  <c r="N303" i="1" a="1"/>
  <c r="N303" i="1" s="1"/>
  <c r="N304" i="1" a="1"/>
  <c r="N304" i="1" s="1"/>
  <c r="N305" i="1" a="1"/>
  <c r="N305" i="1"/>
  <c r="N306" i="1" a="1"/>
  <c r="N306" i="1" s="1"/>
  <c r="N307" i="1" a="1"/>
  <c r="N307" i="1"/>
  <c r="N308" i="1" a="1"/>
  <c r="N308" i="1" s="1"/>
  <c r="N309" i="1" a="1"/>
  <c r="N309" i="1" s="1"/>
  <c r="N310" i="1" a="1"/>
  <c r="N310" i="1" s="1"/>
  <c r="N311" i="1" a="1"/>
  <c r="N311" i="1" s="1"/>
  <c r="N312" i="1" a="1"/>
  <c r="N312" i="1" s="1"/>
  <c r="N313" i="1" a="1"/>
  <c r="N313" i="1" s="1"/>
  <c r="N314" i="1" a="1"/>
  <c r="N314" i="1" s="1"/>
  <c r="N315" i="1" a="1"/>
  <c r="N315" i="1" s="1"/>
  <c r="N316" i="1" a="1"/>
  <c r="N316" i="1" s="1"/>
  <c r="N317" i="1" a="1"/>
  <c r="N317" i="1" s="1"/>
  <c r="N318" i="1" a="1"/>
  <c r="N318" i="1" s="1"/>
  <c r="N319" i="1" a="1"/>
  <c r="N319" i="1" s="1"/>
  <c r="N320" i="1" a="1"/>
  <c r="N320" i="1" s="1"/>
  <c r="N321" i="1" a="1"/>
  <c r="N321" i="1" s="1"/>
  <c r="N322" i="1" a="1"/>
  <c r="N322" i="1" s="1"/>
  <c r="N323" i="1" a="1"/>
  <c r="N323" i="1" s="1"/>
  <c r="N324" i="1" a="1"/>
  <c r="N324" i="1" s="1"/>
  <c r="N325" i="1" a="1"/>
  <c r="N325" i="1" s="1"/>
  <c r="N326" i="1" a="1"/>
  <c r="N326" i="1" s="1"/>
  <c r="N327" i="1" a="1"/>
  <c r="N327" i="1" s="1"/>
  <c r="N328" i="1" a="1"/>
  <c r="N328" i="1" s="1"/>
  <c r="N329" i="1" a="1"/>
  <c r="N329" i="1" s="1"/>
  <c r="N330" i="1" a="1"/>
  <c r="N330" i="1" s="1"/>
  <c r="N331" i="1" a="1"/>
  <c r="N331" i="1" s="1"/>
  <c r="N332" i="1" a="1"/>
  <c r="N332" i="1" s="1"/>
  <c r="N333" i="1" a="1"/>
  <c r="N333" i="1" s="1"/>
  <c r="N334" i="1" a="1"/>
  <c r="N334" i="1" s="1"/>
  <c r="N335" i="1" a="1"/>
  <c r="N335" i="1" s="1"/>
  <c r="N336" i="1" a="1"/>
  <c r="N336" i="1" s="1"/>
  <c r="N337" i="1" a="1"/>
  <c r="N337" i="1" s="1"/>
  <c r="N338" i="1" a="1"/>
  <c r="N338" i="1" s="1"/>
  <c r="N339" i="1" a="1"/>
  <c r="N339" i="1" s="1"/>
  <c r="N340" i="1" a="1"/>
  <c r="N340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6" i="1" a="1"/>
  <c r="N346" i="1" s="1"/>
  <c r="N347" i="1" a="1"/>
  <c r="N347" i="1" s="1"/>
  <c r="N348" i="1" a="1"/>
  <c r="N348" i="1" s="1"/>
  <c r="N349" i="1" a="1"/>
  <c r="N349" i="1" s="1"/>
  <c r="N350" i="1" a="1"/>
  <c r="N350" i="1" s="1"/>
  <c r="N351" i="1" a="1"/>
  <c r="N351" i="1" s="1"/>
  <c r="N352" i="1" a="1"/>
  <c r="N352" i="1" s="1"/>
  <c r="N353" i="1" a="1"/>
  <c r="N353" i="1" s="1"/>
  <c r="N354" i="1" a="1"/>
  <c r="N354" i="1" s="1"/>
  <c r="N355" i="1" a="1"/>
  <c r="N355" i="1" s="1"/>
  <c r="N356" i="1" a="1"/>
  <c r="N356" i="1" s="1"/>
  <c r="N357" i="1" a="1"/>
  <c r="N357" i="1" s="1"/>
  <c r="N358" i="1" a="1"/>
  <c r="N358" i="1" s="1"/>
  <c r="N359" i="1" a="1"/>
  <c r="N359" i="1" s="1"/>
  <c r="N360" i="1" a="1"/>
  <c r="N360" i="1" s="1"/>
  <c r="N361" i="1" a="1"/>
  <c r="N361" i="1" s="1"/>
  <c r="N362" i="1" a="1"/>
  <c r="N362" i="1" s="1"/>
  <c r="N363" i="1" a="1"/>
  <c r="N363" i="1" s="1"/>
  <c r="N364" i="1" a="1"/>
  <c r="N364" i="1" s="1"/>
  <c r="N365" i="1" a="1"/>
  <c r="N365" i="1" s="1"/>
  <c r="N366" i="1" a="1"/>
  <c r="N366" i="1" s="1"/>
  <c r="N367" i="1" a="1"/>
  <c r="N367" i="1" s="1"/>
  <c r="N368" i="1" a="1"/>
  <c r="N368" i="1" s="1"/>
  <c r="N369" i="1" a="1"/>
  <c r="N369" i="1" s="1"/>
  <c r="N370" i="1" a="1"/>
  <c r="N370" i="1" s="1"/>
  <c r="N371" i="1" a="1"/>
  <c r="N371" i="1" s="1"/>
  <c r="N372" i="1" a="1"/>
  <c r="N372" i="1" s="1"/>
  <c r="N373" i="1" a="1"/>
  <c r="N373" i="1" s="1"/>
  <c r="N374" i="1" a="1"/>
  <c r="N374" i="1" s="1"/>
  <c r="N375" i="1" a="1"/>
  <c r="N375" i="1" s="1"/>
  <c r="N376" i="1" a="1"/>
  <c r="N376" i="1" s="1"/>
  <c r="N377" i="1" a="1"/>
  <c r="N377" i="1" s="1"/>
  <c r="N378" i="1" a="1"/>
  <c r="N378" i="1" s="1"/>
  <c r="N379" i="1" a="1"/>
  <c r="N379" i="1" s="1"/>
  <c r="N380" i="1" a="1"/>
  <c r="N380" i="1" s="1"/>
  <c r="N381" i="1" a="1"/>
  <c r="N381" i="1" s="1"/>
  <c r="N382" i="1" a="1"/>
  <c r="N382" i="1" s="1"/>
  <c r="N383" i="1" a="1"/>
  <c r="N383" i="1" s="1"/>
  <c r="N384" i="1" a="1"/>
  <c r="N384" i="1" s="1"/>
  <c r="N385" i="1" a="1"/>
  <c r="N385" i="1" s="1"/>
  <c r="N386" i="1" a="1"/>
  <c r="N386" i="1" s="1"/>
  <c r="N387" i="1" a="1"/>
  <c r="N387" i="1" s="1"/>
  <c r="N388" i="1" a="1"/>
  <c r="N388" i="1" s="1"/>
  <c r="N389" i="1" a="1"/>
  <c r="N389" i="1" s="1"/>
  <c r="N390" i="1" a="1"/>
  <c r="N390" i="1" s="1"/>
  <c r="N391" i="1" a="1"/>
  <c r="N391" i="1" s="1"/>
  <c r="N392" i="1" a="1"/>
  <c r="N392" i="1" s="1"/>
  <c r="N393" i="1" a="1"/>
  <c r="N393" i="1" s="1"/>
  <c r="N394" i="1" a="1"/>
  <c r="N394" i="1" s="1"/>
  <c r="N395" i="1" a="1"/>
  <c r="N395" i="1" s="1"/>
  <c r="N396" i="1" a="1"/>
  <c r="N396" i="1" s="1"/>
  <c r="N397" i="1" a="1"/>
  <c r="N397" i="1" s="1"/>
  <c r="N398" i="1" a="1"/>
  <c r="N398" i="1" s="1"/>
  <c r="N399" i="1" a="1"/>
  <c r="N399" i="1" s="1"/>
  <c r="N400" i="1" a="1"/>
  <c r="N400" i="1" s="1"/>
  <c r="N401" i="1" a="1"/>
  <c r="N401" i="1" s="1"/>
  <c r="N402" i="1" a="1"/>
  <c r="N402" i="1" s="1"/>
  <c r="N403" i="1" a="1"/>
  <c r="N403" i="1" s="1"/>
  <c r="N404" i="1" a="1"/>
  <c r="N404" i="1" s="1"/>
  <c r="N405" i="1" a="1"/>
  <c r="N405" i="1" s="1"/>
  <c r="N406" i="1" a="1"/>
  <c r="N406" i="1" s="1"/>
  <c r="N407" i="1" a="1"/>
  <c r="N407" i="1" s="1"/>
  <c r="N408" i="1" a="1"/>
  <c r="N408" i="1" s="1"/>
  <c r="N409" i="1" a="1"/>
  <c r="N409" i="1" s="1"/>
  <c r="N410" i="1" a="1"/>
  <c r="N410" i="1" s="1"/>
  <c r="N411" i="1" a="1"/>
  <c r="N411" i="1" s="1"/>
  <c r="N412" i="1" a="1"/>
  <c r="N412" i="1" s="1"/>
  <c r="N413" i="1" a="1"/>
  <c r="N413" i="1" s="1"/>
  <c r="N414" i="1" a="1"/>
  <c r="N414" i="1" s="1"/>
  <c r="N415" i="1" a="1"/>
  <c r="N415" i="1" s="1"/>
  <c r="N416" i="1" a="1"/>
  <c r="N416" i="1" s="1"/>
  <c r="N417" i="1" a="1"/>
  <c r="N417" i="1" s="1"/>
  <c r="N418" i="1" a="1"/>
  <c r="N418" i="1" s="1"/>
  <c r="N419" i="1" a="1"/>
  <c r="N419" i="1" s="1"/>
  <c r="N420" i="1" a="1"/>
  <c r="N420" i="1" s="1"/>
  <c r="N421" i="1" a="1"/>
  <c r="N421" i="1" s="1"/>
  <c r="N422" i="1" a="1"/>
  <c r="N422" i="1" s="1"/>
  <c r="N423" i="1" a="1"/>
  <c r="N423" i="1" s="1"/>
  <c r="N424" i="1" a="1"/>
  <c r="N424" i="1" s="1"/>
  <c r="N425" i="1" a="1"/>
  <c r="N425" i="1" s="1"/>
  <c r="N426" i="1" a="1"/>
  <c r="N426" i="1" s="1"/>
  <c r="N427" i="1" a="1"/>
  <c r="N427" i="1" s="1"/>
  <c r="N428" i="1" a="1"/>
  <c r="N428" i="1" s="1"/>
  <c r="N429" i="1" a="1"/>
  <c r="N429" i="1" s="1"/>
  <c r="N430" i="1" a="1"/>
  <c r="N430" i="1" s="1"/>
  <c r="N431" i="1" a="1"/>
  <c r="N431" i="1" s="1"/>
  <c r="N432" i="1" a="1"/>
  <c r="N432" i="1" s="1"/>
  <c r="N433" i="1" a="1"/>
  <c r="N433" i="1" s="1"/>
  <c r="N434" i="1" a="1"/>
  <c r="N434" i="1" s="1"/>
  <c r="N435" i="1" a="1"/>
  <c r="N435" i="1" s="1"/>
  <c r="N436" i="1" a="1"/>
  <c r="N436" i="1" s="1"/>
  <c r="N437" i="1" a="1"/>
  <c r="N437" i="1" s="1"/>
  <c r="N438" i="1" a="1"/>
  <c r="N438" i="1" s="1"/>
  <c r="N439" i="1" a="1"/>
  <c r="N439" i="1" s="1"/>
  <c r="N440" i="1" a="1"/>
  <c r="N440" i="1" s="1"/>
  <c r="N441" i="1" a="1"/>
  <c r="N441" i="1" s="1"/>
  <c r="N442" i="1" a="1"/>
  <c r="N442" i="1" s="1"/>
  <c r="N443" i="1" a="1"/>
  <c r="N443" i="1" s="1"/>
  <c r="N444" i="1" a="1"/>
  <c r="N444" i="1" s="1"/>
  <c r="N445" i="1" a="1"/>
  <c r="N445" i="1" s="1"/>
  <c r="N446" i="1" a="1"/>
  <c r="N446" i="1" s="1"/>
  <c r="N447" i="1" a="1"/>
  <c r="N447" i="1" s="1"/>
  <c r="N448" i="1" a="1"/>
  <c r="N448" i="1" s="1"/>
  <c r="N449" i="1" a="1"/>
  <c r="N449" i="1" s="1"/>
  <c r="N450" i="1" a="1"/>
  <c r="N450" i="1" s="1"/>
  <c r="N451" i="1" a="1"/>
  <c r="N451" i="1" s="1"/>
  <c r="N452" i="1" a="1"/>
  <c r="N452" i="1" s="1"/>
  <c r="N453" i="1" a="1"/>
  <c r="N453" i="1" s="1"/>
  <c r="N454" i="1" a="1"/>
  <c r="N454" i="1" s="1"/>
  <c r="N455" i="1" a="1"/>
  <c r="N455" i="1" s="1"/>
  <c r="N456" i="1" a="1"/>
  <c r="N456" i="1" s="1"/>
  <c r="N457" i="1" a="1"/>
  <c r="N457" i="1" s="1"/>
  <c r="N458" i="1" a="1"/>
  <c r="N458" i="1" s="1"/>
  <c r="N459" i="1" a="1"/>
  <c r="N459" i="1" s="1"/>
  <c r="N460" i="1" a="1"/>
  <c r="N460" i="1" s="1"/>
  <c r="N461" i="1" a="1"/>
  <c r="N461" i="1" s="1"/>
  <c r="N462" i="1" a="1"/>
  <c r="N462" i="1" s="1"/>
  <c r="N463" i="1" a="1"/>
  <c r="N463" i="1" s="1"/>
  <c r="N464" i="1" a="1"/>
  <c r="N464" i="1" s="1"/>
  <c r="N465" i="1" a="1"/>
  <c r="N465" i="1" s="1"/>
  <c r="N466" i="1" a="1"/>
  <c r="N466" i="1" s="1"/>
  <c r="N467" i="1" a="1"/>
  <c r="N467" i="1" s="1"/>
  <c r="N468" i="1" a="1"/>
  <c r="N468" i="1" s="1"/>
  <c r="N469" i="1" a="1"/>
  <c r="N469" i="1" s="1"/>
  <c r="N470" i="1" a="1"/>
  <c r="N470" i="1" s="1"/>
  <c r="N471" i="1" a="1"/>
  <c r="N471" i="1" s="1"/>
  <c r="N472" i="1" a="1"/>
  <c r="N472" i="1" s="1"/>
  <c r="N473" i="1" a="1"/>
  <c r="N473" i="1" s="1"/>
  <c r="N474" i="1" a="1"/>
  <c r="N474" i="1" s="1"/>
  <c r="N475" i="1" a="1"/>
  <c r="N475" i="1" s="1"/>
  <c r="N476" i="1" a="1"/>
  <c r="N476" i="1" s="1"/>
  <c r="N477" i="1" a="1"/>
  <c r="N477" i="1" s="1"/>
  <c r="N478" i="1" a="1"/>
  <c r="N478" i="1" s="1"/>
  <c r="N479" i="1" a="1"/>
  <c r="N479" i="1" s="1"/>
  <c r="N480" i="1" a="1"/>
  <c r="N480" i="1" s="1"/>
  <c r="N481" i="1" a="1"/>
  <c r="N481" i="1" s="1"/>
  <c r="N482" i="1" a="1"/>
  <c r="N482" i="1" s="1"/>
  <c r="N483" i="1" a="1"/>
  <c r="N483" i="1" s="1"/>
  <c r="N484" i="1" a="1"/>
  <c r="N484" i="1" s="1"/>
  <c r="N485" i="1" a="1"/>
  <c r="N485" i="1" s="1"/>
  <c r="N486" i="1" a="1"/>
  <c r="N486" i="1" s="1"/>
  <c r="N487" i="1" a="1"/>
  <c r="N487" i="1" s="1"/>
  <c r="N488" i="1" a="1"/>
  <c r="N488" i="1" s="1"/>
  <c r="N489" i="1" a="1"/>
  <c r="N489" i="1" s="1"/>
  <c r="N490" i="1" a="1"/>
  <c r="N490" i="1" s="1"/>
  <c r="N491" i="1" a="1"/>
  <c r="N491" i="1" s="1"/>
  <c r="N492" i="1" a="1"/>
  <c r="N492" i="1" s="1"/>
  <c r="N493" i="1" a="1"/>
  <c r="N493" i="1" s="1"/>
  <c r="N494" i="1" a="1"/>
  <c r="N494" i="1" s="1"/>
  <c r="N495" i="1" a="1"/>
  <c r="N495" i="1" s="1"/>
  <c r="N496" i="1" a="1"/>
  <c r="N496" i="1" s="1"/>
  <c r="N497" i="1" a="1"/>
  <c r="N497" i="1" s="1"/>
  <c r="N498" i="1" a="1"/>
  <c r="N498" i="1" s="1"/>
  <c r="N499" i="1" a="1"/>
  <c r="N499" i="1" s="1"/>
  <c r="N500" i="1" a="1"/>
  <c r="N500" i="1" s="1"/>
  <c r="N501" i="1" a="1"/>
  <c r="N501" i="1" s="1"/>
  <c r="N502" i="1" a="1"/>
  <c r="N502" i="1" s="1"/>
  <c r="N503" i="1" a="1"/>
  <c r="N503" i="1" s="1"/>
  <c r="N504" i="1" a="1"/>
  <c r="N504" i="1" s="1"/>
  <c r="N505" i="1" a="1"/>
  <c r="N505" i="1" s="1"/>
  <c r="N506" i="1" a="1"/>
  <c r="N506" i="1" s="1"/>
  <c r="N507" i="1" a="1"/>
  <c r="N507" i="1" s="1"/>
  <c r="N508" i="1" a="1"/>
  <c r="N508" i="1" s="1"/>
  <c r="N509" i="1" a="1"/>
  <c r="N509" i="1" s="1"/>
  <c r="N510" i="1" a="1"/>
  <c r="N510" i="1" s="1"/>
  <c r="N511" i="1" a="1"/>
  <c r="N511" i="1" s="1"/>
  <c r="N512" i="1" a="1"/>
  <c r="N512" i="1" s="1"/>
  <c r="N513" i="1" a="1"/>
  <c r="N513" i="1" s="1"/>
  <c r="N514" i="1" a="1"/>
  <c r="N514" i="1" s="1"/>
  <c r="N515" i="1" a="1"/>
  <c r="N515" i="1" s="1"/>
  <c r="N516" i="1" a="1"/>
  <c r="N516" i="1" s="1"/>
  <c r="N517" i="1" a="1"/>
  <c r="N517" i="1" s="1"/>
  <c r="N518" i="1" a="1"/>
  <c r="N518" i="1" s="1"/>
  <c r="N519" i="1" a="1"/>
  <c r="N519" i="1" s="1"/>
  <c r="N520" i="1" a="1"/>
  <c r="N520" i="1" s="1"/>
  <c r="N521" i="1" a="1"/>
  <c r="N521" i="1" s="1"/>
  <c r="N522" i="1" a="1"/>
  <c r="N522" i="1" s="1"/>
  <c r="N523" i="1" a="1"/>
  <c r="N523" i="1" s="1"/>
  <c r="N524" i="1" a="1"/>
  <c r="N524" i="1" s="1"/>
  <c r="N525" i="1" a="1"/>
  <c r="N525" i="1" s="1"/>
  <c r="N526" i="1" a="1"/>
  <c r="N526" i="1" s="1"/>
  <c r="N527" i="1" a="1"/>
  <c r="N527" i="1" s="1"/>
  <c r="N528" i="1" a="1"/>
  <c r="N528" i="1" s="1"/>
  <c r="N529" i="1" a="1"/>
  <c r="N529" i="1" s="1"/>
  <c r="N530" i="1" a="1"/>
  <c r="N530" i="1" s="1"/>
  <c r="N531" i="1" a="1"/>
  <c r="N531" i="1" s="1"/>
  <c r="N532" i="1" a="1"/>
  <c r="N532" i="1" s="1"/>
  <c r="N533" i="1" a="1"/>
  <c r="N533" i="1" s="1"/>
  <c r="N534" i="1" a="1"/>
  <c r="N534" i="1" s="1"/>
  <c r="N535" i="1" a="1"/>
  <c r="N535" i="1" s="1"/>
  <c r="N536" i="1" a="1"/>
  <c r="N536" i="1" s="1"/>
  <c r="N537" i="1" a="1"/>
  <c r="N537" i="1" s="1"/>
  <c r="N538" i="1" a="1"/>
  <c r="N538" i="1" s="1"/>
  <c r="N539" i="1" a="1"/>
  <c r="N539" i="1" s="1"/>
  <c r="N540" i="1" a="1"/>
  <c r="N540" i="1" s="1"/>
  <c r="N541" i="1" a="1"/>
  <c r="N541" i="1" s="1"/>
  <c r="N542" i="1" a="1"/>
  <c r="N542" i="1" s="1"/>
  <c r="N543" i="1" a="1"/>
  <c r="N543" i="1" s="1"/>
  <c r="N544" i="1" a="1"/>
  <c r="N544" i="1" s="1"/>
  <c r="N545" i="1" a="1"/>
  <c r="N545" i="1" s="1"/>
  <c r="N546" i="1" a="1"/>
  <c r="N546" i="1" s="1"/>
  <c r="N547" i="1" a="1"/>
  <c r="N547" i="1" s="1"/>
  <c r="N548" i="1" a="1"/>
  <c r="N548" i="1" s="1"/>
  <c r="N549" i="1" a="1"/>
  <c r="N549" i="1" s="1"/>
  <c r="N550" i="1" a="1"/>
  <c r="N550" i="1" s="1"/>
  <c r="N551" i="1" a="1"/>
  <c r="N551" i="1" s="1"/>
  <c r="N552" i="1" a="1"/>
  <c r="N552" i="1" s="1"/>
  <c r="N553" i="1" a="1"/>
  <c r="N553" i="1" s="1"/>
  <c r="N554" i="1" a="1"/>
  <c r="N554" i="1" s="1"/>
  <c r="N555" i="1" a="1"/>
  <c r="N555" i="1" s="1"/>
  <c r="N556" i="1" a="1"/>
  <c r="N556" i="1" s="1"/>
  <c r="N557" i="1" a="1"/>
  <c r="N557" i="1" s="1"/>
  <c r="N558" i="1" a="1"/>
  <c r="N558" i="1" s="1"/>
  <c r="N559" i="1" a="1"/>
  <c r="N559" i="1" s="1"/>
  <c r="N560" i="1" a="1"/>
  <c r="N560" i="1" s="1"/>
  <c r="N561" i="1" a="1"/>
  <c r="N561" i="1" s="1"/>
  <c r="N562" i="1" a="1"/>
  <c r="N562" i="1" s="1"/>
  <c r="N563" i="1" a="1"/>
  <c r="N563" i="1" s="1"/>
  <c r="N564" i="1" a="1"/>
  <c r="N564" i="1" s="1"/>
  <c r="N565" i="1" a="1"/>
  <c r="N565" i="1" s="1"/>
  <c r="N566" i="1" a="1"/>
  <c r="N566" i="1" s="1"/>
  <c r="N567" i="1" a="1"/>
  <c r="N567" i="1" s="1"/>
  <c r="N568" i="1" a="1"/>
  <c r="N568" i="1" s="1"/>
  <c r="N569" i="1" a="1"/>
  <c r="N569" i="1" s="1"/>
  <c r="N570" i="1" a="1"/>
  <c r="N570" i="1" s="1"/>
  <c r="N571" i="1" a="1"/>
  <c r="N571" i="1" s="1"/>
  <c r="N572" i="1" a="1"/>
  <c r="N572" i="1" s="1"/>
  <c r="N573" i="1" a="1"/>
  <c r="N573" i="1" s="1"/>
  <c r="N574" i="1" a="1"/>
  <c r="N574" i="1" s="1"/>
  <c r="N575" i="1" a="1"/>
  <c r="N575" i="1" s="1"/>
  <c r="N576" i="1" a="1"/>
  <c r="N576" i="1" s="1"/>
  <c r="N577" i="1" a="1"/>
  <c r="N577" i="1" s="1"/>
  <c r="N578" i="1" a="1"/>
  <c r="N578" i="1" s="1"/>
  <c r="N579" i="1" a="1"/>
  <c r="N579" i="1" s="1"/>
  <c r="N580" i="1" a="1"/>
  <c r="N580" i="1" s="1"/>
  <c r="N581" i="1" a="1"/>
  <c r="N581" i="1" s="1"/>
  <c r="N582" i="1" a="1"/>
  <c r="N582" i="1" s="1"/>
  <c r="N583" i="1" a="1"/>
  <c r="N583" i="1" s="1"/>
  <c r="N584" i="1" a="1"/>
  <c r="N584" i="1" s="1"/>
  <c r="N585" i="1" a="1"/>
  <c r="N585" i="1" s="1"/>
  <c r="N586" i="1" a="1"/>
  <c r="N586" i="1" s="1"/>
  <c r="N587" i="1" a="1"/>
  <c r="N587" i="1" s="1"/>
  <c r="N588" i="1" a="1"/>
  <c r="N588" i="1" s="1"/>
  <c r="N589" i="1" a="1"/>
  <c r="N589" i="1" s="1"/>
  <c r="N590" i="1" a="1"/>
  <c r="N590" i="1" s="1"/>
  <c r="N591" i="1" a="1"/>
  <c r="N591" i="1" s="1"/>
  <c r="N592" i="1" a="1"/>
  <c r="N592" i="1" s="1"/>
  <c r="N593" i="1" a="1"/>
  <c r="N593" i="1" s="1"/>
  <c r="N594" i="1" a="1"/>
  <c r="N594" i="1" s="1"/>
  <c r="N595" i="1" a="1"/>
  <c r="N595" i="1" s="1"/>
  <c r="N596" i="1" a="1"/>
  <c r="N596" i="1" s="1"/>
  <c r="N597" i="1" a="1"/>
  <c r="N597" i="1" s="1"/>
  <c r="N598" i="1" a="1"/>
  <c r="N598" i="1" s="1"/>
  <c r="N599" i="1" a="1"/>
  <c r="N599" i="1" s="1"/>
  <c r="N600" i="1" a="1"/>
  <c r="N600" i="1" s="1"/>
  <c r="N601" i="1" a="1"/>
  <c r="N601" i="1" s="1"/>
  <c r="N602" i="1" a="1"/>
  <c r="N602" i="1" s="1"/>
  <c r="N603" i="1" a="1"/>
  <c r="N603" i="1" s="1"/>
  <c r="N604" i="1" a="1"/>
  <c r="N604" i="1" s="1"/>
  <c r="N605" i="1" a="1"/>
  <c r="N605" i="1" s="1"/>
  <c r="N606" i="1" a="1"/>
  <c r="N606" i="1" s="1"/>
  <c r="N607" i="1" a="1"/>
  <c r="N607" i="1" s="1"/>
  <c r="N608" i="1" a="1"/>
  <c r="N608" i="1" s="1"/>
  <c r="N609" i="1" a="1"/>
  <c r="N609" i="1" s="1"/>
  <c r="N610" i="1" a="1"/>
  <c r="N610" i="1" s="1"/>
  <c r="N611" i="1" a="1"/>
  <c r="N611" i="1" s="1"/>
  <c r="N612" i="1" a="1"/>
  <c r="N612" i="1" s="1"/>
  <c r="N613" i="1" a="1"/>
  <c r="N613" i="1" s="1"/>
  <c r="N614" i="1" a="1"/>
  <c r="N614" i="1" s="1"/>
  <c r="N615" i="1" a="1"/>
  <c r="N615" i="1" s="1"/>
  <c r="N616" i="1" a="1"/>
  <c r="N616" i="1" s="1"/>
  <c r="N617" i="1" a="1"/>
  <c r="N617" i="1" s="1"/>
  <c r="N618" i="1" a="1"/>
  <c r="N618" i="1" s="1"/>
  <c r="N619" i="1" a="1"/>
  <c r="N619" i="1" s="1"/>
  <c r="N620" i="1" a="1"/>
  <c r="N620" i="1" s="1"/>
  <c r="N621" i="1" a="1"/>
  <c r="N621" i="1" s="1"/>
  <c r="N622" i="1" a="1"/>
  <c r="N622" i="1" s="1"/>
  <c r="N623" i="1" a="1"/>
  <c r="N623" i="1" s="1"/>
  <c r="N624" i="1" a="1"/>
  <c r="N624" i="1" s="1"/>
  <c r="N625" i="1" a="1"/>
  <c r="N625" i="1" s="1"/>
  <c r="N626" i="1" a="1"/>
  <c r="N626" i="1" s="1"/>
  <c r="N627" i="1" a="1"/>
  <c r="N627" i="1" s="1"/>
  <c r="N628" i="1" a="1"/>
  <c r="N628" i="1" s="1"/>
  <c r="N629" i="1" a="1"/>
  <c r="N629" i="1" s="1"/>
  <c r="N630" i="1" a="1"/>
  <c r="N630" i="1" s="1"/>
  <c r="N631" i="1" a="1"/>
  <c r="N631" i="1" s="1"/>
  <c r="N632" i="1" a="1"/>
  <c r="N632" i="1" s="1"/>
  <c r="N633" i="1" a="1"/>
  <c r="N633" i="1" s="1"/>
  <c r="N634" i="1" a="1"/>
  <c r="N634" i="1" s="1"/>
  <c r="N635" i="1" a="1"/>
  <c r="N635" i="1" s="1"/>
  <c r="N636" i="1" a="1"/>
  <c r="N636" i="1" s="1"/>
  <c r="N637" i="1" a="1"/>
  <c r="N637" i="1" s="1"/>
  <c r="N638" i="1" a="1"/>
  <c r="N638" i="1" s="1"/>
  <c r="N639" i="1" a="1"/>
  <c r="N639" i="1" s="1"/>
  <c r="N640" i="1" a="1"/>
  <c r="N640" i="1" s="1"/>
  <c r="N641" i="1" a="1"/>
  <c r="N641" i="1" s="1"/>
  <c r="N642" i="1" a="1"/>
  <c r="N642" i="1" s="1"/>
  <c r="N643" i="1" a="1"/>
  <c r="N643" i="1" s="1"/>
  <c r="N644" i="1" a="1"/>
  <c r="N644" i="1" s="1"/>
  <c r="N645" i="1" a="1"/>
  <c r="N645" i="1" s="1"/>
  <c r="N646" i="1" a="1"/>
  <c r="N646" i="1" s="1"/>
  <c r="N647" i="1" a="1"/>
  <c r="N647" i="1" s="1"/>
  <c r="N648" i="1" a="1"/>
  <c r="N648" i="1" s="1"/>
  <c r="N649" i="1" a="1"/>
  <c r="N649" i="1" s="1"/>
  <c r="N650" i="1" a="1"/>
  <c r="N650" i="1" s="1"/>
  <c r="N651" i="1" a="1"/>
  <c r="N651" i="1" s="1"/>
  <c r="N652" i="1" a="1"/>
  <c r="N652" i="1" s="1"/>
  <c r="N653" i="1" a="1"/>
  <c r="N653" i="1" s="1"/>
  <c r="N654" i="1" a="1"/>
  <c r="N654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3" i="1" a="1"/>
  <c r="N663" i="1" s="1"/>
  <c r="N664" i="1" a="1"/>
  <c r="N664" i="1" s="1"/>
  <c r="N665" i="1" a="1"/>
  <c r="N665" i="1" s="1"/>
  <c r="N666" i="1" a="1"/>
  <c r="N666" i="1" s="1"/>
  <c r="N667" i="1" a="1"/>
  <c r="N667" i="1" s="1"/>
  <c r="N668" i="1" a="1"/>
  <c r="N668" i="1" s="1"/>
  <c r="N669" i="1" a="1"/>
  <c r="N669" i="1" s="1"/>
  <c r="N670" i="1" a="1"/>
  <c r="N670" i="1" s="1"/>
  <c r="N671" i="1" a="1"/>
  <c r="N671" i="1" s="1"/>
  <c r="N672" i="1" a="1"/>
  <c r="N672" i="1" s="1"/>
  <c r="N673" i="1" a="1"/>
  <c r="N673" i="1" s="1"/>
  <c r="N674" i="1" a="1"/>
  <c r="N674" i="1" s="1"/>
  <c r="N675" i="1" a="1"/>
  <c r="N675" i="1" s="1"/>
  <c r="N676" i="1" a="1"/>
  <c r="N676" i="1" s="1"/>
  <c r="N677" i="1" a="1"/>
  <c r="N677" i="1" s="1"/>
  <c r="N678" i="1" a="1"/>
  <c r="N678" i="1" s="1"/>
  <c r="N679" i="1" a="1"/>
  <c r="N679" i="1" s="1"/>
  <c r="N680" i="1" a="1"/>
  <c r="N680" i="1" s="1"/>
  <c r="N681" i="1" a="1"/>
  <c r="N681" i="1" s="1"/>
  <c r="N682" i="1" a="1"/>
  <c r="N682" i="1" s="1"/>
  <c r="N683" i="1" a="1"/>
  <c r="N683" i="1" s="1"/>
  <c r="N684" i="1" a="1"/>
  <c r="N684" i="1" s="1"/>
  <c r="N685" i="1" a="1"/>
  <c r="N685" i="1" s="1"/>
  <c r="N686" i="1" a="1"/>
  <c r="N686" i="1" s="1"/>
  <c r="N687" i="1" a="1"/>
  <c r="N687" i="1" s="1"/>
  <c r="N688" i="1" a="1"/>
  <c r="N688" i="1" s="1"/>
  <c r="N689" i="1" a="1"/>
  <c r="N689" i="1" s="1"/>
  <c r="N690" i="1" a="1"/>
  <c r="N690" i="1" s="1"/>
  <c r="N691" i="1" a="1"/>
  <c r="N691" i="1" s="1"/>
  <c r="N692" i="1" a="1"/>
  <c r="N692" i="1" s="1"/>
  <c r="N693" i="1" a="1"/>
  <c r="N693" i="1" s="1"/>
  <c r="N694" i="1" a="1"/>
  <c r="N694" i="1" s="1"/>
  <c r="N695" i="1" a="1"/>
  <c r="N695" i="1" s="1"/>
  <c r="N696" i="1" a="1"/>
  <c r="N696" i="1" s="1"/>
  <c r="N697" i="1" a="1"/>
  <c r="N697" i="1" s="1"/>
  <c r="N698" i="1" a="1"/>
  <c r="N698" i="1" s="1"/>
  <c r="N699" i="1" a="1"/>
  <c r="N699" i="1" s="1"/>
  <c r="N700" i="1" a="1"/>
  <c r="N700" i="1" s="1"/>
  <c r="N701" i="1" a="1"/>
  <c r="N701" i="1" s="1"/>
  <c r="N702" i="1" a="1"/>
  <c r="N702" i="1" s="1"/>
  <c r="N703" i="1" a="1"/>
  <c r="N703" i="1" s="1"/>
  <c r="N704" i="1" a="1"/>
  <c r="N704" i="1" s="1"/>
  <c r="N705" i="1" a="1"/>
  <c r="N705" i="1" s="1"/>
  <c r="N706" i="1" a="1"/>
  <c r="N706" i="1" s="1"/>
  <c r="N707" i="1" a="1"/>
  <c r="N707" i="1" s="1"/>
  <c r="N708" i="1" a="1"/>
  <c r="N708" i="1" s="1"/>
  <c r="N709" i="1" a="1"/>
  <c r="N709" i="1" s="1"/>
  <c r="N710" i="1" a="1"/>
  <c r="N710" i="1" s="1"/>
  <c r="N711" i="1" a="1"/>
  <c r="N711" i="1" s="1"/>
  <c r="N712" i="1" a="1"/>
  <c r="N712" i="1" s="1"/>
  <c r="N713" i="1" a="1"/>
  <c r="N713" i="1" s="1"/>
  <c r="N714" i="1" a="1"/>
  <c r="N714" i="1" s="1"/>
  <c r="N715" i="1" a="1"/>
  <c r="N715" i="1" s="1"/>
  <c r="N716" i="1" a="1"/>
  <c r="N716" i="1" s="1"/>
  <c r="N717" i="1" a="1"/>
  <c r="N717" i="1" s="1"/>
  <c r="N718" i="1" a="1"/>
  <c r="N718" i="1" s="1"/>
  <c r="N719" i="1" a="1"/>
  <c r="N719" i="1" s="1"/>
  <c r="N720" i="1" a="1"/>
  <c r="N720" i="1" s="1"/>
  <c r="N721" i="1" a="1"/>
  <c r="N721" i="1" s="1"/>
  <c r="N722" i="1" a="1"/>
  <c r="N722" i="1" s="1"/>
  <c r="N723" i="1" a="1"/>
  <c r="N723" i="1" s="1"/>
  <c r="N724" i="1" a="1"/>
  <c r="N724" i="1" s="1"/>
  <c r="N725" i="1" a="1"/>
  <c r="N725" i="1" s="1"/>
  <c r="N726" i="1" a="1"/>
  <c r="N726" i="1" s="1"/>
  <c r="N727" i="1" a="1"/>
  <c r="N727" i="1" s="1"/>
  <c r="N728" i="1" a="1"/>
  <c r="N728" i="1" s="1"/>
  <c r="N729" i="1" a="1"/>
  <c r="N729" i="1" s="1"/>
  <c r="N730" i="1" a="1"/>
  <c r="N730" i="1" s="1"/>
  <c r="N731" i="1" a="1"/>
  <c r="N731" i="1" s="1"/>
  <c r="N732" i="1" a="1"/>
  <c r="N732" i="1" s="1"/>
  <c r="N733" i="1" a="1"/>
  <c r="N733" i="1" s="1"/>
  <c r="N734" i="1" a="1"/>
  <c r="N734" i="1" s="1"/>
  <c r="N735" i="1" a="1"/>
  <c r="N735" i="1" s="1"/>
  <c r="N736" i="1" a="1"/>
  <c r="N736" i="1" s="1"/>
  <c r="N737" i="1" a="1"/>
  <c r="N737" i="1" s="1"/>
  <c r="N738" i="1" a="1"/>
  <c r="N738" i="1" s="1"/>
  <c r="N739" i="1" a="1"/>
  <c r="N739" i="1" s="1"/>
  <c r="N740" i="1" a="1"/>
  <c r="N740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7" i="1" a="1"/>
  <c r="N747" i="1" s="1"/>
  <c r="N748" i="1" a="1"/>
  <c r="N748" i="1" s="1"/>
  <c r="N749" i="1" a="1"/>
  <c r="N749" i="1" s="1"/>
  <c r="N750" i="1" a="1"/>
  <c r="N750" i="1" s="1"/>
  <c r="N751" i="1" a="1"/>
  <c r="N751" i="1" s="1"/>
  <c r="N752" i="1" a="1"/>
  <c r="N752" i="1" s="1"/>
  <c r="N753" i="1" a="1"/>
  <c r="N753" i="1" s="1"/>
  <c r="N754" i="1" a="1"/>
  <c r="N754" i="1" s="1"/>
  <c r="N755" i="1" a="1"/>
  <c r="N755" i="1" s="1"/>
  <c r="N756" i="1" a="1"/>
  <c r="N756" i="1" s="1"/>
  <c r="N757" i="1" a="1"/>
  <c r="N757" i="1" s="1"/>
  <c r="N758" i="1" a="1"/>
  <c r="N758" i="1" s="1"/>
  <c r="N759" i="1" a="1"/>
  <c r="N759" i="1" s="1"/>
  <c r="N760" i="1" a="1"/>
  <c r="N760" i="1" s="1"/>
  <c r="N761" i="1" a="1"/>
  <c r="N761" i="1" s="1"/>
  <c r="N762" i="1" a="1"/>
  <c r="N762" i="1" s="1"/>
  <c r="N763" i="1" a="1"/>
  <c r="N763" i="1" s="1"/>
  <c r="N764" i="1" a="1"/>
  <c r="N764" i="1" s="1"/>
  <c r="N765" i="1" a="1"/>
  <c r="N765" i="1" s="1"/>
  <c r="N766" i="1" a="1"/>
  <c r="N766" i="1" s="1"/>
  <c r="N767" i="1" a="1"/>
  <c r="N767" i="1" s="1"/>
  <c r="N768" i="1" a="1"/>
  <c r="N768" i="1" s="1"/>
  <c r="N769" i="1" a="1"/>
  <c r="N769" i="1" s="1"/>
  <c r="N770" i="1" a="1"/>
  <c r="N770" i="1" s="1"/>
  <c r="N771" i="1" a="1"/>
  <c r="N771" i="1" s="1"/>
  <c r="N772" i="1" a="1"/>
  <c r="N772" i="1"/>
  <c r="N773" i="1" a="1"/>
  <c r="N773" i="1" s="1"/>
  <c r="N774" i="1" a="1"/>
  <c r="N774" i="1"/>
  <c r="N775" i="1" a="1"/>
  <c r="N775" i="1" s="1"/>
  <c r="N776" i="1" a="1"/>
  <c r="N776" i="1"/>
  <c r="N777" i="1" a="1"/>
  <c r="N777" i="1" s="1"/>
  <c r="N778" i="1" a="1"/>
  <c r="N778" i="1"/>
  <c r="N779" i="1" a="1"/>
  <c r="N779" i="1" s="1"/>
  <c r="N780" i="1" a="1"/>
  <c r="N780" i="1"/>
  <c r="N781" i="1" a="1"/>
  <c r="N781" i="1" s="1"/>
  <c r="N782" i="1" a="1"/>
  <c r="N782" i="1"/>
  <c r="N783" i="1" a="1"/>
  <c r="N783" i="1" s="1"/>
  <c r="N784" i="1" a="1"/>
  <c r="N784" i="1"/>
  <c r="N785" i="1" a="1"/>
  <c r="N785" i="1" s="1"/>
  <c r="N786" i="1" a="1"/>
  <c r="N786" i="1" s="1"/>
  <c r="N787" i="1" a="1"/>
  <c r="N787" i="1" s="1"/>
  <c r="N788" i="1" a="1"/>
  <c r="N788" i="1" s="1"/>
  <c r="N789" i="1" a="1"/>
  <c r="N789" i="1" s="1"/>
  <c r="N790" i="1" a="1"/>
  <c r="N790" i="1" s="1"/>
  <c r="N791" i="1" a="1"/>
  <c r="N791" i="1" s="1"/>
  <c r="N792" i="1" a="1"/>
  <c r="N792" i="1" s="1"/>
  <c r="N793" i="1" a="1"/>
  <c r="N793" i="1" s="1"/>
  <c r="N794" i="1" a="1"/>
  <c r="N794" i="1" s="1"/>
  <c r="N795" i="1" a="1"/>
  <c r="N795" i="1" s="1"/>
  <c r="N796" i="1" a="1"/>
  <c r="N796" i="1" s="1"/>
  <c r="N797" i="1" a="1"/>
  <c r="N797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5" i="1" a="1"/>
  <c r="N805" i="1" s="1"/>
  <c r="N806" i="1" a="1"/>
  <c r="N806" i="1" s="1"/>
  <c r="N807" i="1" a="1"/>
  <c r="N807" i="1" s="1"/>
  <c r="N808" i="1" a="1"/>
  <c r="N808" i="1" s="1"/>
  <c r="N809" i="1" a="1"/>
  <c r="N809" i="1" s="1"/>
  <c r="N810" i="1" a="1"/>
  <c r="N810" i="1" s="1"/>
  <c r="N811" i="1" a="1"/>
  <c r="N811" i="1" s="1"/>
  <c r="N812" i="1" a="1"/>
  <c r="N812" i="1" s="1"/>
  <c r="N813" i="1" a="1"/>
  <c r="N813" i="1" s="1"/>
  <c r="N814" i="1" a="1"/>
  <c r="N814" i="1" s="1"/>
  <c r="N815" i="1" a="1"/>
  <c r="N815" i="1" s="1"/>
  <c r="N816" i="1" a="1"/>
  <c r="N816" i="1" s="1"/>
  <c r="N817" i="1" a="1"/>
  <c r="N817" i="1" s="1"/>
  <c r="N818" i="1" a="1"/>
  <c r="N818" i="1" s="1"/>
  <c r="N819" i="1" a="1"/>
  <c r="N819" i="1" s="1"/>
  <c r="N820" i="1" a="1"/>
  <c r="N820" i="1" s="1"/>
  <c r="N821" i="1" a="1"/>
  <c r="N821" i="1" s="1"/>
  <c r="N822" i="1" a="1"/>
  <c r="N822" i="1" s="1"/>
  <c r="N823" i="1" a="1"/>
  <c r="N823" i="1" s="1"/>
  <c r="N824" i="1" a="1"/>
  <c r="N824" i="1" s="1"/>
  <c r="N825" i="1" a="1"/>
  <c r="N825" i="1" s="1"/>
  <c r="N826" i="1" a="1"/>
  <c r="N826" i="1" s="1"/>
  <c r="N827" i="1" a="1"/>
  <c r="N827" i="1" s="1"/>
  <c r="N828" i="1" a="1"/>
  <c r="N828" i="1" s="1"/>
  <c r="N829" i="1" a="1"/>
  <c r="N829" i="1" s="1"/>
  <c r="N830" i="1" a="1"/>
  <c r="N830" i="1" s="1"/>
  <c r="N831" i="1" a="1"/>
  <c r="N831" i="1" s="1"/>
  <c r="N832" i="1" a="1"/>
  <c r="N832" i="1" s="1"/>
  <c r="N833" i="1" a="1"/>
  <c r="N833" i="1" s="1"/>
  <c r="N834" i="1" a="1"/>
  <c r="N834" i="1" s="1"/>
  <c r="N835" i="1" a="1"/>
  <c r="N835" i="1" s="1"/>
  <c r="N836" i="1" a="1"/>
  <c r="N836" i="1" s="1"/>
  <c r="N837" i="1" a="1"/>
  <c r="N837" i="1" s="1"/>
  <c r="N838" i="1" a="1"/>
  <c r="N838" i="1" s="1"/>
  <c r="N839" i="1" a="1"/>
  <c r="N839" i="1" s="1"/>
  <c r="N840" i="1" a="1"/>
  <c r="N840" i="1" s="1"/>
  <c r="N841" i="1" a="1"/>
  <c r="N841" i="1" s="1"/>
  <c r="N842" i="1" a="1"/>
  <c r="N842" i="1" s="1"/>
  <c r="N843" i="1" a="1"/>
  <c r="N843" i="1" s="1"/>
  <c r="N844" i="1" a="1"/>
  <c r="N844" i="1" s="1"/>
  <c r="N845" i="1" a="1"/>
  <c r="N845" i="1" s="1"/>
  <c r="N846" i="1" a="1"/>
  <c r="N846" i="1" s="1"/>
  <c r="N847" i="1" a="1"/>
  <c r="N847" i="1" s="1"/>
  <c r="N848" i="1" a="1"/>
  <c r="N848" i="1" s="1"/>
  <c r="N849" i="1" a="1"/>
  <c r="N849" i="1" s="1"/>
  <c r="N850" i="1" a="1"/>
  <c r="N850" i="1" s="1"/>
  <c r="N851" i="1" a="1"/>
  <c r="N851" i="1" s="1"/>
  <c r="N852" i="1" a="1"/>
  <c r="N852" i="1" s="1"/>
  <c r="N853" i="1" a="1"/>
  <c r="N853" i="1" s="1"/>
  <c r="N854" i="1" a="1"/>
  <c r="N854" i="1" s="1"/>
  <c r="N855" i="1" a="1"/>
  <c r="N855" i="1" s="1"/>
  <c r="N856" i="1" a="1"/>
  <c r="N856" i="1" s="1"/>
  <c r="N857" i="1" a="1"/>
  <c r="N857" i="1" s="1"/>
  <c r="N858" i="1" a="1"/>
  <c r="N858" i="1" s="1"/>
  <c r="N859" i="1" a="1"/>
  <c r="N859" i="1" s="1"/>
  <c r="N860" i="1" a="1"/>
  <c r="N860" i="1" s="1"/>
  <c r="N861" i="1" a="1"/>
  <c r="N861" i="1" s="1"/>
  <c r="N862" i="1" a="1"/>
  <c r="N862" i="1" s="1"/>
  <c r="N863" i="1" a="1"/>
  <c r="N863" i="1" s="1"/>
  <c r="N864" i="1" a="1"/>
  <c r="N864" i="1" s="1"/>
  <c r="N865" i="1" a="1"/>
  <c r="N865" i="1" s="1"/>
  <c r="N866" i="1" a="1"/>
  <c r="N866" i="1" s="1"/>
  <c r="N867" i="1" a="1"/>
  <c r="N867" i="1" s="1"/>
  <c r="N868" i="1" a="1"/>
  <c r="N868" i="1" s="1"/>
  <c r="N869" i="1" a="1"/>
  <c r="N869" i="1" s="1"/>
  <c r="N870" i="1" a="1"/>
  <c r="N870" i="1" s="1"/>
  <c r="N871" i="1" a="1"/>
  <c r="N871" i="1" s="1"/>
  <c r="N872" i="1" a="1"/>
  <c r="N872" i="1" s="1"/>
  <c r="N873" i="1" a="1"/>
  <c r="N873" i="1" s="1"/>
  <c r="N874" i="1" a="1"/>
  <c r="N874" i="1" s="1"/>
  <c r="N875" i="1" a="1"/>
  <c r="N875" i="1" s="1"/>
  <c r="N876" i="1" a="1"/>
  <c r="N876" i="1" s="1"/>
  <c r="N877" i="1" a="1"/>
  <c r="N877" i="1" s="1"/>
  <c r="N878" i="1" a="1"/>
  <c r="N878" i="1" s="1"/>
  <c r="N879" i="1" a="1"/>
  <c r="N879" i="1" s="1"/>
  <c r="N880" i="1" a="1"/>
  <c r="N880" i="1" s="1"/>
  <c r="N881" i="1" a="1"/>
  <c r="N881" i="1" s="1"/>
  <c r="N882" i="1" a="1"/>
  <c r="N882" i="1" s="1"/>
  <c r="N883" i="1" a="1"/>
  <c r="N883" i="1" s="1"/>
  <c r="N884" i="1" a="1"/>
  <c r="N884" i="1" s="1"/>
  <c r="N885" i="1" a="1"/>
  <c r="N885" i="1" s="1"/>
  <c r="N886" i="1" a="1"/>
  <c r="N886" i="1" s="1"/>
  <c r="N887" i="1" a="1"/>
  <c r="N887" i="1" s="1"/>
  <c r="N888" i="1" a="1"/>
  <c r="N888" i="1" s="1"/>
  <c r="N889" i="1" a="1"/>
  <c r="N889" i="1" s="1"/>
  <c r="N890" i="1" a="1"/>
  <c r="N890" i="1" s="1"/>
  <c r="N891" i="1" a="1"/>
  <c r="N891" i="1" s="1"/>
  <c r="N892" i="1" a="1"/>
  <c r="N892" i="1" s="1"/>
  <c r="N893" i="1" a="1"/>
  <c r="N893" i="1" s="1"/>
  <c r="N894" i="1" a="1"/>
  <c r="N894" i="1" s="1"/>
  <c r="N895" i="1" a="1"/>
  <c r="N895" i="1" s="1"/>
  <c r="N896" i="1" a="1"/>
  <c r="N896" i="1" s="1"/>
  <c r="N897" i="1" a="1"/>
  <c r="N897" i="1" s="1"/>
  <c r="N898" i="1" a="1"/>
  <c r="N898" i="1" s="1"/>
  <c r="N899" i="1" a="1"/>
  <c r="N899" i="1" s="1"/>
  <c r="N900" i="1" a="1"/>
  <c r="N900" i="1" s="1"/>
  <c r="N901" i="1" a="1"/>
  <c r="N901" i="1" s="1"/>
  <c r="N902" i="1" a="1"/>
  <c r="N902" i="1" s="1"/>
  <c r="N903" i="1" a="1"/>
  <c r="N903" i="1" s="1"/>
  <c r="N904" i="1" a="1"/>
  <c r="N904" i="1" s="1"/>
  <c r="N905" i="1" a="1"/>
  <c r="N905" i="1" s="1"/>
  <c r="N906" i="1" a="1"/>
  <c r="N906" i="1" s="1"/>
  <c r="N907" i="1" a="1"/>
  <c r="N907" i="1" s="1"/>
  <c r="N908" i="1" a="1"/>
  <c r="N908" i="1" s="1"/>
  <c r="N909" i="1" a="1"/>
  <c r="N909" i="1" s="1"/>
  <c r="N910" i="1" a="1"/>
  <c r="N910" i="1" s="1"/>
  <c r="N911" i="1" a="1"/>
  <c r="N911" i="1" s="1"/>
  <c r="N912" i="1" a="1"/>
  <c r="N912" i="1" s="1"/>
  <c r="N913" i="1" a="1"/>
  <c r="N913" i="1" s="1"/>
  <c r="N914" i="1" a="1"/>
  <c r="N914" i="1" s="1"/>
  <c r="N915" i="1" a="1"/>
  <c r="N915" i="1" s="1"/>
  <c r="N916" i="1" a="1"/>
  <c r="N916" i="1" s="1"/>
  <c r="N917" i="1" a="1"/>
  <c r="N917" i="1" s="1"/>
  <c r="N918" i="1" a="1"/>
  <c r="N918" i="1" s="1"/>
  <c r="N919" i="1" a="1"/>
  <c r="N919" i="1" s="1"/>
  <c r="N920" i="1" a="1"/>
  <c r="N920" i="1" s="1"/>
  <c r="N921" i="1" a="1"/>
  <c r="N921" i="1" s="1"/>
  <c r="N922" i="1" a="1"/>
  <c r="N922" i="1" s="1"/>
  <c r="N923" i="1" a="1"/>
  <c r="N923" i="1" s="1"/>
  <c r="N924" i="1" a="1"/>
  <c r="N924" i="1" s="1"/>
  <c r="N925" i="1" a="1"/>
  <c r="N925" i="1" s="1"/>
  <c r="N926" i="1" a="1"/>
  <c r="N926" i="1" s="1"/>
  <c r="N927" i="1" a="1"/>
  <c r="N927" i="1" s="1"/>
  <c r="N928" i="1" a="1"/>
  <c r="N928" i="1" s="1"/>
  <c r="N929" i="1" a="1"/>
  <c r="N929" i="1" s="1"/>
  <c r="N930" i="1" a="1"/>
  <c r="N930" i="1" s="1"/>
  <c r="N931" i="1" a="1"/>
  <c r="N931" i="1" s="1"/>
  <c r="N932" i="1" a="1"/>
  <c r="N932" i="1" s="1"/>
  <c r="N933" i="1" a="1"/>
  <c r="N933" i="1" s="1"/>
  <c r="N934" i="1" a="1"/>
  <c r="N934" i="1" s="1"/>
  <c r="N935" i="1" a="1"/>
  <c r="N935" i="1" s="1"/>
  <c r="N936" i="1" a="1"/>
  <c r="N936" i="1" s="1"/>
  <c r="N937" i="1" a="1"/>
  <c r="N937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4" i="1" a="1"/>
  <c r="N944" i="1" s="1"/>
  <c r="N945" i="1" a="1"/>
  <c r="N945" i="1" s="1"/>
  <c r="N946" i="1" a="1"/>
  <c r="N946" i="1" s="1"/>
  <c r="N947" i="1" a="1"/>
  <c r="N947" i="1" s="1"/>
  <c r="N948" i="1" a="1"/>
  <c r="N948" i="1" s="1"/>
  <c r="N949" i="1" a="1"/>
  <c r="N949" i="1" s="1"/>
  <c r="N950" i="1" a="1"/>
  <c r="N950" i="1" s="1"/>
  <c r="N951" i="1" a="1"/>
  <c r="N951" i="1" s="1"/>
  <c r="N952" i="1" a="1"/>
  <c r="N952" i="1" s="1"/>
  <c r="N953" i="1" a="1"/>
  <c r="N953" i="1" s="1"/>
  <c r="N954" i="1" a="1"/>
  <c r="N954" i="1" s="1"/>
  <c r="N955" i="1" a="1"/>
  <c r="N955" i="1" s="1"/>
  <c r="N956" i="1" a="1"/>
  <c r="N956" i="1" s="1"/>
  <c r="N957" i="1" a="1"/>
  <c r="N957" i="1" s="1"/>
  <c r="N958" i="1" a="1"/>
  <c r="N958" i="1" s="1"/>
  <c r="N959" i="1" a="1"/>
  <c r="N959" i="1" s="1"/>
  <c r="N960" i="1" a="1"/>
  <c r="N960" i="1" s="1"/>
  <c r="N961" i="1" a="1"/>
  <c r="N961" i="1" s="1"/>
  <c r="N962" i="1" a="1"/>
  <c r="N962" i="1" s="1"/>
  <c r="N963" i="1" a="1"/>
  <c r="N963" i="1" s="1"/>
  <c r="N964" i="1" a="1"/>
  <c r="N964" i="1" s="1"/>
  <c r="N965" i="1" a="1"/>
  <c r="N965" i="1" s="1"/>
  <c r="N966" i="1" a="1"/>
  <c r="N966" i="1" s="1"/>
  <c r="N967" i="1" a="1"/>
  <c r="N967" i="1" s="1"/>
  <c r="N968" i="1" a="1"/>
  <c r="N968" i="1" s="1"/>
  <c r="N969" i="1" a="1"/>
  <c r="N969" i="1" s="1"/>
  <c r="N970" i="1" a="1"/>
  <c r="N970" i="1" s="1"/>
  <c r="N971" i="1" a="1"/>
  <c r="N971" i="1" s="1"/>
  <c r="N972" i="1" a="1"/>
  <c r="N972" i="1" s="1"/>
  <c r="N973" i="1" a="1"/>
  <c r="N973" i="1" s="1"/>
  <c r="N974" i="1" a="1"/>
  <c r="N974" i="1" s="1"/>
  <c r="N975" i="1" a="1"/>
  <c r="N975" i="1" s="1"/>
  <c r="N976" i="1" a="1"/>
  <c r="N976" i="1" s="1"/>
  <c r="N977" i="1" a="1"/>
  <c r="N977" i="1" s="1"/>
  <c r="N978" i="1" a="1"/>
  <c r="N978" i="1" s="1"/>
  <c r="N979" i="1" a="1"/>
  <c r="N979" i="1" s="1"/>
  <c r="N980" i="1" a="1"/>
  <c r="N980" i="1" s="1"/>
  <c r="N981" i="1" a="1"/>
  <c r="N981" i="1" s="1"/>
  <c r="N982" i="1" a="1"/>
  <c r="N982" i="1" s="1"/>
  <c r="N983" i="1" a="1"/>
  <c r="N983" i="1" s="1"/>
  <c r="N984" i="1" a="1"/>
  <c r="N984" i="1" s="1"/>
  <c r="N985" i="1" a="1"/>
  <c r="N985" i="1" s="1"/>
  <c r="N986" i="1" a="1"/>
  <c r="N986" i="1" s="1"/>
  <c r="N987" i="1" a="1"/>
  <c r="N987" i="1" s="1"/>
  <c r="N988" i="1" a="1"/>
  <c r="N988" i="1" s="1"/>
  <c r="N989" i="1" a="1"/>
  <c r="N989" i="1" s="1"/>
  <c r="N990" i="1" a="1"/>
  <c r="N990" i="1" s="1"/>
  <c r="N991" i="1" a="1"/>
  <c r="N991" i="1" s="1"/>
  <c r="N992" i="1" a="1"/>
  <c r="N992" i="1" s="1"/>
  <c r="N993" i="1" a="1"/>
  <c r="N993" i="1" s="1"/>
  <c r="N994" i="1" a="1"/>
  <c r="N994" i="1" s="1"/>
  <c r="N995" i="1" a="1"/>
  <c r="N995" i="1" s="1"/>
  <c r="N996" i="1" a="1"/>
  <c r="N996" i="1" s="1"/>
  <c r="N997" i="1" a="1"/>
  <c r="N997" i="1" s="1"/>
  <c r="N998" i="1" a="1"/>
  <c r="N998" i="1" s="1"/>
  <c r="N999" i="1" a="1"/>
  <c r="N999" i="1" s="1"/>
  <c r="N1000" i="1" a="1"/>
  <c r="N1000" i="1" s="1"/>
  <c r="N1001" i="1" a="1"/>
  <c r="N1001" i="1" s="1"/>
  <c r="N1002" i="1" a="1"/>
  <c r="N1002" i="1" s="1"/>
  <c r="N1003" i="1" a="1"/>
  <c r="N1003" i="1" s="1"/>
  <c r="N1004" i="1" a="1"/>
  <c r="N1004" i="1" s="1"/>
  <c r="N1005" i="1" a="1"/>
  <c r="N1005" i="1" s="1"/>
  <c r="N1006" i="1" a="1"/>
  <c r="N1006" i="1" s="1"/>
  <c r="N1007" i="1" a="1"/>
  <c r="N1007" i="1" s="1"/>
  <c r="N1008" i="1" a="1"/>
  <c r="N1008" i="1" s="1"/>
  <c r="N1009" i="1" a="1"/>
  <c r="N1009" i="1" s="1"/>
  <c r="N1010" i="1" a="1"/>
  <c r="N1010" i="1" s="1"/>
  <c r="N1011" i="1" a="1"/>
  <c r="N1011" i="1" s="1"/>
  <c r="N1012" i="1" a="1"/>
  <c r="N1012" i="1" s="1"/>
  <c r="N1013" i="1" a="1"/>
  <c r="N1013" i="1" s="1"/>
  <c r="N1014" i="1" a="1"/>
  <c r="N1014" i="1" s="1"/>
  <c r="N1015" i="1" a="1"/>
  <c r="N1015" i="1" s="1"/>
  <c r="N1016" i="1" a="1"/>
  <c r="N1016" i="1" s="1"/>
  <c r="N1017" i="1" a="1"/>
  <c r="N1017" i="1" s="1"/>
  <c r="N1018" i="1" a="1"/>
  <c r="N1018" i="1" s="1"/>
  <c r="N1019" i="1" a="1"/>
  <c r="N1019" i="1" s="1"/>
  <c r="N1020" i="1" a="1"/>
  <c r="N1020" i="1" s="1"/>
  <c r="N1021" i="1" a="1"/>
  <c r="N1021" i="1" s="1"/>
  <c r="N1022" i="1" a="1"/>
  <c r="N1022" i="1" s="1"/>
  <c r="N1023" i="1" a="1"/>
  <c r="N1023" i="1" s="1"/>
  <c r="N1024" i="1" a="1"/>
  <c r="N1024" i="1" s="1"/>
  <c r="N1025" i="1" a="1"/>
  <c r="N1025" i="1" s="1"/>
  <c r="N1026" i="1" a="1"/>
  <c r="N1026" i="1" s="1"/>
  <c r="N1027" i="1" a="1"/>
  <c r="N1027" i="1" s="1"/>
  <c r="N1028" i="1" a="1"/>
  <c r="N1028" i="1" s="1"/>
  <c r="N1029" i="1" a="1"/>
  <c r="N1029" i="1" s="1"/>
  <c r="N1030" i="1" a="1"/>
  <c r="N1030" i="1" s="1"/>
  <c r="N1031" i="1" a="1"/>
  <c r="N1031" i="1" s="1"/>
  <c r="N1032" i="1" a="1"/>
  <c r="N1032" i="1" s="1"/>
  <c r="N1033" i="1" a="1"/>
  <c r="N1033" i="1" s="1"/>
  <c r="N1034" i="1" a="1"/>
  <c r="N1034" i="1" s="1"/>
  <c r="N1035" i="1" a="1"/>
  <c r="N1035" i="1" s="1"/>
  <c r="N1036" i="1" a="1"/>
  <c r="N1036" i="1" s="1"/>
  <c r="N1037" i="1" a="1"/>
  <c r="N1037" i="1" s="1"/>
  <c r="N1038" i="1" a="1"/>
  <c r="N1038" i="1" s="1"/>
  <c r="N1039" i="1" a="1"/>
  <c r="N1039" i="1" s="1"/>
  <c r="N1040" i="1" a="1"/>
  <c r="N1040" i="1" s="1"/>
  <c r="N1041" i="1" a="1"/>
  <c r="N1041" i="1" s="1"/>
  <c r="N1042" i="1" a="1"/>
  <c r="N1042" i="1" s="1"/>
  <c r="N1043" i="1" a="1"/>
  <c r="N1043" i="1" s="1"/>
  <c r="N1044" i="1" a="1"/>
  <c r="N1044" i="1" s="1"/>
  <c r="N1045" i="1" a="1"/>
  <c r="N1045" i="1" s="1"/>
  <c r="N1046" i="1" a="1"/>
  <c r="N1046" i="1" s="1"/>
  <c r="N1047" i="1" a="1"/>
  <c r="N1047" i="1" s="1"/>
  <c r="N1048" i="1" a="1"/>
  <c r="N1048" i="1" s="1"/>
  <c r="N1049" i="1" a="1"/>
  <c r="N1049" i="1" s="1"/>
  <c r="N1050" i="1" a="1"/>
  <c r="N1050" i="1" s="1"/>
  <c r="N1051" i="1" a="1"/>
  <c r="N1051" i="1" s="1"/>
  <c r="N1052" i="1" a="1"/>
  <c r="N1052" i="1" s="1"/>
  <c r="N1053" i="1" a="1"/>
  <c r="N1053" i="1" s="1"/>
  <c r="N1054" i="1" a="1"/>
  <c r="N1054" i="1" s="1"/>
  <c r="N1055" i="1" a="1"/>
  <c r="N1055" i="1" s="1"/>
  <c r="N1056" i="1" a="1"/>
  <c r="N1056" i="1" s="1"/>
  <c r="N1057" i="1" a="1"/>
  <c r="N1057" i="1" s="1"/>
  <c r="N1058" i="1" a="1"/>
  <c r="N1058" i="1" s="1"/>
  <c r="N1059" i="1" a="1"/>
  <c r="N1059" i="1" s="1"/>
  <c r="N1060" i="1" a="1"/>
  <c r="N1060" i="1" s="1"/>
  <c r="N1061" i="1" a="1"/>
  <c r="N1061" i="1" s="1"/>
  <c r="N1062" i="1" a="1"/>
  <c r="N1062" i="1" s="1"/>
  <c r="N1063" i="1" a="1"/>
  <c r="N1063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69" i="1" a="1"/>
  <c r="N1069" i="1" s="1"/>
  <c r="N1070" i="1" a="1"/>
  <c r="N1070" i="1" s="1"/>
  <c r="N1071" i="1" a="1"/>
  <c r="N1071" i="1" s="1"/>
  <c r="N1072" i="1" a="1"/>
  <c r="N1072" i="1" s="1"/>
  <c r="N1073" i="1" a="1"/>
  <c r="N1073" i="1" s="1"/>
  <c r="N1074" i="1" a="1"/>
  <c r="N1074" i="1" s="1"/>
  <c r="N1075" i="1" a="1"/>
  <c r="N1075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1" i="1" a="1"/>
  <c r="N1081" i="1" s="1"/>
  <c r="N1082" i="1" a="1"/>
  <c r="N1082" i="1" s="1"/>
  <c r="N1083" i="1" a="1"/>
  <c r="N1083" i="1" s="1"/>
  <c r="N1084" i="1" a="1"/>
  <c r="N1084" i="1" s="1"/>
  <c r="N1085" i="1" a="1"/>
  <c r="N1085" i="1" s="1"/>
  <c r="N1086" i="1" a="1"/>
  <c r="N1086" i="1" s="1"/>
  <c r="N1087" i="1" a="1"/>
  <c r="N1087" i="1" s="1"/>
  <c r="N1088" i="1" a="1"/>
  <c r="N1088" i="1" s="1"/>
  <c r="N1089" i="1" a="1"/>
  <c r="N1089" i="1" s="1"/>
  <c r="N1090" i="1" a="1"/>
  <c r="N1090" i="1" s="1"/>
  <c r="N1091" i="1" a="1"/>
  <c r="N1091" i="1" s="1"/>
  <c r="N1092" i="1" a="1"/>
  <c r="N1092" i="1" s="1"/>
  <c r="N1093" i="1" a="1"/>
  <c r="N1093" i="1" s="1"/>
  <c r="N1094" i="1" a="1"/>
  <c r="N1094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1" i="1" a="1"/>
  <c r="N1101" i="1" s="1"/>
  <c r="N1102" i="1" a="1"/>
  <c r="N1102" i="1" s="1"/>
  <c r="N1103" i="1" a="1"/>
  <c r="N1103" i="1" s="1"/>
  <c r="N1104" i="1" a="1"/>
  <c r="N1104" i="1" s="1"/>
  <c r="N1105" i="1" a="1"/>
  <c r="N1105" i="1" s="1"/>
  <c r="N1106" i="1" a="1"/>
  <c r="N1106" i="1" s="1"/>
  <c r="N1107" i="1" a="1"/>
  <c r="N1107" i="1" s="1"/>
  <c r="N1108" i="1" a="1"/>
  <c r="N1108" i="1" s="1"/>
  <c r="N1109" i="1" a="1"/>
  <c r="N1109" i="1" s="1"/>
  <c r="N1110" i="1" a="1"/>
  <c r="N1110" i="1" s="1"/>
  <c r="N1111" i="1" a="1"/>
  <c r="N1111" i="1" s="1"/>
  <c r="N1112" i="1" a="1"/>
  <c r="N1112" i="1" s="1"/>
  <c r="N1113" i="1" a="1"/>
  <c r="N1113" i="1" s="1"/>
  <c r="N1114" i="1" a="1"/>
  <c r="N1114" i="1" s="1"/>
  <c r="N1115" i="1" a="1"/>
  <c r="N1115" i="1"/>
  <c r="N1116" i="1" a="1"/>
  <c r="N1116" i="1" s="1"/>
  <c r="N1117" i="1" a="1"/>
  <c r="N1117" i="1" s="1"/>
  <c r="N1118" i="1" a="1"/>
  <c r="N1118" i="1" s="1"/>
  <c r="N1119" i="1" a="1"/>
  <c r="N1119" i="1"/>
  <c r="N1120" i="1" a="1"/>
  <c r="N1120" i="1" s="1"/>
  <c r="N1121" i="1" a="1"/>
  <c r="N1121" i="1" s="1"/>
  <c r="N1122" i="1" a="1"/>
  <c r="N1122" i="1" s="1"/>
  <c r="N1123" i="1" a="1"/>
  <c r="N1123" i="1"/>
  <c r="N1124" i="1" a="1"/>
  <c r="N1124" i="1" s="1"/>
  <c r="N1125" i="1" a="1"/>
  <c r="N1125" i="1" s="1"/>
  <c r="N1126" i="1" a="1"/>
  <c r="N1126" i="1" s="1"/>
  <c r="N1127" i="1" a="1"/>
  <c r="N1127" i="1"/>
  <c r="N1128" i="1" a="1"/>
  <c r="N1128" i="1" s="1"/>
  <c r="N1129" i="1" a="1"/>
  <c r="N1129" i="1" s="1"/>
  <c r="N1130" i="1" a="1"/>
  <c r="N1130" i="1" s="1"/>
  <c r="N1131" i="1" a="1"/>
  <c r="N1131" i="1"/>
  <c r="N1132" i="1" a="1"/>
  <c r="N1132" i="1" s="1"/>
  <c r="N1133" i="1" a="1"/>
  <c r="N1133" i="1" s="1"/>
  <c r="N1134" i="1" a="1"/>
  <c r="N1134" i="1" s="1"/>
  <c r="N1135" i="1" a="1"/>
  <c r="N1135" i="1"/>
  <c r="N1136" i="1" a="1"/>
  <c r="N1136" i="1" s="1"/>
  <c r="N1137" i="1" a="1"/>
  <c r="N1137" i="1" s="1"/>
  <c r="N1138" i="1" a="1"/>
  <c r="N1138" i="1" s="1"/>
  <c r="N1139" i="1" a="1"/>
  <c r="N1139" i="1"/>
  <c r="N1140" i="1" a="1"/>
  <c r="N1140" i="1" s="1"/>
  <c r="N1141" i="1" a="1"/>
  <c r="N1141" i="1" s="1"/>
  <c r="N1142" i="1" a="1"/>
  <c r="N1142" i="1" s="1"/>
  <c r="N1143" i="1" a="1"/>
  <c r="N1143" i="1"/>
  <c r="N1144" i="1" a="1"/>
  <c r="N1144" i="1" s="1"/>
  <c r="N1145" i="1" a="1"/>
  <c r="N1145" i="1" s="1"/>
  <c r="N1146" i="1" a="1"/>
  <c r="N1146" i="1" s="1"/>
  <c r="N1147" i="1" a="1"/>
  <c r="N1147" i="1"/>
  <c r="N1148" i="1" a="1"/>
  <c r="N1148" i="1" s="1"/>
  <c r="N1149" i="1" a="1"/>
  <c r="N1149" i="1" s="1"/>
  <c r="N1150" i="1" a="1"/>
  <c r="N1150" i="1" s="1"/>
  <c r="N1151" i="1" a="1"/>
  <c r="N1151" i="1"/>
  <c r="N1152" i="1" a="1"/>
  <c r="N1152" i="1" s="1"/>
  <c r="N1153" i="1" a="1"/>
  <c r="N1153" i="1" s="1"/>
  <c r="N1154" i="1" a="1"/>
  <c r="N1154" i="1" s="1"/>
  <c r="N1155" i="1" a="1"/>
  <c r="N1155" i="1"/>
  <c r="N1156" i="1" a="1"/>
  <c r="N1156" i="1" s="1"/>
  <c r="N1157" i="1" a="1"/>
  <c r="N1157" i="1" s="1"/>
  <c r="N1158" i="1" a="1"/>
  <c r="N1158" i="1" s="1"/>
  <c r="N1159" i="1" a="1"/>
  <c r="N1159" i="1"/>
  <c r="N1160" i="1" a="1"/>
  <c r="N1160" i="1" s="1"/>
  <c r="N1161" i="1" a="1"/>
  <c r="N1161" i="1" s="1"/>
  <c r="N1162" i="1" a="1"/>
  <c r="N1162" i="1" s="1"/>
  <c r="N1163" i="1" a="1"/>
  <c r="N1163" i="1"/>
  <c r="N1164" i="1" a="1"/>
  <c r="N1164" i="1" s="1"/>
  <c r="N1165" i="1" a="1"/>
  <c r="N1165" i="1" s="1"/>
  <c r="N1166" i="1" a="1"/>
  <c r="N1166" i="1" s="1"/>
  <c r="N1167" i="1" a="1"/>
  <c r="N1167" i="1"/>
  <c r="N1168" i="1" a="1"/>
  <c r="N1168" i="1" s="1"/>
  <c r="N1169" i="1" a="1"/>
  <c r="N1169" i="1" s="1"/>
  <c r="N1170" i="1" a="1"/>
  <c r="N1170" i="1" s="1"/>
  <c r="N1171" i="1" a="1"/>
  <c r="N1171" i="1"/>
  <c r="N1172" i="1" a="1"/>
  <c r="N1172" i="1" s="1"/>
  <c r="N1173" i="1" a="1"/>
  <c r="N1173" i="1" s="1"/>
  <c r="N1174" i="1" a="1"/>
  <c r="N1174" i="1" s="1"/>
  <c r="N1175" i="1" a="1"/>
  <c r="N1175" i="1"/>
  <c r="N1176" i="1" a="1"/>
  <c r="N1176" i="1" s="1"/>
  <c r="N1177" i="1" a="1"/>
  <c r="N1177" i="1" s="1"/>
  <c r="N1178" i="1" a="1"/>
  <c r="N1178" i="1" s="1"/>
  <c r="N1179" i="1" a="1"/>
  <c r="N1179" i="1"/>
  <c r="N1180" i="1" a="1"/>
  <c r="N1180" i="1" s="1"/>
  <c r="N1181" i="1" a="1"/>
  <c r="N1181" i="1" s="1"/>
  <c r="N1182" i="1" a="1"/>
  <c r="N1182" i="1" s="1"/>
  <c r="N1183" i="1" a="1"/>
  <c r="N1183" i="1"/>
  <c r="N1184" i="1" a="1"/>
  <c r="N1184" i="1" s="1"/>
  <c r="N1185" i="1" a="1"/>
  <c r="N1185" i="1" s="1"/>
  <c r="N1186" i="1" a="1"/>
  <c r="N1186" i="1" s="1"/>
  <c r="N1187" i="1" a="1"/>
  <c r="N1187" i="1"/>
  <c r="N1188" i="1" a="1"/>
  <c r="N1188" i="1" s="1"/>
  <c r="N1189" i="1" a="1"/>
  <c r="N1189" i="1" s="1"/>
  <c r="N1190" i="1" a="1"/>
  <c r="N1190" i="1" s="1"/>
  <c r="N1191" i="1" a="1"/>
  <c r="N1191" i="1"/>
  <c r="N1192" i="1" a="1"/>
  <c r="N1192" i="1" s="1"/>
  <c r="N1193" i="1" a="1"/>
  <c r="N1193" i="1" s="1"/>
  <c r="N1194" i="1" a="1"/>
  <c r="N1194" i="1" s="1"/>
  <c r="N1195" i="1" a="1"/>
  <c r="N1195" i="1"/>
  <c r="N1196" i="1" a="1"/>
  <c r="N1196" i="1" s="1"/>
  <c r="N1197" i="1" a="1"/>
  <c r="N1197" i="1" s="1"/>
  <c r="N1198" i="1" a="1"/>
  <c r="N1198" i="1" s="1"/>
  <c r="N1199" i="1" a="1"/>
  <c r="N1199" i="1"/>
  <c r="N1200" i="1" a="1"/>
  <c r="N1200" i="1" s="1"/>
  <c r="N1201" i="1" a="1"/>
  <c r="N1201" i="1" s="1"/>
  <c r="N1202" i="1" a="1"/>
  <c r="N1202" i="1" s="1"/>
  <c r="N1203" i="1" a="1"/>
  <c r="N1203" i="1" s="1"/>
  <c r="N1204" i="1" a="1"/>
  <c r="N1204" i="1" s="1"/>
  <c r="N1205" i="1" a="1"/>
  <c r="N1205" i="1" s="1"/>
  <c r="N1206" i="1" a="1"/>
  <c r="N1206" i="1" s="1"/>
  <c r="N1207" i="1" a="1"/>
  <c r="N1207" i="1" s="1"/>
  <c r="N1208" i="1" a="1"/>
  <c r="N1208" i="1" s="1"/>
  <c r="N1209" i="1" a="1"/>
  <c r="N1209" i="1" s="1"/>
  <c r="N1210" i="1" a="1"/>
  <c r="N1210" i="1" s="1"/>
  <c r="N1211" i="1" a="1"/>
  <c r="N1211" i="1" s="1"/>
  <c r="N1212" i="1" a="1"/>
  <c r="N1212" i="1" s="1"/>
  <c r="N1213" i="1" a="1"/>
  <c r="N1213" i="1" s="1"/>
  <c r="N1214" i="1" a="1"/>
  <c r="N1214" i="1" s="1"/>
  <c r="N1215" i="1" a="1"/>
  <c r="N1215" i="1" s="1"/>
  <c r="N1216" i="1" a="1"/>
  <c r="N1216" i="1" s="1"/>
  <c r="N1217" i="1" a="1"/>
  <c r="N1217" i="1" s="1"/>
  <c r="N1218" i="1" a="1"/>
  <c r="N1218" i="1" s="1"/>
  <c r="N1219" i="1" a="1"/>
  <c r="N1219" i="1" s="1"/>
  <c r="N1220" i="1" a="1"/>
  <c r="N1220" i="1" s="1"/>
  <c r="N1221" i="1" a="1"/>
  <c r="N1221" i="1" s="1"/>
  <c r="N1222" i="1" a="1"/>
  <c r="N1222" i="1" s="1"/>
  <c r="N1223" i="1" a="1"/>
  <c r="N1223" i="1" s="1"/>
  <c r="N1224" i="1" a="1"/>
  <c r="N1224" i="1" s="1"/>
  <c r="N1225" i="1" a="1"/>
  <c r="N1225" i="1" s="1"/>
  <c r="N1226" i="1" a="1"/>
  <c r="N1226" i="1" s="1"/>
  <c r="N1227" i="1" a="1"/>
  <c r="N1227" i="1" s="1"/>
  <c r="N1228" i="1" a="1"/>
  <c r="N1228" i="1" s="1"/>
  <c r="N1229" i="1" a="1"/>
  <c r="N1229" i="1" s="1"/>
  <c r="N1230" i="1" a="1"/>
  <c r="N1230" i="1" s="1"/>
  <c r="N1231" i="1" a="1"/>
  <c r="N1231" i="1" s="1"/>
  <c r="N1232" i="1" a="1"/>
  <c r="N1232" i="1" s="1"/>
  <c r="N1233" i="1" a="1"/>
  <c r="N1233" i="1" s="1"/>
  <c r="N1234" i="1" a="1"/>
  <c r="N1234" i="1" s="1"/>
  <c r="N1235" i="1" a="1"/>
  <c r="N1235" i="1" s="1"/>
  <c r="N1236" i="1" a="1"/>
  <c r="N1236" i="1" s="1"/>
  <c r="N1237" i="1" a="1"/>
  <c r="N1237" i="1" s="1"/>
  <c r="N1238" i="1" a="1"/>
  <c r="N1238" i="1" s="1"/>
  <c r="N1239" i="1" a="1"/>
  <c r="N1239" i="1" s="1"/>
  <c r="N1240" i="1" a="1"/>
  <c r="N1240" i="1" s="1"/>
  <c r="N1241" i="1" a="1"/>
  <c r="N1241" i="1" s="1"/>
  <c r="N1242" i="1" a="1"/>
  <c r="N1242" i="1" s="1"/>
  <c r="N1243" i="1" a="1"/>
  <c r="N1243" i="1" s="1"/>
  <c r="N1244" i="1" a="1"/>
  <c r="N1244" i="1" s="1"/>
  <c r="N1245" i="1" a="1"/>
  <c r="N1245" i="1" s="1"/>
  <c r="N1246" i="1" a="1"/>
  <c r="N1246" i="1" s="1"/>
  <c r="N1247" i="1" a="1"/>
  <c r="N1247" i="1" s="1"/>
  <c r="N1248" i="1" a="1"/>
  <c r="N1248" i="1" s="1"/>
  <c r="N1249" i="1" a="1"/>
  <c r="N1249" i="1" s="1"/>
  <c r="N1250" i="1" a="1"/>
  <c r="N1250" i="1" s="1"/>
  <c r="N1251" i="1" a="1"/>
  <c r="N1251" i="1" s="1"/>
  <c r="N1252" i="1" a="1"/>
  <c r="N1252" i="1" s="1"/>
  <c r="N1253" i="1" a="1"/>
  <c r="N1253" i="1" s="1"/>
  <c r="N1254" i="1" a="1"/>
  <c r="N1254" i="1" s="1"/>
  <c r="N1255" i="1" a="1"/>
  <c r="N1255" i="1" s="1"/>
  <c r="N1256" i="1" a="1"/>
  <c r="N1256" i="1" s="1"/>
  <c r="N1257" i="1" a="1"/>
  <c r="N1257" i="1" s="1"/>
  <c r="N1258" i="1" a="1"/>
  <c r="N1258" i="1" s="1"/>
  <c r="N1259" i="1" a="1"/>
  <c r="N1259" i="1" s="1"/>
  <c r="N1260" i="1" a="1"/>
  <c r="N1260" i="1" s="1"/>
  <c r="N1261" i="1" a="1"/>
  <c r="N1261" i="1" s="1"/>
  <c r="N1262" i="1" a="1"/>
  <c r="N1262" i="1" s="1"/>
  <c r="N1263" i="1" a="1"/>
  <c r="N1263" i="1" s="1"/>
  <c r="N1264" i="1" a="1"/>
  <c r="N1264" i="1" s="1"/>
  <c r="N1265" i="1" a="1"/>
  <c r="N1265" i="1" s="1"/>
  <c r="N1266" i="1" a="1"/>
  <c r="N1266" i="1" s="1"/>
  <c r="N1267" i="1" a="1"/>
  <c r="N1267" i="1" s="1"/>
  <c r="N1268" i="1" a="1"/>
  <c r="N1268" i="1" s="1"/>
  <c r="N1269" i="1" a="1"/>
  <c r="N1269" i="1" s="1"/>
  <c r="N1270" i="1" a="1"/>
  <c r="N1270" i="1" s="1"/>
  <c r="N1271" i="1" a="1"/>
  <c r="N1271" i="1" s="1"/>
  <c r="N1272" i="1" a="1"/>
  <c r="N1272" i="1" s="1"/>
  <c r="N1273" i="1" a="1"/>
  <c r="N1273" i="1" s="1"/>
  <c r="N1274" i="1" a="1"/>
  <c r="N1274" i="1" s="1"/>
  <c r="N1275" i="1" a="1"/>
  <c r="N1275" i="1" s="1"/>
  <c r="N1276" i="1" a="1"/>
  <c r="N1276" i="1" s="1"/>
  <c r="N1277" i="1" a="1"/>
  <c r="N1277" i="1" s="1"/>
  <c r="N1278" i="1" a="1"/>
  <c r="N1278" i="1" s="1"/>
  <c r="N1279" i="1" a="1"/>
  <c r="N1279" i="1" s="1"/>
  <c r="N1280" i="1" a="1"/>
  <c r="N1280" i="1" s="1"/>
  <c r="N1281" i="1" a="1"/>
  <c r="N1281" i="1" s="1"/>
  <c r="N1282" i="1" a="1"/>
  <c r="N1282" i="1" s="1"/>
  <c r="N1283" i="1" a="1"/>
  <c r="N1283" i="1" s="1"/>
  <c r="N1284" i="1" a="1"/>
  <c r="N1284" i="1" s="1"/>
  <c r="N1285" i="1" a="1"/>
  <c r="N1285" i="1" s="1"/>
  <c r="N1286" i="1" a="1"/>
  <c r="N1286" i="1" s="1"/>
  <c r="N1287" i="1" a="1"/>
  <c r="N1287" i="1" s="1"/>
  <c r="N1288" i="1" a="1"/>
  <c r="N1288" i="1" s="1"/>
  <c r="N1289" i="1" a="1"/>
  <c r="N1289" i="1" s="1"/>
  <c r="N1290" i="1" a="1"/>
  <c r="N1290" i="1" s="1"/>
  <c r="N1291" i="1" a="1"/>
  <c r="N1291" i="1" s="1"/>
  <c r="N1292" i="1" a="1"/>
  <c r="N1292" i="1" s="1"/>
  <c r="N1293" i="1" a="1"/>
  <c r="N1293" i="1" s="1"/>
  <c r="N1294" i="1" a="1"/>
  <c r="N1294" i="1" s="1"/>
  <c r="N1295" i="1" a="1"/>
  <c r="N1295" i="1" s="1"/>
  <c r="N1296" i="1" a="1"/>
  <c r="N1296" i="1" s="1"/>
  <c r="N1297" i="1" a="1"/>
  <c r="N1297" i="1" s="1"/>
  <c r="N1298" i="1" a="1"/>
  <c r="N1298" i="1" s="1"/>
  <c r="N1299" i="1" a="1"/>
  <c r="N1299" i="1" s="1"/>
  <c r="N1300" i="1" a="1"/>
  <c r="N1300" i="1" s="1"/>
  <c r="N1301" i="1" a="1"/>
  <c r="N1301" i="1" s="1"/>
  <c r="N1302" i="1" a="1"/>
  <c r="N1302" i="1" s="1"/>
  <c r="N1303" i="1" a="1"/>
  <c r="N1303" i="1" s="1"/>
  <c r="N1304" i="1" a="1"/>
  <c r="N1304" i="1" s="1"/>
  <c r="N1305" i="1" a="1"/>
  <c r="N1305" i="1" s="1"/>
  <c r="N1306" i="1" a="1"/>
  <c r="N1306" i="1" s="1"/>
  <c r="N1307" i="1" a="1"/>
  <c r="N1307" i="1" s="1"/>
  <c r="N1308" i="1" a="1"/>
  <c r="N1308" i="1" s="1"/>
  <c r="N1309" i="1" a="1"/>
  <c r="N1309" i="1" s="1"/>
  <c r="N1310" i="1" a="1"/>
  <c r="N1310" i="1" s="1"/>
  <c r="N1311" i="1" a="1"/>
  <c r="N1311" i="1" s="1"/>
  <c r="N1312" i="1" a="1"/>
  <c r="N1312" i="1" s="1"/>
  <c r="N1313" i="1" a="1"/>
  <c r="N1313" i="1" s="1"/>
  <c r="N1314" i="1" a="1"/>
  <c r="N1314" i="1" s="1"/>
  <c r="N1315" i="1" a="1"/>
  <c r="N1315" i="1" s="1"/>
  <c r="N1316" i="1" a="1"/>
  <c r="N1316" i="1" s="1"/>
  <c r="N1317" i="1" a="1"/>
  <c r="N1317" i="1" s="1"/>
  <c r="N1318" i="1" a="1"/>
  <c r="N1318" i="1" s="1"/>
  <c r="N1319" i="1" a="1"/>
  <c r="N1319" i="1" s="1"/>
  <c r="N1320" i="1" a="1"/>
  <c r="N1320" i="1" s="1"/>
  <c r="N1321" i="1" a="1"/>
  <c r="N1321" i="1" s="1"/>
  <c r="N1322" i="1" a="1"/>
  <c r="N1322" i="1" s="1"/>
  <c r="N1323" i="1" a="1"/>
  <c r="N1323" i="1" s="1"/>
  <c r="N1324" i="1" a="1"/>
  <c r="N1324" i="1" s="1"/>
  <c r="N1325" i="1" a="1"/>
  <c r="N1325" i="1" s="1"/>
  <c r="N1326" i="1" a="1"/>
  <c r="N1326" i="1" s="1"/>
  <c r="N1327" i="1" a="1"/>
  <c r="N1327" i="1" s="1"/>
  <c r="N1328" i="1" a="1"/>
  <c r="N1328" i="1" s="1"/>
  <c r="N1329" i="1" a="1"/>
  <c r="N1329" i="1" s="1"/>
  <c r="N1330" i="1" a="1"/>
  <c r="N1330" i="1" s="1"/>
  <c r="N1331" i="1" a="1"/>
  <c r="N1331" i="1" s="1"/>
  <c r="N1332" i="1" a="1"/>
  <c r="N1332" i="1" s="1"/>
  <c r="N1333" i="1" a="1"/>
  <c r="N1333" i="1" s="1"/>
  <c r="N1334" i="1" a="1"/>
  <c r="N1334" i="1" s="1"/>
  <c r="N1335" i="1" a="1"/>
  <c r="N1335" i="1" s="1"/>
  <c r="N1336" i="1" a="1"/>
  <c r="N1336" i="1" s="1"/>
  <c r="N1337" i="1" a="1"/>
  <c r="N1337" i="1" s="1"/>
  <c r="N1338" i="1" a="1"/>
  <c r="N1338" i="1" s="1"/>
  <c r="N1339" i="1" a="1"/>
  <c r="N1339" i="1" s="1"/>
  <c r="N1340" i="1" a="1"/>
  <c r="N1340" i="1" s="1"/>
  <c r="N1341" i="1" a="1"/>
  <c r="N1341" i="1" s="1"/>
  <c r="N1342" i="1" a="1"/>
  <c r="N1342" i="1" s="1"/>
  <c r="N1343" i="1" a="1"/>
  <c r="N1343" i="1" s="1"/>
  <c r="N1344" i="1" a="1"/>
  <c r="N1344" i="1" s="1"/>
  <c r="N1345" i="1" a="1"/>
  <c r="N1345" i="1" s="1"/>
  <c r="N1346" i="1" a="1"/>
  <c r="N1346" i="1" s="1"/>
  <c r="N1347" i="1" a="1"/>
  <c r="N1347" i="1" s="1"/>
  <c r="N1348" i="1" a="1"/>
  <c r="N1348" i="1" s="1"/>
  <c r="N1349" i="1" a="1"/>
  <c r="N1349" i="1" s="1"/>
  <c r="N1350" i="1" a="1"/>
  <c r="N1350" i="1" s="1"/>
  <c r="N1351" i="1" a="1"/>
  <c r="N1351" i="1" s="1"/>
  <c r="N1352" i="1" a="1"/>
  <c r="N1352" i="1" s="1"/>
  <c r="N1353" i="1" a="1"/>
  <c r="N1353" i="1" s="1"/>
  <c r="N1354" i="1" a="1"/>
  <c r="N1354" i="1" s="1"/>
  <c r="N1355" i="1" a="1"/>
  <c r="N1355" i="1" s="1"/>
  <c r="N1356" i="1" a="1"/>
  <c r="N1356" i="1" s="1"/>
  <c r="N1357" i="1" a="1"/>
  <c r="N1357" i="1" s="1"/>
  <c r="N1358" i="1" a="1"/>
  <c r="N1358" i="1" s="1"/>
  <c r="N1359" i="1" a="1"/>
  <c r="N1359" i="1" s="1"/>
  <c r="N1360" i="1" a="1"/>
  <c r="N1360" i="1" s="1"/>
  <c r="N1361" i="1" a="1"/>
  <c r="N1361" i="1" s="1"/>
  <c r="N1362" i="1" a="1"/>
  <c r="N1362" i="1" s="1"/>
  <c r="N1363" i="1" a="1"/>
  <c r="N1363" i="1" s="1"/>
  <c r="N1364" i="1" a="1"/>
  <c r="N1364" i="1" s="1"/>
  <c r="N1365" i="1" a="1"/>
  <c r="N1365" i="1" s="1"/>
  <c r="N1366" i="1" a="1"/>
  <c r="N1366" i="1" s="1"/>
  <c r="N1367" i="1" a="1"/>
  <c r="N1367" i="1" s="1"/>
  <c r="N1368" i="1" a="1"/>
  <c r="N1368" i="1" s="1"/>
  <c r="N1369" i="1" a="1"/>
  <c r="N1369" i="1" s="1"/>
  <c r="N1370" i="1" a="1"/>
  <c r="N1370" i="1" s="1"/>
  <c r="N1371" i="1" a="1"/>
  <c r="N1371" i="1" s="1"/>
  <c r="N1372" i="1" a="1"/>
  <c r="N1372" i="1" s="1"/>
  <c r="N1373" i="1" a="1"/>
  <c r="N1373" i="1" s="1"/>
  <c r="N1374" i="1" a="1"/>
  <c r="N1374" i="1" s="1"/>
  <c r="N1375" i="1" a="1"/>
  <c r="N1375" i="1" s="1"/>
  <c r="N1376" i="1" a="1"/>
  <c r="N1376" i="1" s="1"/>
  <c r="N1377" i="1" a="1"/>
  <c r="N1377" i="1" s="1"/>
  <c r="N1378" i="1" a="1"/>
  <c r="N1378" i="1" s="1"/>
  <c r="N1379" i="1" a="1"/>
  <c r="N1379" i="1" s="1"/>
  <c r="N1380" i="1" a="1"/>
  <c r="N1380" i="1" s="1"/>
  <c r="N1381" i="1" a="1"/>
  <c r="N1381" i="1" s="1"/>
  <c r="N1382" i="1" a="1"/>
  <c r="N1382" i="1" s="1"/>
  <c r="N1383" i="1" a="1"/>
  <c r="N1383" i="1" s="1"/>
  <c r="N1384" i="1" a="1"/>
  <c r="N1384" i="1" s="1"/>
  <c r="N1385" i="1" a="1"/>
  <c r="N1385" i="1" s="1"/>
  <c r="N1386" i="1" a="1"/>
  <c r="N1386" i="1" s="1"/>
  <c r="N1387" i="1" a="1"/>
  <c r="N1387" i="1" s="1"/>
  <c r="N1388" i="1" a="1"/>
  <c r="N1388" i="1" s="1"/>
  <c r="N1389" i="1" a="1"/>
  <c r="N1389" i="1" s="1"/>
  <c r="N1390" i="1" a="1"/>
  <c r="N1390" i="1" s="1"/>
  <c r="N1391" i="1" a="1"/>
  <c r="N1391" i="1" s="1"/>
  <c r="N1392" i="1" a="1"/>
  <c r="N1392" i="1" s="1"/>
  <c r="N1393" i="1" a="1"/>
  <c r="N1393" i="1" s="1"/>
  <c r="N1394" i="1" a="1"/>
  <c r="N1394" i="1" s="1"/>
  <c r="N1395" i="1" a="1"/>
  <c r="N1395" i="1" s="1"/>
  <c r="N1396" i="1" a="1"/>
  <c r="N1396" i="1" s="1"/>
  <c r="N1397" i="1" a="1"/>
  <c r="N1397" i="1" s="1"/>
  <c r="N1398" i="1" a="1"/>
  <c r="N1398" i="1" s="1"/>
  <c r="N1399" i="1" a="1"/>
  <c r="N1399" i="1" s="1"/>
  <c r="N1400" i="1" a="1"/>
  <c r="N1400" i="1" s="1"/>
  <c r="N1401" i="1" a="1"/>
  <c r="N1401" i="1" s="1"/>
  <c r="N1402" i="1" a="1"/>
  <c r="N1402" i="1" s="1"/>
  <c r="N1403" i="1" a="1"/>
  <c r="N1403" i="1" s="1"/>
  <c r="N1404" i="1" a="1"/>
  <c r="N1404" i="1" s="1"/>
  <c r="N1405" i="1" a="1"/>
  <c r="N1405" i="1" s="1"/>
  <c r="N1406" i="1" a="1"/>
  <c r="N1406" i="1" s="1"/>
  <c r="N1407" i="1" a="1"/>
  <c r="N1407" i="1" s="1"/>
  <c r="N1408" i="1" a="1"/>
  <c r="N1408" i="1" s="1"/>
  <c r="N1409" i="1" a="1"/>
  <c r="N1409" i="1" s="1"/>
  <c r="N1410" i="1" a="1"/>
  <c r="N1410" i="1" s="1"/>
  <c r="N1411" i="1" a="1"/>
  <c r="N1411" i="1" s="1"/>
  <c r="N1412" i="1" a="1"/>
  <c r="N1412" i="1" s="1"/>
  <c r="N1413" i="1" a="1"/>
  <c r="N1413" i="1" s="1"/>
  <c r="N1414" i="1" a="1"/>
  <c r="N1414" i="1" s="1"/>
  <c r="N1415" i="1" a="1"/>
  <c r="N1415" i="1" s="1"/>
  <c r="N1416" i="1" a="1"/>
  <c r="N1416" i="1" s="1"/>
  <c r="N1417" i="1" a="1"/>
  <c r="N1417" i="1" s="1"/>
  <c r="N1418" i="1" a="1"/>
  <c r="N1418" i="1" s="1"/>
  <c r="N1419" i="1" a="1"/>
  <c r="N1419" i="1" s="1"/>
  <c r="N1420" i="1" a="1"/>
  <c r="N1420" i="1" s="1"/>
  <c r="N1421" i="1" a="1"/>
  <c r="N1421" i="1" s="1"/>
  <c r="N1422" i="1" a="1"/>
  <c r="N1422" i="1" s="1"/>
  <c r="N1423" i="1" a="1"/>
  <c r="N1423" i="1" s="1"/>
  <c r="N1424" i="1" a="1"/>
  <c r="N1424" i="1" s="1"/>
  <c r="N1425" i="1" a="1"/>
  <c r="N1425" i="1" s="1"/>
  <c r="N1426" i="1" a="1"/>
  <c r="N1426" i="1" s="1"/>
  <c r="N1427" i="1" a="1"/>
  <c r="N1427" i="1" s="1"/>
  <c r="N1428" i="1" a="1"/>
  <c r="N1428" i="1" s="1"/>
  <c r="N1429" i="1" a="1"/>
  <c r="N1429" i="1" s="1"/>
  <c r="N1430" i="1" a="1"/>
  <c r="N1430" i="1" s="1"/>
  <c r="N1431" i="1" a="1"/>
  <c r="N1431" i="1" s="1"/>
  <c r="N1432" i="1" a="1"/>
  <c r="N1432" i="1" s="1"/>
  <c r="N1433" i="1" a="1"/>
  <c r="N1433" i="1" s="1"/>
  <c r="N1434" i="1" a="1"/>
  <c r="N1434" i="1" s="1"/>
  <c r="N1435" i="1" a="1"/>
  <c r="N1435" i="1" s="1"/>
  <c r="N1436" i="1" a="1"/>
  <c r="N1436" i="1" s="1"/>
  <c r="N1437" i="1" a="1"/>
  <c r="N1437" i="1" s="1"/>
  <c r="N1438" i="1" a="1"/>
  <c r="N1438" i="1" s="1"/>
  <c r="N1439" i="1" a="1"/>
  <c r="N1439" i="1" s="1"/>
  <c r="N1440" i="1" a="1"/>
  <c r="N1440" i="1" s="1"/>
  <c r="N1441" i="1" a="1"/>
  <c r="N1441" i="1" s="1"/>
  <c r="N1442" i="1" a="1"/>
  <c r="N1442" i="1" s="1"/>
  <c r="N1443" i="1" a="1"/>
  <c r="N1443" i="1" s="1"/>
  <c r="N1444" i="1" a="1"/>
  <c r="N1444" i="1" s="1"/>
  <c r="N1445" i="1" a="1"/>
  <c r="N1445" i="1" s="1"/>
  <c r="N1446" i="1" a="1"/>
  <c r="N1446" i="1" s="1"/>
  <c r="N1447" i="1" a="1"/>
  <c r="N1447" i="1" s="1"/>
  <c r="N1448" i="1" a="1"/>
  <c r="N1448" i="1" s="1"/>
  <c r="N1449" i="1" a="1"/>
  <c r="N1449" i="1" s="1"/>
  <c r="N1450" i="1" a="1"/>
  <c r="N1450" i="1" s="1"/>
  <c r="N1451" i="1" a="1"/>
  <c r="N1451" i="1" s="1"/>
  <c r="N1452" i="1" a="1"/>
  <c r="N1452" i="1" s="1"/>
  <c r="N1453" i="1" a="1"/>
  <c r="N1453" i="1" s="1"/>
  <c r="N1454" i="1" a="1"/>
  <c r="N1454" i="1" s="1"/>
  <c r="N1455" i="1" a="1"/>
  <c r="N1455" i="1" s="1"/>
  <c r="N1456" i="1" a="1"/>
  <c r="N1456" i="1" s="1"/>
  <c r="N1457" i="1" a="1"/>
  <c r="N1457" i="1" s="1"/>
  <c r="N1458" i="1" a="1"/>
  <c r="N1458" i="1" s="1"/>
  <c r="N1459" i="1" a="1"/>
  <c r="N1459" i="1" s="1"/>
  <c r="N1460" i="1" a="1"/>
  <c r="N1460" i="1" s="1"/>
  <c r="N1461" i="1" a="1"/>
  <c r="N1461" i="1" s="1"/>
  <c r="N1462" i="1" a="1"/>
  <c r="N1462" i="1" s="1"/>
  <c r="N1463" i="1" a="1"/>
  <c r="N1463" i="1" s="1"/>
  <c r="N1464" i="1" a="1"/>
  <c r="N1464" i="1" s="1"/>
  <c r="N1465" i="1" a="1"/>
  <c r="N1465" i="1" s="1"/>
  <c r="N1466" i="1" a="1"/>
  <c r="N1466" i="1" s="1"/>
  <c r="N1467" i="1" a="1"/>
  <c r="N1467" i="1" s="1"/>
  <c r="N1468" i="1" a="1"/>
  <c r="N1468" i="1" s="1"/>
  <c r="N1469" i="1" a="1"/>
  <c r="N1469" i="1" s="1"/>
  <c r="N1470" i="1" a="1"/>
  <c r="N1470" i="1" s="1"/>
  <c r="N1471" i="1" a="1"/>
  <c r="N1471" i="1" s="1"/>
  <c r="N1472" i="1" a="1"/>
  <c r="N1472" i="1" s="1"/>
  <c r="N1473" i="1" a="1"/>
  <c r="N1473" i="1" s="1"/>
  <c r="N1474" i="1" a="1"/>
  <c r="N1474" i="1" s="1"/>
  <c r="N1475" i="1" a="1"/>
  <c r="N1475" i="1" s="1"/>
  <c r="N1476" i="1" a="1"/>
  <c r="N1476" i="1" s="1"/>
  <c r="N1477" i="1" a="1"/>
  <c r="N1477" i="1" s="1"/>
  <c r="N1478" i="1" a="1"/>
  <c r="N1478" i="1" s="1"/>
  <c r="N1479" i="1" a="1"/>
  <c r="N1479" i="1" s="1"/>
  <c r="N1480" i="1" a="1"/>
  <c r="N1480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87" i="1" a="1"/>
  <c r="N1487" i="1" s="1"/>
  <c r="N1488" i="1" a="1"/>
  <c r="N1488" i="1" s="1"/>
  <c r="N1489" i="1" a="1"/>
  <c r="N1489" i="1" s="1"/>
  <c r="N1490" i="1" a="1"/>
  <c r="N1490" i="1" s="1"/>
  <c r="N1491" i="1" a="1"/>
  <c r="N1491" i="1" s="1"/>
  <c r="N1492" i="1" a="1"/>
  <c r="N1492" i="1" s="1"/>
  <c r="N1493" i="1" a="1"/>
  <c r="N1493" i="1" s="1"/>
  <c r="N1494" i="1" a="1"/>
  <c r="N1494" i="1" s="1"/>
  <c r="N1495" i="1" a="1"/>
  <c r="N1495" i="1" s="1"/>
  <c r="N1496" i="1" a="1"/>
  <c r="N1496" i="1" s="1"/>
  <c r="N1497" i="1" a="1"/>
  <c r="N1497" i="1" s="1"/>
  <c r="N1498" i="1" a="1"/>
  <c r="N1498" i="1" s="1"/>
  <c r="N1499" i="1" a="1"/>
  <c r="N1499" i="1" s="1"/>
  <c r="N1500" i="1" a="1"/>
  <c r="N1500" i="1" s="1"/>
  <c r="N1501" i="1" a="1"/>
  <c r="N1501" i="1" s="1"/>
  <c r="N1502" i="1" a="1"/>
  <c r="N1502" i="1" s="1"/>
  <c r="N1503" i="1" a="1"/>
  <c r="N1503" i="1" s="1"/>
  <c r="N1504" i="1" a="1"/>
  <c r="N1504" i="1" s="1"/>
  <c r="N1505" i="1" a="1"/>
  <c r="N1505" i="1" s="1"/>
  <c r="N1506" i="1" a="1"/>
  <c r="N1506" i="1" s="1"/>
  <c r="N1507" i="1" a="1"/>
  <c r="N1507" i="1" s="1"/>
  <c r="N1508" i="1" a="1"/>
  <c r="N1508" i="1" s="1"/>
  <c r="N1509" i="1" a="1"/>
  <c r="N1509" i="1" s="1"/>
  <c r="N1510" i="1" a="1"/>
  <c r="N1510" i="1" s="1"/>
  <c r="N1511" i="1" a="1"/>
  <c r="N1511" i="1" s="1"/>
  <c r="N1512" i="1" a="1"/>
  <c r="N1512" i="1" s="1"/>
  <c r="N1513" i="1" a="1"/>
  <c r="N1513" i="1" s="1"/>
  <c r="N1514" i="1" a="1"/>
  <c r="N1514" i="1" s="1"/>
  <c r="N1515" i="1" a="1"/>
  <c r="N1515" i="1" s="1"/>
  <c r="N1516" i="1" a="1"/>
  <c r="N1516" i="1" s="1"/>
  <c r="N1517" i="1" a="1"/>
  <c r="N1517" i="1" s="1"/>
  <c r="N1518" i="1" a="1"/>
  <c r="N1518" i="1" s="1"/>
  <c r="N1519" i="1" a="1"/>
  <c r="N1519" i="1" s="1"/>
  <c r="N1520" i="1" a="1"/>
  <c r="N1520" i="1" s="1"/>
  <c r="N1521" i="1" a="1"/>
  <c r="N1521" i="1" s="1"/>
  <c r="N1522" i="1" a="1"/>
  <c r="N1522" i="1" s="1"/>
  <c r="N1523" i="1" a="1"/>
  <c r="N1523" i="1" s="1"/>
  <c r="N1524" i="1" a="1"/>
  <c r="N1524" i="1" s="1"/>
  <c r="N1525" i="1" a="1"/>
  <c r="N1525" i="1" s="1"/>
  <c r="N1526" i="1" a="1"/>
  <c r="N1526" i="1" s="1"/>
  <c r="N1527" i="1" a="1"/>
  <c r="N1527" i="1" s="1"/>
  <c r="N1528" i="1" a="1"/>
  <c r="N1528" i="1" s="1"/>
  <c r="N1529" i="1" a="1"/>
  <c r="N1529" i="1" s="1"/>
  <c r="N1530" i="1" a="1"/>
  <c r="N1530" i="1" s="1"/>
  <c r="N1531" i="1" a="1"/>
  <c r="N1531" i="1" s="1"/>
  <c r="N1532" i="1" a="1"/>
  <c r="N1532" i="1" s="1"/>
  <c r="N1533" i="1" a="1"/>
  <c r="N1533" i="1" s="1"/>
  <c r="N1534" i="1" a="1"/>
  <c r="N1534" i="1" s="1"/>
  <c r="N1535" i="1" a="1"/>
  <c r="N1535" i="1" s="1"/>
  <c r="N1536" i="1" a="1"/>
  <c r="N1536" i="1" s="1"/>
  <c r="N1537" i="1" a="1"/>
  <c r="N1537" i="1" s="1"/>
  <c r="N1538" i="1" a="1"/>
  <c r="N1538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4" i="1" a="1"/>
  <c r="N1544" i="1" s="1"/>
  <c r="N1545" i="1" a="1"/>
  <c r="N1545" i="1" s="1"/>
  <c r="N1546" i="1" a="1"/>
  <c r="N1546" i="1" s="1"/>
  <c r="N1547" i="1" a="1"/>
  <c r="N1547" i="1" s="1"/>
  <c r="N1548" i="1" a="1"/>
  <c r="N1548" i="1" s="1"/>
  <c r="N1549" i="1" a="1"/>
  <c r="N1549" i="1" s="1"/>
  <c r="N1550" i="1" a="1"/>
  <c r="N1550" i="1" s="1"/>
  <c r="N1551" i="1" a="1"/>
  <c r="N1551" i="1" s="1"/>
  <c r="N1552" i="1" a="1"/>
  <c r="N1552" i="1" s="1"/>
  <c r="N1553" i="1" a="1"/>
  <c r="N1553" i="1" s="1"/>
  <c r="N1554" i="1" a="1"/>
  <c r="N1554" i="1" s="1"/>
  <c r="N1555" i="1" a="1"/>
  <c r="N1555" i="1" s="1"/>
  <c r="N1556" i="1" a="1"/>
  <c r="N1556" i="1" s="1"/>
  <c r="N1557" i="1" a="1"/>
  <c r="N1557" i="1" s="1"/>
  <c r="N1558" i="1" a="1"/>
  <c r="N1558" i="1" s="1"/>
  <c r="N1559" i="1" a="1"/>
  <c r="N1559" i="1" s="1"/>
  <c r="N1560" i="1" a="1"/>
  <c r="N1560" i="1" s="1"/>
  <c r="N1561" i="1" a="1"/>
  <c r="N1561" i="1" s="1"/>
  <c r="N1562" i="1" a="1"/>
  <c r="N1562" i="1" s="1"/>
  <c r="N1563" i="1" a="1"/>
  <c r="N1563" i="1" s="1"/>
  <c r="N1564" i="1" a="1"/>
  <c r="N1564" i="1" s="1"/>
  <c r="N1565" i="1" a="1"/>
  <c r="N1565" i="1" s="1"/>
  <c r="N1566" i="1" a="1"/>
  <c r="N1566" i="1" s="1"/>
  <c r="N1567" i="1" a="1"/>
  <c r="N1567" i="1" s="1"/>
  <c r="N1568" i="1" a="1"/>
  <c r="N1568" i="1" s="1"/>
  <c r="N1569" i="1" a="1"/>
  <c r="N1569" i="1" s="1"/>
  <c r="N1570" i="1" a="1"/>
  <c r="N1570" i="1" s="1"/>
  <c r="N1571" i="1" a="1"/>
  <c r="N1571" i="1" s="1"/>
  <c r="N1572" i="1" a="1"/>
  <c r="N1572" i="1" s="1"/>
  <c r="N1573" i="1" a="1"/>
  <c r="N1573" i="1" s="1"/>
  <c r="N1574" i="1" a="1"/>
  <c r="N1574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1" i="1" a="1"/>
  <c r="N1581" i="1" s="1"/>
  <c r="N1582" i="1" a="1"/>
  <c r="N1582" i="1" s="1"/>
  <c r="N1583" i="1" a="1"/>
  <c r="N1583" i="1" s="1"/>
  <c r="N1584" i="1" a="1"/>
  <c r="N1584" i="1" s="1"/>
  <c r="N1585" i="1" a="1"/>
  <c r="N1585" i="1" s="1"/>
  <c r="N1586" i="1" a="1"/>
  <c r="N1586" i="1" s="1"/>
  <c r="N1587" i="1" a="1"/>
  <c r="N1587" i="1" s="1"/>
  <c r="N1588" i="1" a="1"/>
  <c r="N1588" i="1" s="1"/>
  <c r="N1589" i="1" a="1"/>
  <c r="N1589" i="1" s="1"/>
  <c r="N1590" i="1" a="1"/>
  <c r="N1590" i="1" s="1"/>
  <c r="N1591" i="1" a="1"/>
  <c r="N1591" i="1" s="1"/>
  <c r="N1592" i="1" a="1"/>
  <c r="N1592" i="1" s="1"/>
  <c r="N1593" i="1" a="1"/>
  <c r="N1593" i="1" s="1"/>
  <c r="N1594" i="1" a="1"/>
  <c r="N1594" i="1" s="1"/>
  <c r="N1595" i="1" a="1"/>
  <c r="N1595" i="1" s="1"/>
  <c r="N1596" i="1" a="1"/>
  <c r="N1596" i="1" s="1"/>
  <c r="N1597" i="1" a="1"/>
  <c r="N1597" i="1" s="1"/>
  <c r="N1598" i="1" a="1"/>
  <c r="N1598" i="1" s="1"/>
  <c r="N1599" i="1" a="1"/>
  <c r="N1599" i="1" s="1"/>
  <c r="N1600" i="1" a="1"/>
  <c r="N1600" i="1" s="1"/>
  <c r="N1601" i="1" a="1"/>
  <c r="N1601" i="1" s="1"/>
  <c r="N1602" i="1" a="1"/>
  <c r="N1602" i="1" s="1"/>
  <c r="N1603" i="1" a="1"/>
  <c r="N1603" i="1" s="1"/>
  <c r="N1604" i="1" a="1"/>
  <c r="N1604" i="1" s="1"/>
  <c r="N1605" i="1" a="1"/>
  <c r="N1605" i="1" s="1"/>
  <c r="N1606" i="1" a="1"/>
  <c r="N1606" i="1" s="1"/>
  <c r="N1607" i="1" a="1"/>
  <c r="N1607" i="1" s="1"/>
  <c r="N1608" i="1" a="1"/>
  <c r="N1608" i="1" s="1"/>
  <c r="N1609" i="1" a="1"/>
  <c r="N1609" i="1" s="1"/>
  <c r="N1610" i="1" a="1"/>
  <c r="N1610" i="1" s="1"/>
  <c r="N1611" i="1" a="1"/>
  <c r="N1611" i="1" s="1"/>
  <c r="N1612" i="1" a="1"/>
  <c r="N1612" i="1" s="1"/>
  <c r="N1613" i="1" a="1"/>
  <c r="N1613" i="1" s="1"/>
  <c r="N1614" i="1" a="1"/>
  <c r="N1614" i="1" s="1"/>
  <c r="N1615" i="1" a="1"/>
  <c r="N1615" i="1" s="1"/>
  <c r="N1616" i="1" a="1"/>
  <c r="N1616" i="1" s="1"/>
  <c r="N1617" i="1" a="1"/>
  <c r="N1617" i="1" s="1"/>
  <c r="N1618" i="1" a="1"/>
  <c r="N1618" i="1" s="1"/>
  <c r="N1619" i="1" a="1"/>
  <c r="N1619" i="1" s="1"/>
  <c r="N1620" i="1" a="1"/>
  <c r="N1620" i="1" s="1"/>
  <c r="N1621" i="1" a="1"/>
  <c r="N1621" i="1" s="1"/>
  <c r="N1622" i="1" a="1"/>
  <c r="N1622" i="1" s="1"/>
  <c r="N1623" i="1" a="1"/>
  <c r="N1623" i="1" s="1"/>
  <c r="N1624" i="1" a="1"/>
  <c r="N1624" i="1" s="1"/>
  <c r="N1625" i="1" a="1"/>
  <c r="N1625" i="1" s="1"/>
  <c r="N1626" i="1" a="1"/>
  <c r="N1626" i="1" s="1"/>
  <c r="N1627" i="1" a="1"/>
  <c r="N1627" i="1" s="1"/>
  <c r="N1628" i="1" a="1"/>
  <c r="N1628" i="1" s="1"/>
  <c r="N1629" i="1" a="1"/>
  <c r="N1629" i="1" s="1"/>
  <c r="N1630" i="1" a="1"/>
  <c r="N1630" i="1" s="1"/>
  <c r="N1631" i="1" a="1"/>
  <c r="N1631" i="1" s="1"/>
  <c r="N1632" i="1" a="1"/>
  <c r="N1632" i="1" s="1"/>
  <c r="N1633" i="1" a="1"/>
  <c r="N1633" i="1" s="1"/>
  <c r="N1634" i="1" a="1"/>
  <c r="N1634" i="1" s="1"/>
  <c r="N1635" i="1" a="1"/>
  <c r="N1635" i="1" s="1"/>
  <c r="N1636" i="1" a="1"/>
  <c r="N1636" i="1" s="1"/>
  <c r="N1637" i="1" a="1"/>
  <c r="N1637" i="1" s="1"/>
  <c r="N1638" i="1" a="1"/>
  <c r="N1638" i="1" s="1"/>
  <c r="N1639" i="1" a="1"/>
  <c r="N1639" i="1" s="1"/>
  <c r="N1640" i="1" a="1"/>
  <c r="N1640" i="1" s="1"/>
  <c r="N1641" i="1" a="1"/>
  <c r="N1641" i="1" s="1"/>
  <c r="N1642" i="1" a="1"/>
  <c r="N1642" i="1" s="1"/>
  <c r="N1643" i="1" a="1"/>
  <c r="N1643" i="1" s="1"/>
  <c r="N1644" i="1" a="1"/>
  <c r="N1644" i="1" s="1"/>
  <c r="N1645" i="1" a="1"/>
  <c r="N1645" i="1" s="1"/>
  <c r="N1646" i="1" a="1"/>
  <c r="N1646" i="1" s="1"/>
  <c r="N1647" i="1" a="1"/>
  <c r="N1647" i="1" s="1"/>
  <c r="N1648" i="1" a="1"/>
  <c r="N1648" i="1" s="1"/>
  <c r="N1649" i="1" a="1"/>
  <c r="N1649" i="1" s="1"/>
  <c r="N1650" i="1" a="1"/>
  <c r="N1650" i="1" s="1"/>
  <c r="N1651" i="1" a="1"/>
  <c r="N1651" i="1" s="1"/>
  <c r="N1652" i="1" a="1"/>
  <c r="N1652" i="1" s="1"/>
  <c r="N1653" i="1" a="1"/>
  <c r="N1653" i="1" s="1"/>
  <c r="N1654" i="1" a="1"/>
  <c r="N1654" i="1" s="1"/>
  <c r="N1655" i="1" a="1"/>
  <c r="N1655" i="1" s="1"/>
  <c r="N1656" i="1" a="1"/>
  <c r="N1656" i="1" s="1"/>
  <c r="N1657" i="1" a="1"/>
  <c r="N1657" i="1" s="1"/>
  <c r="N1658" i="1" a="1"/>
  <c r="N1658" i="1" s="1"/>
  <c r="N1659" i="1" a="1"/>
  <c r="N1659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5" i="1" a="1"/>
  <c r="N1665" i="1" s="1"/>
  <c r="N1666" i="1" a="1"/>
  <c r="N1666" i="1" s="1"/>
  <c r="N1667" i="1" a="1"/>
  <c r="N1667" i="1" s="1"/>
  <c r="N1668" i="1" a="1"/>
  <c r="N1668" i="1" s="1"/>
  <c r="N1669" i="1" a="1"/>
  <c r="N1669" i="1" s="1"/>
  <c r="N1670" i="1" a="1"/>
  <c r="N1670" i="1" s="1"/>
  <c r="N1671" i="1" a="1"/>
  <c r="N1671" i="1" s="1"/>
  <c r="N1672" i="1" a="1"/>
  <c r="N1672" i="1" s="1"/>
  <c r="N1673" i="1" a="1"/>
  <c r="N1673" i="1" s="1"/>
  <c r="N1674" i="1" a="1"/>
  <c r="N1674" i="1" s="1"/>
  <c r="N1675" i="1" a="1"/>
  <c r="N1675" i="1" s="1"/>
  <c r="N1676" i="1" a="1"/>
  <c r="N1676" i="1" s="1"/>
  <c r="N1677" i="1" a="1"/>
  <c r="N1677" i="1" s="1"/>
  <c r="N1678" i="1" a="1"/>
  <c r="N1678" i="1" s="1"/>
  <c r="N1679" i="1" a="1"/>
  <c r="N1679" i="1" s="1"/>
  <c r="N1680" i="1" a="1"/>
  <c r="N1680" i="1" s="1"/>
  <c r="N1681" i="1" a="1"/>
  <c r="N1681" i="1" s="1"/>
  <c r="N1682" i="1" a="1"/>
  <c r="N1682" i="1" s="1"/>
  <c r="N1683" i="1" a="1"/>
  <c r="N1683" i="1" s="1"/>
  <c r="N1684" i="1" a="1"/>
  <c r="N1684" i="1" s="1"/>
  <c r="N1685" i="1" a="1"/>
  <c r="N1685" i="1" s="1"/>
  <c r="N1686" i="1" a="1"/>
  <c r="N1686" i="1" s="1"/>
  <c r="N1687" i="1" a="1"/>
  <c r="N1687" i="1" s="1"/>
  <c r="N1688" i="1" a="1"/>
  <c r="N1688" i="1" s="1"/>
  <c r="N1689" i="1" a="1"/>
  <c r="N1689" i="1" s="1"/>
  <c r="N1690" i="1" a="1"/>
  <c r="N1690" i="1" s="1"/>
  <c r="N1691" i="1" a="1"/>
  <c r="N1691" i="1" s="1"/>
  <c r="N1692" i="1" a="1"/>
  <c r="N1692" i="1" s="1"/>
  <c r="N1693" i="1" a="1"/>
  <c r="N1693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699" i="1" a="1"/>
  <c r="N1699" i="1" s="1"/>
  <c r="N1700" i="1" a="1"/>
  <c r="N1700" i="1" s="1"/>
  <c r="N1701" i="1" a="1"/>
  <c r="N1701" i="1" s="1"/>
  <c r="N1702" i="1" a="1"/>
  <c r="N1702" i="1" s="1"/>
  <c r="N1703" i="1" a="1"/>
  <c r="N1703" i="1" s="1"/>
  <c r="N1704" i="1" a="1"/>
  <c r="N1704" i="1" s="1"/>
  <c r="N1705" i="1" a="1"/>
  <c r="N1705" i="1" s="1"/>
  <c r="N1706" i="1" a="1"/>
  <c r="N1706" i="1" s="1"/>
  <c r="N1707" i="1" a="1"/>
  <c r="N1707" i="1" s="1"/>
  <c r="N1708" i="1" a="1"/>
  <c r="N1708" i="1" s="1"/>
  <c r="N1709" i="1" a="1"/>
  <c r="N1709" i="1" s="1"/>
  <c r="N1710" i="1" a="1"/>
  <c r="N1710" i="1" s="1"/>
  <c r="N1711" i="1" a="1"/>
  <c r="N1711" i="1" s="1"/>
  <c r="N2" i="1" a="1"/>
  <c r="N2" i="1" s="1"/>
  <c r="C18" i="4" s="1" a="1"/>
  <c r="C18" i="4" s="1"/>
  <c r="C6" i="3" a="1"/>
  <c r="C6" i="3" s="1"/>
  <c r="L3" i="1"/>
  <c r="M3" i="1" s="1"/>
  <c r="O3" i="1" s="1"/>
  <c r="D19" i="4" s="1" a="1"/>
  <c r="D19" i="4" s="1"/>
  <c r="L4" i="1"/>
  <c r="M4" i="1" s="1"/>
  <c r="O4" i="1" s="1"/>
  <c r="E19" i="4" s="1" a="1"/>
  <c r="E19" i="4" s="1"/>
  <c r="L5" i="1"/>
  <c r="M5" i="1" s="1"/>
  <c r="O5" i="1" s="1"/>
  <c r="F19" i="4" s="1" a="1"/>
  <c r="F19" i="4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865" i="1"/>
  <c r="M865" i="1" s="1"/>
  <c r="O865" i="1" s="1"/>
  <c r="L866" i="1"/>
  <c r="M866" i="1" s="1"/>
  <c r="O866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L1228" i="1"/>
  <c r="M1228" i="1" s="1"/>
  <c r="O1228" i="1" s="1"/>
  <c r="L1229" i="1"/>
  <c r="M1229" i="1" s="1"/>
  <c r="O1229" i="1" s="1"/>
  <c r="L1230" i="1"/>
  <c r="M1230" i="1" s="1"/>
  <c r="O123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489" i="1"/>
  <c r="M1489" i="1" s="1"/>
  <c r="O1489" i="1" s="1"/>
  <c r="L1490" i="1"/>
  <c r="M1490" i="1" s="1"/>
  <c r="O1490" i="1" s="1"/>
  <c r="L1491" i="1"/>
  <c r="M1491" i="1" s="1"/>
  <c r="O1491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2" i="1"/>
  <c r="M2" i="1" s="1"/>
  <c r="O2" i="1" s="1"/>
  <c r="C19" i="4" s="1" a="1"/>
  <c r="C19" i="4" s="1"/>
  <c r="O1695" i="1" l="1"/>
  <c r="F11" i="4" l="1" a="1"/>
  <c r="F11" i="4" s="1"/>
  <c r="E11" i="4" a="1"/>
  <c r="E11" i="4" s="1"/>
  <c r="D11" i="4" a="1"/>
  <c r="D11" i="4" s="1"/>
  <c r="C11" i="4" a="1"/>
  <c r="C11" i="4" s="1"/>
  <c r="F10" i="4" a="1"/>
  <c r="F10" i="4" s="1"/>
  <c r="E10" i="4" a="1"/>
  <c r="E10" i="4" s="1"/>
  <c r="D10" i="4" a="1"/>
  <c r="D10" i="4" s="1"/>
  <c r="C10" i="4" a="1"/>
  <c r="C10" i="4" s="1"/>
  <c r="F9" i="4" a="1"/>
  <c r="F9" i="4" s="1"/>
  <c r="F12" i="4" s="1" a="1"/>
  <c r="F12" i="4" s="1"/>
  <c r="E9" i="4" a="1"/>
  <c r="E9" i="4" s="1"/>
  <c r="E12" i="4" s="1" a="1"/>
  <c r="E12" i="4" s="1"/>
  <c r="D9" i="4" a="1"/>
  <c r="D9" i="4" s="1"/>
  <c r="D12" i="4" s="1" a="1"/>
  <c r="D12" i="4" s="1"/>
  <c r="C9" i="4" a="1"/>
  <c r="C9" i="4" s="1"/>
  <c r="C12" i="4" s="1" a="1"/>
  <c r="D7" i="4" a="1"/>
  <c r="D7" i="4" s="1"/>
  <c r="C7" i="4" a="1"/>
  <c r="C7" i="4" s="1"/>
  <c r="F6" i="4" a="1"/>
  <c r="F6" i="4" s="1"/>
  <c r="F8" i="4" s="1"/>
  <c r="E6" i="4" a="1"/>
  <c r="E6" i="4" s="1"/>
  <c r="D6" i="4" a="1"/>
  <c r="D6" i="4" s="1"/>
  <c r="D8" i="4" s="1"/>
  <c r="D13" i="4" s="1" a="1"/>
  <c r="D13" i="4" s="1"/>
  <c r="C6" i="4" a="1"/>
  <c r="C6" i="4" s="1"/>
  <c r="C8" i="4" s="1"/>
  <c r="C13" i="4" s="1" a="1"/>
  <c r="D13" i="3" a="1"/>
  <c r="E13" i="3" a="1"/>
  <c r="F13" i="3" a="1"/>
  <c r="C13" i="3" a="1"/>
  <c r="D12" i="3" a="1"/>
  <c r="E12" i="3" a="1"/>
  <c r="F12" i="3" a="1"/>
  <c r="C12" i="3" a="1"/>
  <c r="F11" i="3" a="1"/>
  <c r="F11" i="3" s="1"/>
  <c r="D11" i="3" a="1"/>
  <c r="D11" i="3" s="1"/>
  <c r="E11" i="3" a="1"/>
  <c r="E11" i="3" s="1"/>
  <c r="C11" i="3" a="1"/>
  <c r="C11" i="3" s="1"/>
  <c r="F10" i="3" a="1"/>
  <c r="F10" i="3" s="1"/>
  <c r="D10" i="3" a="1"/>
  <c r="D10" i="3" s="1"/>
  <c r="E10" i="3" a="1"/>
  <c r="E10" i="3" s="1"/>
  <c r="C10" i="3" a="1"/>
  <c r="C10" i="3" s="1"/>
  <c r="D9" i="3" a="1"/>
  <c r="D9" i="3" s="1"/>
  <c r="E9" i="3" a="1"/>
  <c r="E9" i="3" s="1"/>
  <c r="E12" i="3" s="1"/>
  <c r="F9" i="3" a="1"/>
  <c r="F9" i="3" s="1"/>
  <c r="C9" i="3" a="1"/>
  <c r="C9" i="3" s="1"/>
  <c r="C7" i="3" a="1"/>
  <c r="C7" i="3" s="1"/>
  <c r="C8" i="3" s="1"/>
  <c r="D7" i="3" a="1"/>
  <c r="D7" i="3" s="1"/>
  <c r="E7" i="3" a="1"/>
  <c r="E7" i="3" s="1"/>
  <c r="F7" i="3" a="1"/>
  <c r="F7" i="3" s="1"/>
  <c r="D6" i="3" a="1"/>
  <c r="D6" i="3" s="1"/>
  <c r="D8" i="3" s="1"/>
  <c r="E6" i="3" a="1"/>
  <c r="E6" i="3" s="1"/>
  <c r="E8" i="3" s="1"/>
  <c r="F6" i="3" a="1"/>
  <c r="F6" i="3" s="1"/>
  <c r="F8" i="3" l="1"/>
  <c r="E13" i="4" a="1"/>
  <c r="E8" i="4"/>
  <c r="F13" i="4" a="1"/>
  <c r="F13" i="4" s="1"/>
  <c r="G6" i="4"/>
  <c r="C12" i="4"/>
  <c r="C13" i="4" s="1"/>
  <c r="F17" i="4"/>
  <c r="E17" i="4"/>
  <c r="D17" i="4"/>
  <c r="F12" i="3"/>
  <c r="E13" i="3"/>
  <c r="C12" i="3"/>
  <c r="C13" i="3" s="1"/>
  <c r="D12" i="3"/>
  <c r="D13" i="3" s="1"/>
  <c r="E13" i="4" l="1"/>
  <c r="F13" i="3"/>
  <c r="G13" i="4"/>
  <c r="H6" i="4" a="1"/>
  <c r="H6" i="4" s="1"/>
  <c r="G8" i="4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5" i="2" a="1"/>
  <c r="I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 s="1"/>
  <c r="H14" i="2" a="1"/>
  <c r="H14" i="2" s="1"/>
  <c r="H15" i="2" a="1"/>
  <c r="H15" i="2" s="1"/>
  <c r="H5" i="2" a="1"/>
  <c r="H5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 s="1"/>
  <c r="F5" i="2" a="1"/>
  <c r="F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5" i="2" a="1"/>
  <c r="E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5" i="2" a="1"/>
  <c r="D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5" i="2" a="1"/>
  <c r="C5" i="2" s="1"/>
  <c r="B6" i="2" a="1"/>
  <c r="B6" i="2" s="1"/>
  <c r="B7" i="2" a="1"/>
  <c r="B7" i="2" s="1"/>
  <c r="B9" i="2" a="1"/>
  <c r="B9" i="2" s="1"/>
  <c r="B8" i="2" a="1"/>
  <c r="B8" i="2" s="1"/>
  <c r="B11" i="2" a="1"/>
  <c r="B11" i="2" s="1"/>
  <c r="B12" i="2" a="1"/>
  <c r="B12" i="2" s="1"/>
  <c r="B13" i="2" a="1"/>
  <c r="B13" i="2" s="1"/>
  <c r="B15" i="2" a="1"/>
  <c r="B15" i="2" s="1"/>
  <c r="B5" i="2" a="1"/>
  <c r="B5" i="2" s="1"/>
  <c r="B14" i="2" a="1"/>
  <c r="B14" i="2" s="1"/>
  <c r="B10" i="2" a="1"/>
  <c r="B10" i="2" s="1"/>
  <c r="K15" i="2" l="1"/>
  <c r="K11" i="2"/>
  <c r="K7" i="2"/>
  <c r="J14" i="2"/>
  <c r="J10" i="2"/>
  <c r="J6" i="2"/>
  <c r="K14" i="2"/>
  <c r="K10" i="2"/>
  <c r="K6" i="2"/>
  <c r="J13" i="2"/>
  <c r="J9" i="2"/>
  <c r="K13" i="2"/>
  <c r="K9" i="2"/>
  <c r="J5" i="2"/>
  <c r="J12" i="2"/>
  <c r="J8" i="2"/>
  <c r="K5" i="2"/>
  <c r="K12" i="2"/>
  <c r="K8" i="2"/>
  <c r="J15" i="2"/>
  <c r="J11" i="2"/>
  <c r="J7" i="2"/>
  <c r="H8" i="4"/>
  <c r="H13" i="4"/>
</calcChain>
</file>

<file path=xl/sharedStrings.xml><?xml version="1.0" encoding="utf-8"?>
<sst xmlns="http://schemas.openxmlformats.org/spreadsheetml/2006/main" count="9920" uniqueCount="628">
  <si>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</si>
  <si>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</si>
  <si>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</si>
  <si>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</si>
  <si>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</si>
  <si>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</si>
  <si>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</si>
  <si>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</si>
  <si>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</si>
  <si>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</si>
  <si>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</si>
  <si>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</si>
  <si>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</si>
  <si>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</si>
  <si>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</si>
  <si>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</si>
  <si>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</si>
  <si>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</si>
  <si>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</si>
  <si>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</si>
  <si>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</si>
  <si>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</si>
  <si>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</si>
  <si>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</si>
  <si>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</si>
  <si>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</si>
  <si>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</si>
  <si>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</si>
  <si>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</si>
  <si>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</si>
  <si>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</si>
  <si>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</si>
  <si>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</si>
  <si>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</si>
  <si>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</si>
  <si>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</si>
  <si>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</si>
  <si>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</si>
  <si>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</si>
  <si>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</si>
  <si>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</si>
  <si>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</si>
  <si>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</si>
  <si>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</si>
  <si>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</si>
  <si>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</si>
  <si>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</si>
  <si>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</si>
  <si>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</si>
  <si>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</si>
  <si>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</si>
  <si>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</si>
  <si>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</si>
  <si>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</si>
  <si>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</si>
  <si>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</si>
  <si>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</si>
  <si>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</si>
  <si>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</si>
  <si>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</si>
  <si>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</si>
  <si>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</si>
  <si>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</si>
  <si>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</si>
  <si>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</si>
  <si>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</si>
  <si>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</si>
  <si>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</si>
  <si>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</si>
  <si>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</si>
  <si>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</si>
  <si>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</si>
  <si>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</si>
  <si>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</si>
  <si>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</si>
  <si>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</si>
  <si>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</si>
  <si>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</si>
  <si>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</si>
  <si>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</si>
  <si>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</si>
  <si>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</si>
  <si>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</si>
  <si>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</si>
  <si>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</si>
  <si>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</si>
  <si>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</si>
  <si>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</si>
  <si>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</si>
  <si>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</si>
  <si>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</si>
  <si>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</si>
  <si>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</si>
  <si>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</si>
  <si>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</si>
  <si>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</si>
  <si>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</si>
  <si>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</si>
  <si>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</si>
  <si>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</si>
  <si>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</si>
  <si>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</si>
  <si>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</si>
  <si>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</si>
  <si>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</si>
  <si>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</si>
  <si>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</si>
  <si>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</si>
  <si>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</si>
  <si>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</si>
  <si>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</si>
  <si>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</si>
  <si>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</si>
  <si>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</si>
  <si>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</si>
  <si>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</si>
  <si>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</si>
  <si>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</si>
  <si>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</si>
  <si>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</si>
  <si>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</si>
  <si>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</si>
  <si>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</si>
  <si>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</si>
  <si>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</si>
  <si>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</si>
  <si>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</si>
  <si>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</si>
  <si>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</si>
  <si>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</si>
  <si>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</si>
  <si>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</si>
  <si>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</si>
  <si>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</si>
  <si>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</si>
  <si>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</si>
  <si>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</si>
  <si>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</si>
  <si>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</si>
  <si>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</si>
  <si>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</si>
  <si>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</si>
  <si>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</si>
  <si>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</si>
  <si>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</si>
  <si>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</si>
  <si>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</si>
  <si>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</si>
  <si>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</si>
  <si>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</si>
  <si>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</si>
  <si>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</si>
  <si>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</si>
  <si>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</si>
  <si>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</si>
  <si>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</si>
  <si>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</si>
  <si>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</si>
  <si>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</si>
  <si>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</si>
  <si>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</si>
  <si>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</si>
  <si>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</si>
  <si>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</si>
  <si>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</si>
  <si>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</si>
  <si>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</si>
  <si>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</si>
  <si>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</si>
  <si>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</si>
  <si>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</si>
  <si>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</si>
  <si>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</si>
  <si>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</si>
  <si>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</si>
  <si>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</si>
  <si>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</si>
  <si>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</si>
  <si>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</si>
  <si>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</si>
  <si>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</si>
  <si>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</si>
  <si>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</si>
  <si>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</si>
  <si>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</si>
  <si>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</si>
  <si>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</si>
  <si>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</si>
  <si>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</si>
  <si>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</si>
  <si>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</si>
  <si>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</si>
  <si>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</si>
  <si>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</si>
  <si>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</si>
  <si>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</si>
  <si>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</si>
  <si>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</si>
  <si>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</si>
  <si>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</si>
  <si>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</si>
  <si>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</si>
  <si>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</si>
  <si>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</si>
  <si>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</si>
  <si>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</si>
  <si>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</si>
  <si>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</si>
  <si>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</si>
  <si>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</si>
  <si>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</si>
  <si>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</si>
  <si>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</si>
  <si>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</si>
  <si>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</si>
  <si>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</si>
  <si>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</si>
  <si>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</si>
  <si>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</si>
  <si>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</si>
  <si>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</si>
  <si>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</si>
  <si>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</si>
  <si>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</si>
  <si>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</si>
  <si>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</si>
  <si>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</si>
  <si>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</si>
  <si>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</si>
  <si>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</si>
  <si>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</si>
  <si>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</si>
  <si>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</si>
  <si>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</si>
  <si>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</si>
  <si>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</si>
  <si>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</si>
  <si>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</si>
  <si>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</si>
  <si>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</si>
  <si>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</si>
  <si>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</si>
  <si>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</si>
  <si>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</si>
  <si>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</si>
  <si>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</si>
  <si>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</si>
  <si>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</si>
  <si>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</si>
  <si>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</si>
  <si>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</si>
  <si>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</si>
  <si>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</si>
  <si>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</si>
  <si>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</si>
  <si>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</si>
  <si>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</si>
  <si>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</si>
  <si>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</si>
  <si>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</si>
  <si>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</si>
  <si>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</si>
  <si>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</si>
  <si>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</si>
  <si>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</si>
  <si>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</si>
  <si>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</si>
  <si>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</si>
  <si>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</si>
  <si>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</si>
  <si>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</si>
  <si>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</si>
  <si>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</si>
  <si>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</si>
  <si>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</si>
  <si>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</si>
  <si>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</si>
  <si>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</si>
  <si>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</si>
  <si>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</si>
  <si>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</si>
  <si>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</si>
  <si>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</si>
  <si>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</si>
  <si>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</si>
  <si>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</si>
  <si>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</si>
  <si>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</si>
  <si>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</si>
  <si>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</si>
  <si>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</si>
  <si>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</si>
  <si>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</si>
  <si>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</si>
  <si>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</si>
  <si>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</si>
  <si>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</si>
  <si>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</si>
  <si>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</si>
  <si>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</si>
  <si>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</si>
  <si>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</si>
  <si>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</si>
  <si>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</si>
  <si>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</si>
  <si>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</si>
  <si>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</si>
  <si>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</si>
  <si>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</si>
  <si>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</si>
  <si>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</si>
  <si>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</si>
  <si>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</si>
  <si>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</si>
  <si>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</si>
  <si>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</si>
  <si>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</si>
  <si>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</si>
  <si>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</si>
  <si>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</si>
  <si>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</si>
  <si>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</si>
  <si>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</si>
  <si>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</si>
  <si>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</si>
  <si>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</si>
  <si>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</si>
  <si>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</si>
  <si>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</si>
  <si>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</si>
  <si>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</si>
  <si>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</si>
  <si>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</si>
  <si>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</si>
  <si>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</si>
  <si>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</si>
  <si>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</si>
  <si>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</si>
  <si>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</si>
  <si>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</si>
  <si>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</si>
  <si>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</si>
  <si>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</si>
  <si>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</si>
  <si>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</si>
  <si>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</si>
  <si>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</si>
  <si>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</si>
  <si>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</si>
  <si>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</si>
  <si>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</si>
  <si>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</si>
  <si>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</si>
  <si>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</si>
  <si>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</si>
  <si>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</si>
  <si>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</si>
  <si>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</si>
  <si>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</si>
  <si>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</si>
  <si>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</si>
  <si>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</si>
  <si>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</si>
  <si>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</si>
  <si>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</si>
  <si>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</si>
  <si>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</si>
  <si>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</si>
  <si>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</si>
  <si>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</si>
  <si>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</si>
  <si>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</si>
  <si>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</si>
  <si>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</si>
  <si>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</si>
  <si>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</si>
  <si>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</si>
  <si>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</si>
  <si>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</si>
  <si>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</si>
  <si>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</si>
  <si>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</si>
  <si>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</si>
  <si>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</si>
  <si>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</si>
  <si>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</si>
  <si>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</si>
  <si>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</si>
  <si>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</si>
  <si>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</si>
  <si>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</si>
  <si>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</si>
  <si>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</si>
  <si>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</si>
  <si>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</si>
  <si>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</si>
  <si>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</si>
  <si>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</si>
  <si>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</si>
  <si>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</si>
  <si>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</si>
  <si>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</si>
  <si>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</si>
  <si>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</si>
  <si>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</si>
  <si>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</si>
  <si>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</si>
  <si>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</si>
  <si>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</si>
  <si>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</si>
  <si>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</si>
  <si>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</si>
  <si>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</si>
  <si>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</si>
  <si>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</si>
  <si>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</si>
  <si>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</si>
  <si>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</si>
  <si>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</si>
  <si>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</si>
  <si>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</si>
  <si>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</si>
  <si>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</si>
  <si>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</si>
  <si>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</si>
  <si>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</si>
  <si>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</si>
  <si>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</si>
  <si>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</si>
  <si>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</si>
  <si>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</si>
  <si>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</si>
  <si>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</si>
  <si>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</si>
  <si>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</si>
  <si>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</si>
  <si>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</si>
  <si>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</si>
  <si>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</si>
  <si>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</si>
  <si>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</si>
  <si>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</si>
  <si>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</si>
  <si>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</si>
  <si>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</si>
  <si>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</si>
  <si>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</si>
  <si>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</si>
  <si>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</si>
  <si>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</si>
  <si>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</si>
  <si>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</si>
  <si>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</si>
  <si>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</si>
  <si>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</si>
  <si>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</si>
  <si>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</si>
  <si>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</si>
  <si>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</si>
  <si>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</si>
  <si>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</si>
  <si>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</si>
  <si>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</si>
  <si>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</si>
  <si>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</si>
  <si>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</si>
  <si>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</si>
  <si>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</si>
  <si>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</si>
  <si>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</si>
  <si>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</si>
  <si>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</si>
  <si>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</si>
  <si>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</si>
  <si>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</si>
  <si>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</si>
  <si>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</si>
  <si>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</si>
  <si>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</si>
  <si>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</si>
  <si>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</si>
  <si>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</si>
  <si>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</si>
  <si>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</si>
  <si>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</si>
  <si>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</si>
  <si>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</si>
  <si>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</si>
  <si>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</si>
  <si>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</si>
  <si>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</si>
  <si>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</si>
  <si>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</si>
  <si>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</si>
  <si>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</si>
  <si>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</si>
  <si>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</si>
  <si>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</si>
  <si>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</si>
  <si>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</si>
  <si>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</si>
  <si>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</si>
  <si>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</si>
  <si>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</si>
  <si>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</si>
  <si>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</si>
  <si>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</si>
  <si>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</si>
  <si>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</si>
  <si>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</si>
  <si>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</si>
  <si>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</si>
  <si>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</si>
  <si>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</si>
  <si>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</si>
  <si>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</si>
  <si>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</si>
  <si>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</si>
  <si>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</si>
  <si>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</si>
  <si>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</si>
  <si>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</si>
  <si>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</si>
  <si>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</si>
  <si>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</si>
  <si>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</si>
  <si>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</si>
  <si>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</si>
  <si>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</si>
  <si>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</si>
  <si>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</si>
  <si>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</si>
  <si>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</si>
  <si>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</si>
  <si>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</si>
  <si>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</si>
  <si>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</si>
  <si>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</si>
  <si>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</si>
  <si>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</si>
  <si>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</si>
  <si>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</si>
  <si>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</si>
  <si>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</si>
  <si>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</si>
  <si>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</si>
  <si>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</si>
  <si>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</si>
  <si>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</si>
  <si>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</si>
  <si>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</si>
  <si>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</si>
  <si>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</si>
  <si>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</si>
  <si>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</si>
  <si>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</si>
  <si>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</si>
  <si>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</si>
  <si>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</si>
  <si>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</si>
  <si>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</si>
  <si>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</si>
  <si>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</si>
  <si>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</si>
  <si>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</si>
  <si>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</si>
  <si>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</si>
  <si>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</si>
  <si>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</si>
  <si>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</si>
  <si>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</si>
  <si>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</si>
  <si>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</si>
  <si>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</si>
  <si>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</si>
  <si>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</si>
  <si>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</si>
  <si>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</si>
  <si>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Measure of Center</t>
  </si>
  <si>
    <t>Mean</t>
  </si>
  <si>
    <t>Median</t>
  </si>
  <si>
    <t>Mode</t>
  </si>
  <si>
    <t>Measure Of Spread</t>
  </si>
  <si>
    <t>Min</t>
  </si>
  <si>
    <t>q1</t>
  </si>
  <si>
    <t>q2</t>
  </si>
  <si>
    <t>q3</t>
  </si>
  <si>
    <t>Max</t>
  </si>
  <si>
    <t>Std</t>
  </si>
  <si>
    <t>Sector</t>
  </si>
  <si>
    <t xml:space="preserve">Average of  Total Revenue </t>
  </si>
  <si>
    <t>SummaryStatistic Total_revenue of Sector</t>
  </si>
  <si>
    <t>Ticker_symbol</t>
  </si>
  <si>
    <t>aal</t>
  </si>
  <si>
    <t>income statement</t>
  </si>
  <si>
    <t>historical</t>
  </si>
  <si>
    <t>forecast</t>
  </si>
  <si>
    <t>Year 5</t>
  </si>
  <si>
    <t>Year 6</t>
  </si>
  <si>
    <t>total revenue</t>
  </si>
  <si>
    <t>cost of renue</t>
  </si>
  <si>
    <t>gross profit</t>
  </si>
  <si>
    <t>SGAs</t>
  </si>
  <si>
    <t>operating items</t>
  </si>
  <si>
    <t>rnd</t>
  </si>
  <si>
    <t>total operating</t>
  </si>
  <si>
    <t>EBIT</t>
  </si>
  <si>
    <t>PnL statement</t>
  </si>
  <si>
    <t>Operating statistics</t>
  </si>
  <si>
    <t>Historical</t>
  </si>
  <si>
    <t>Assumptions</t>
  </si>
  <si>
    <t>Revenue growth (%)</t>
  </si>
  <si>
    <t>Gross margin</t>
  </si>
  <si>
    <t>Operating margin</t>
  </si>
  <si>
    <t>Gross Profit</t>
  </si>
  <si>
    <t>Operating Profit</t>
  </si>
  <si>
    <t>Gross Margin 
[1-(Cost of Revenue/Total Revenue)]</t>
  </si>
  <si>
    <t>Operating Margin
[Operating Income/Total Revenue]</t>
  </si>
  <si>
    <t>cost of revenue</t>
  </si>
  <si>
    <t>Scenario</t>
  </si>
  <si>
    <t>Operating Scenarios - sensitivity analysis</t>
  </si>
  <si>
    <t>Strong case</t>
  </si>
  <si>
    <t>Base case</t>
  </si>
  <si>
    <t>Weak case</t>
  </si>
  <si>
    <t>Gross Margin</t>
  </si>
  <si>
    <t>Operating Margin</t>
  </si>
  <si>
    <t>Range</t>
  </si>
  <si>
    <t>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</si>
</sst>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71" formatCode="_(&quot;$&quot;* #,##0_);_(&quot;$&quot;* \(#,##0\);_(&quot;$&quot;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/>
    <xf numFmtId="0" fontId="0" fillId="0" borderId="11" xfId="0" applyBorder="1"/>
    <xf numFmtId="44" fontId="0" fillId="0" borderId="11" xfId="1" applyFont="1" applyBorder="1"/>
    <xf numFmtId="0" fontId="16" fillId="0" borderId="11" xfId="0" applyFont="1" applyBorder="1"/>
    <xf numFmtId="0" fontId="1" fillId="26" borderId="11" xfId="37" applyBorder="1"/>
    <xf numFmtId="0" fontId="1" fillId="26" borderId="11" xfId="37" applyBorder="1" applyAlignment="1">
      <alignment horizontal="left"/>
    </xf>
    <xf numFmtId="0" fontId="1" fillId="26" borderId="11" xfId="37" applyBorder="1" applyAlignment="1"/>
    <xf numFmtId="0" fontId="1" fillId="26" borderId="11" xfId="37" applyBorder="1" applyAlignment="1">
      <alignment horizontal="center"/>
    </xf>
    <xf numFmtId="0" fontId="1" fillId="26" borderId="0" xfId="37"/>
    <xf numFmtId="0" fontId="1" fillId="28" borderId="0" xfId="39"/>
    <xf numFmtId="0" fontId="1" fillId="11" borderId="11" xfId="22" applyBorder="1"/>
    <xf numFmtId="0" fontId="1" fillId="28" borderId="11" xfId="39" applyBorder="1" applyAlignment="1">
      <alignment horizontal="center" vertical="center"/>
    </xf>
    <xf numFmtId="0" fontId="1" fillId="28" borderId="12" xfId="39" applyBorder="1" applyAlignment="1">
      <alignment horizontal="center" vertical="center"/>
    </xf>
    <xf numFmtId="0" fontId="1" fillId="28" borderId="13" xfId="39" applyBorder="1" applyAlignment="1">
      <alignment horizontal="center" vertical="center"/>
    </xf>
    <xf numFmtId="0" fontId="1" fillId="28" borderId="14" xfId="39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8" borderId="15" xfId="39" applyBorder="1" applyAlignment="1">
      <alignment horizontal="center" vertical="center"/>
    </xf>
    <xf numFmtId="0" fontId="1" fillId="28" borderId="0" xfId="39" applyAlignment="1">
      <alignment horizontal="center" vertical="center"/>
    </xf>
    <xf numFmtId="0" fontId="1" fillId="28" borderId="16" xfId="39" applyBorder="1" applyAlignment="1">
      <alignment horizontal="center" vertical="center"/>
    </xf>
    <xf numFmtId="0" fontId="1" fillId="28" borderId="10" xfId="39" applyBorder="1" applyAlignment="1">
      <alignment horizontal="center" vertical="center"/>
    </xf>
    <xf numFmtId="9" fontId="0" fillId="0" borderId="0" xfId="2" applyFont="1"/>
    <xf numFmtId="164" fontId="0" fillId="0" borderId="0" xfId="2" applyNumberFormat="1" applyFont="1"/>
    <xf numFmtId="2" fontId="0" fillId="0" borderId="0" xfId="0" applyNumberFormat="1"/>
    <xf numFmtId="171" fontId="19" fillId="0" borderId="0" xfId="1" applyNumberFormat="1" applyFont="1" applyBorder="1" applyAlignment="1">
      <alignment wrapText="1"/>
    </xf>
    <xf numFmtId="2" fontId="16" fillId="33" borderId="0" xfId="0" applyNumberFormat="1" applyFont="1" applyFill="1" applyAlignment="1">
      <alignment wrapText="1"/>
    </xf>
    <xf numFmtId="0" fontId="0" fillId="11" borderId="11" xfId="22" applyFont="1" applyBorder="1"/>
    <xf numFmtId="44" fontId="13" fillId="7" borderId="7" xfId="1" applyFont="1" applyFill="1" applyBorder="1"/>
    <xf numFmtId="9" fontId="0" fillId="0" borderId="11" xfId="2" applyNumberFormat="1" applyFont="1" applyBorder="1"/>
    <xf numFmtId="0" fontId="1" fillId="26" borderId="0" xfId="37" applyAlignment="1"/>
    <xf numFmtId="0" fontId="1" fillId="26" borderId="11" xfId="37" applyBorder="1" applyAlignment="1">
      <alignment vertical="center"/>
    </xf>
    <xf numFmtId="0" fontId="1" fillId="26" borderId="17" xfId="37" applyBorder="1" applyAlignment="1">
      <alignment horizontal="center"/>
    </xf>
    <xf numFmtId="0" fontId="1" fillId="26" borderId="18" xfId="37" applyBorder="1" applyAlignment="1">
      <alignment horizontal="center"/>
    </xf>
    <xf numFmtId="0" fontId="1" fillId="28" borderId="10" xfId="39" applyBorder="1"/>
    <xf numFmtId="0" fontId="13" fillId="7" borderId="19" xfId="15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2400" b="1"/>
              <a:t>Total_Revenue</a:t>
            </a:r>
            <a:endParaRPr lang="en-US" sz="2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SummaryStatistic!$B$4</c:f>
              <c:strCache>
                <c:ptCount val="1"/>
                <c:pt idx="0">
                  <c:v>Mean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SummaryStatistic!$B$5:$B$15</c:f>
              <c:numCache>
                <c:formatCode>_("$"* #,##0.00_);_("$"* \(#,##0.00\);_("$"* "-"??_);_(@_)</c:formatCode>
                <c:ptCount val="11"/>
                <c:pt idx="0">
                  <c:v>57537392650</c:v>
                </c:pt>
                <c:pt idx="1">
                  <c:v>43407926143.939392</c:v>
                </c:pt>
                <c:pt idx="2">
                  <c:v>38984796516.129036</c:v>
                </c:pt>
                <c:pt idx="3">
                  <c:v>23463223026.315788</c:v>
                </c:pt>
                <c:pt idx="4">
                  <c:v>20825589774.390244</c:v>
                </c:pt>
                <c:pt idx="5">
                  <c:v>18318138785.016285</c:v>
                </c:pt>
                <c:pt idx="6">
                  <c:v>16547665399.193548</c:v>
                </c:pt>
                <c:pt idx="7">
                  <c:v>15925183565.217392</c:v>
                </c:pt>
                <c:pt idx="8">
                  <c:v>11834515578.947369</c:v>
                </c:pt>
                <c:pt idx="9">
                  <c:v>11135678864.583334</c:v>
                </c:pt>
                <c:pt idx="10">
                  <c:v>2511715663.4615383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E0-4B7B-B111-C49051DFEE8B}"/>
            </c:ext>
          </c:extLst>
        </c:ser>
        <c:ser>
          <c:idx val="1"/>
          <c:order val="1"/>
          <c:tx>
            <c:strRef>
              <c:f>SummaryStatistic!$C$4</c:f>
              <c:strCache>
                <c:ptCount val="1"/>
                <c:pt idx="0">
                  <c:v>Median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SummaryStatistic!$C$5:$C$15</c:f>
              <c:numCache>
                <c:formatCode>_("$"* #,##0.00_);_("$"* \(#,##0.00\);_("$"* "-"??_);_(@_)</c:formatCode>
                <c:ptCount val="11"/>
                <c:pt idx="0">
                  <c:v>18063000000</c:v>
                </c:pt>
                <c:pt idx="1">
                  <c:v>13859500000</c:v>
                </c:pt>
                <c:pt idx="2">
                  <c:v>11777257500</c:v>
                </c:pt>
                <c:pt idx="3">
                  <c:v>8563050000</c:v>
                </c:pt>
                <c:pt idx="4">
                  <c:v>10375126500</c:v>
                </c:pt>
                <c:pt idx="5">
                  <c:v>8441971000</c:v>
                </c:pt>
                <c:pt idx="6">
                  <c:v>9969168500</c:v>
                </c:pt>
                <c:pt idx="7">
                  <c:v>5039000000</c:v>
                </c:pt>
                <c:pt idx="8">
                  <c:v>9648000000</c:v>
                </c:pt>
                <c:pt idx="9">
                  <c:v>10900461000</c:v>
                </c:pt>
                <c:pt idx="10">
                  <c:v>2088012500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E0-4B7B-B111-C49051DFEE8B}"/>
            </c:ext>
          </c:extLst>
        </c:ser>
        <c:ser>
          <c:idx val="2"/>
          <c:order val="2"/>
          <c:tx>
            <c:strRef>
              <c:f>SummaryStatistic!$D$4</c:f>
              <c:strCache>
                <c:ptCount val="1"/>
                <c:pt idx="0">
                  <c:v>Mode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SummaryStatistic!$D$5:$D$15</c:f>
              <c:numCache>
                <c:formatCode>_("$"* #,##0.00_);_("$"* \(#,##0.00\);_("$"* "-"??_);_(@_)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16560000000</c:v>
                </c:pt>
                <c:pt idx="4">
                  <c:v>#N/A</c:v>
                </c:pt>
                <c:pt idx="5">
                  <c:v>5535000000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E0-4B7B-B111-C49051DFE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01315928"/>
        <c:axId val="381801184"/>
      </c:barChart>
      <c:catAx>
        <c:axId val="1001315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800" b="1"/>
                  <a:t>Sector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801184"/>
        <c:crosses val="autoZero"/>
        <c:auto val="1"/>
        <c:lblAlgn val="ctr"/>
        <c:lblOffset val="100"/>
        <c:noMultiLvlLbl val="0"/>
      </c:catAx>
      <c:valAx>
        <c:axId val="38180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600" b="1"/>
                  <a:t>Amount(USD)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15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 sz="1800" b="1"/>
              <a:t>TOTAL_REVENUE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8"/>
          <c:order val="0"/>
          <c:tx>
            <c:strRef>
              <c:f>SummaryStatistic!$J$4</c:f>
              <c:strCache>
                <c:ptCount val="1"/>
                <c:pt idx="0">
                  <c:v>Range</c:v>
                </c:pt>
              </c:strCache>
            </c:strRef>
          </c:tx>
          <c:spPr>
            <a:solidFill>
              <a:schemeClr val="accent1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SummaryStatistic!$J$5:$J$15</c:f>
              <c:numCache>
                <c:formatCode>_("$"* #,##0.00_);_("$"* \(#,##0.00\);_("$"* "-"??_);_(@_)</c:formatCode>
                <c:ptCount val="11"/>
                <c:pt idx="0">
                  <c:v>142039000000</c:v>
                </c:pt>
                <c:pt idx="1">
                  <c:v>485649486000</c:v>
                </c:pt>
                <c:pt idx="2">
                  <c:v>450327296000</c:v>
                </c:pt>
                <c:pt idx="3">
                  <c:v>190303585000</c:v>
                </c:pt>
                <c:pt idx="4">
                  <c:v>100409423000</c:v>
                </c:pt>
                <c:pt idx="5">
                  <c:v>165617000000</c:v>
                </c:pt>
                <c:pt idx="6">
                  <c:v>94706152000</c:v>
                </c:pt>
                <c:pt idx="7">
                  <c:v>232841408000</c:v>
                </c:pt>
                <c:pt idx="8">
                  <c:v>43576099000</c:v>
                </c:pt>
                <c:pt idx="9">
                  <c:v>28506074000</c:v>
                </c:pt>
                <c:pt idx="10">
                  <c:v>10446414000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8B-475A-88F1-66B397C91A7F}"/>
            </c:ext>
          </c:extLst>
        </c:ser>
        <c:ser>
          <c:idx val="9"/>
          <c:order val="1"/>
          <c:tx>
            <c:strRef>
              <c:f>SummaryStatistic!$K$4</c:f>
              <c:strCache>
                <c:ptCount val="1"/>
                <c:pt idx="0">
                  <c:v>IoR</c:v>
                </c:pt>
              </c:strCache>
            </c:strRef>
          </c:tx>
          <c:spPr>
            <a:solidFill>
              <a:schemeClr val="accent1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SummaryStatistic!$K$5:$K$15</c:f>
              <c:numCache>
                <c:formatCode>_("$"* #,##0.00_);_("$"* \(#,##0.00\);_("$"* "-"??_);_(@_)</c:formatCode>
                <c:ptCount val="11"/>
                <c:pt idx="0">
                  <c:v>120807500000</c:v>
                </c:pt>
                <c:pt idx="1">
                  <c:v>40483778000</c:v>
                </c:pt>
                <c:pt idx="2">
                  <c:v>17455039500</c:v>
                </c:pt>
                <c:pt idx="3">
                  <c:v>18423692750</c:v>
                </c:pt>
                <c:pt idx="4">
                  <c:v>20229799750</c:v>
                </c:pt>
                <c:pt idx="5">
                  <c:v>10618234500</c:v>
                </c:pt>
                <c:pt idx="6">
                  <c:v>17604553250</c:v>
                </c:pt>
                <c:pt idx="7">
                  <c:v>9304822500</c:v>
                </c:pt>
                <c:pt idx="8">
                  <c:v>8863300000</c:v>
                </c:pt>
                <c:pt idx="9">
                  <c:v>8735409750</c:v>
                </c:pt>
                <c:pt idx="10">
                  <c:v>2064290750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8B-475A-88F1-66B397C91A7F}"/>
            </c:ext>
          </c:extLst>
        </c:ser>
        <c:ser>
          <c:idx val="10"/>
          <c:order val="2"/>
          <c:tx>
            <c:strRef>
              <c:f>SummaryStatistic!$L$4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1">
                <a:tint val="42000"/>
              </a:schemeClr>
            </a:solidFill>
            <a:ln>
              <a:noFill/>
            </a:ln>
            <a:effectLst/>
          </c:spPr>
          <c:invertIfNegative val="0"/>
          <c:cat>
            <c:strRef>
              <c:f>SummaryStatistic!$A$5:$A$15</c:f>
              <c:strCache>
                <c:ptCount val="11"/>
                <c:pt idx="0">
                  <c:v>Telecommunications Services</c:v>
                </c:pt>
                <c:pt idx="1">
                  <c:v>Consumer Staples</c:v>
                </c:pt>
                <c:pt idx="2">
                  <c:v>Energy</c:v>
                </c:pt>
                <c:pt idx="3">
                  <c:v>Health Care</c:v>
                </c:pt>
                <c:pt idx="4">
                  <c:v>Financials</c:v>
                </c:pt>
                <c:pt idx="5">
                  <c:v>Consumer Discretionary</c:v>
                </c:pt>
                <c:pt idx="6">
                  <c:v>Industrials</c:v>
                </c:pt>
                <c:pt idx="7">
                  <c:v>Information Technology</c:v>
                </c:pt>
                <c:pt idx="8">
                  <c:v>Materials</c:v>
                </c:pt>
                <c:pt idx="9">
                  <c:v>Utilities</c:v>
                </c:pt>
                <c:pt idx="10">
                  <c:v>Real Estate</c:v>
                </c:pt>
              </c:strCache>
            </c:strRef>
          </c:cat>
          <c:val>
            <c:numRef>
              <c:f>SummaryStatistic!$L$5:$L$15</c:f>
              <c:numCache>
                <c:formatCode>_("$"* #,##0.00_);_("$"* \(#,##0.00\);_("$"* "-"??_);_(@_)</c:formatCode>
                <c:ptCount val="11"/>
                <c:pt idx="0">
                  <c:v>60144628766.30146</c:v>
                </c:pt>
                <c:pt idx="1">
                  <c:v>85488778871.130402</c:v>
                </c:pt>
                <c:pt idx="2">
                  <c:v>79864818249.623077</c:v>
                </c:pt>
                <c:pt idx="3">
                  <c:v>37710947028.727043</c:v>
                </c:pt>
                <c:pt idx="4">
                  <c:v>26422372553.295177</c:v>
                </c:pt>
                <c:pt idx="5">
                  <c:v>28343213504.796467</c:v>
                </c:pt>
                <c:pt idx="6">
                  <c:v>17597038778.206825</c:v>
                </c:pt>
                <c:pt idx="7">
                  <c:v>32066751549.556694</c:v>
                </c:pt>
                <c:pt idx="8">
                  <c:v>9141010843.7476387</c:v>
                </c:pt>
                <c:pt idx="9">
                  <c:v>6223385683.5579557</c:v>
                </c:pt>
                <c:pt idx="10">
                  <c:v>1998872108.3657057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8B-475A-88F1-66B397C91A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3222536"/>
        <c:axId val="993225816"/>
        <c:extLst/>
      </c:barChart>
      <c:catAx>
        <c:axId val="99322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800" b="1"/>
                  <a:t>Sector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25816"/>
        <c:crosses val="autoZero"/>
        <c:auto val="1"/>
        <c:lblAlgn val="ctr"/>
        <c:lblOffset val="100"/>
        <c:noMultiLvlLbl val="0"/>
      </c:catAx>
      <c:valAx>
        <c:axId val="99322581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800" b="1"/>
                  <a:t>Amount(USD)</a:t>
                </a:r>
                <a:endParaRPr 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2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8A9E6-EB88-421B-9C31-D66B2E6255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05E6FD-70B1-46B7-AABA-C35D07D1363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kzani/Downloads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Sheet3"/>
    </sheetNames>
    <sheetDataSet>
      <sheetData sheetId="0" refreshError="1"/>
      <sheetData sheetId="1">
        <row r="2">
          <cell r="B2" t="str">
            <v>NAVI</v>
          </cell>
        </row>
        <row r="3">
          <cell r="B3" t="str">
            <v>NAVI</v>
          </cell>
        </row>
        <row r="4">
          <cell r="B4" t="str">
            <v>NAVI</v>
          </cell>
        </row>
        <row r="5">
          <cell r="B5" t="str">
            <v>PYPL</v>
          </cell>
        </row>
        <row r="6">
          <cell r="B6" t="str">
            <v>PYPL</v>
          </cell>
        </row>
        <row r="7">
          <cell r="B7" t="str">
            <v>PYPL</v>
          </cell>
        </row>
        <row r="8">
          <cell r="B8" t="str">
            <v>QRVO</v>
          </cell>
        </row>
        <row r="9">
          <cell r="B9" t="str">
            <v>QRVO</v>
          </cell>
        </row>
        <row r="10">
          <cell r="B10" t="str">
            <v>QRVO</v>
          </cell>
        </row>
        <row r="11">
          <cell r="B11" t="str">
            <v>WRK</v>
          </cell>
        </row>
        <row r="12">
          <cell r="B12" t="str">
            <v>WRK</v>
          </cell>
        </row>
        <row r="13">
          <cell r="B13" t="str">
            <v>WRK</v>
          </cell>
        </row>
      </sheetData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ikzani" refreshedDate="43927.700520486113" createdVersion="6" refreshedVersion="6" minRefreshableVersion="3" recordCount="1710">
  <cacheSource type="worksheet">
    <worksheetSource ref="B1:K1711" sheet="dataset"/>
  </cacheSource>
  <cacheFields count="10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n v="24855000000"/>
    <n v="10499000000"/>
    <n v="12977000000"/>
    <s v=" $-   "/>
    <n v="845000000"/>
    <x v="0"/>
    <s v="Airlines"/>
  </r>
  <r>
    <x v="0"/>
    <s v="Year 2"/>
    <d v="2013-12-31T00:00:00"/>
    <n v="26743000000"/>
    <n v="11019000000"/>
    <n v="12913000000"/>
    <s v=" $-   "/>
    <n v="853000000"/>
    <x v="0"/>
    <s v="Airlines"/>
  </r>
  <r>
    <x v="0"/>
    <s v="Year 3"/>
    <d v="2014-12-31T00:00:00"/>
    <n v="42650000000"/>
    <n v="15620000000"/>
    <n v="20686000000"/>
    <s v=" $-   "/>
    <n v="1295000000"/>
    <x v="0"/>
    <s v="Airlines"/>
  </r>
  <r>
    <x v="0"/>
    <s v="Year 4"/>
    <d v="2015-12-31T00:00:00"/>
    <n v="40990000000"/>
    <n v="11096000000"/>
    <n v="21275000000"/>
    <s v=" $-   "/>
    <n v="1364000000"/>
    <x v="0"/>
    <s v="Airlines"/>
  </r>
  <r>
    <x v="1"/>
    <s v="Year 1"/>
    <d v="2012-12-29T00:00:00"/>
    <n v="6205003000"/>
    <n v="3106967000"/>
    <n v="2440721000"/>
    <s v=" $-   "/>
    <s v=" $-   "/>
    <x v="1"/>
    <s v="Automotive Retail"/>
  </r>
  <r>
    <x v="1"/>
    <s v="Year 2"/>
    <d v="2013-12-28T00:00:00"/>
    <n v="6493814000"/>
    <n v="3241668000"/>
    <n v="2591828000"/>
    <s v=" $-   "/>
    <s v=" $-   "/>
    <x v="1"/>
    <s v="Automotive Retail"/>
  </r>
  <r>
    <x v="1"/>
    <s v="Year 3"/>
    <d v="2015-01-03T00:00:00"/>
    <n v="9843861000"/>
    <n v="5390248000"/>
    <n v="3601903000"/>
    <s v=" $-   "/>
    <s v=" $-   "/>
    <x v="1"/>
    <s v="Automotive Retail"/>
  </r>
  <r>
    <x v="1"/>
    <s v="Year 4"/>
    <d v="2016-01-02T00:00:00"/>
    <n v="9737018000"/>
    <n v="5314246000"/>
    <n v="3596992000"/>
    <s v=" $-   "/>
    <s v=" $-   "/>
    <x v="1"/>
    <s v="Automotive Retail"/>
  </r>
  <r>
    <x v="2"/>
    <s v="Year 1"/>
    <d v="2013-09-28T00:00:00"/>
    <n v="170910000000"/>
    <n v="106606000000"/>
    <n v="10830000000"/>
    <n v="4475000000"/>
    <s v=" $-   "/>
    <x v="2"/>
    <s v="Computer Hardware"/>
  </r>
  <r>
    <x v="2"/>
    <s v="Year 2"/>
    <d v="2014-09-27T00:00:00"/>
    <n v="182795000000"/>
    <n v="112258000000"/>
    <n v="11993000000"/>
    <n v="6041000000"/>
    <s v=" $-   "/>
    <x v="2"/>
    <s v="Computer Hardware"/>
  </r>
  <r>
    <x v="2"/>
    <s v="Year 3"/>
    <d v="2015-09-26T00:00:00"/>
    <n v="233715000000"/>
    <n v="140089000000"/>
    <n v="14329000000"/>
    <n v="8067000000"/>
    <s v=" $-   "/>
    <x v="2"/>
    <s v="Computer Hardware"/>
  </r>
  <r>
    <x v="2"/>
    <s v="Year 4"/>
    <d v="2016-09-24T00:00:00"/>
    <n v="215639000000"/>
    <n v="131376000000"/>
    <n v="14194000000"/>
    <n v="10045000000"/>
    <s v=" $-   "/>
    <x v="2"/>
    <s v="Computer Hardware"/>
  </r>
  <r>
    <x v="3"/>
    <s v="Year 1"/>
    <d v="2012-12-31T00:00:00"/>
    <n v="18380000000"/>
    <n v="4508000000"/>
    <n v="4989000000"/>
    <n v="2778000000"/>
    <s v=" $-   "/>
    <x v="3"/>
    <s v="Pharmaceuticals"/>
  </r>
  <r>
    <x v="3"/>
    <s v="Year 2"/>
    <d v="2013-12-31T00:00:00"/>
    <n v="18790000000"/>
    <n v="4581000000"/>
    <n v="5352000000"/>
    <n v="2855000000"/>
    <s v=" $-   "/>
    <x v="3"/>
    <s v="Pharmaceuticals"/>
  </r>
  <r>
    <x v="3"/>
    <s v="Year 3"/>
    <d v="2014-12-31T00:00:00"/>
    <n v="19960000000"/>
    <n v="4426000000"/>
    <n v="8474000000"/>
    <n v="3297000000"/>
    <s v=" $-   "/>
    <x v="3"/>
    <s v="Pharmaceuticals"/>
  </r>
  <r>
    <x v="3"/>
    <s v="Year 4"/>
    <d v="2015-12-31T00:00:00"/>
    <n v="22859000000"/>
    <n v="4500000000"/>
    <n v="6387000000"/>
    <n v="4285000000"/>
    <s v=" $-   "/>
    <x v="3"/>
    <s v="Pharmaceuticals"/>
  </r>
  <r>
    <x v="4"/>
    <s v="Year 1"/>
    <d v="2013-09-30T00:00:00"/>
    <n v="87959167000"/>
    <n v="85451348000"/>
    <n v="1447234000"/>
    <s v=" $-   "/>
    <n v="162186000"/>
    <x v="3"/>
    <s v="Health Care Distributors"/>
  </r>
  <r>
    <x v="4"/>
    <s v="Year 2"/>
    <d v="2014-09-30T00:00:00"/>
    <n v="119569127000"/>
    <n v="116586761000"/>
    <n v="2011595000"/>
    <s v=" $-   "/>
    <n v="188680000"/>
    <x v="3"/>
    <s v="Health Care Distributors"/>
  </r>
  <r>
    <x v="4"/>
    <s v="Year 3"/>
    <d v="2015-09-30T00:00:00"/>
    <n v="135961803000"/>
    <n v="132432490000"/>
    <n v="2858458000"/>
    <s v=" $-   "/>
    <n v="248635000"/>
    <x v="3"/>
    <s v="Health Care Distributors"/>
  </r>
  <r>
    <x v="4"/>
    <s v="Year 4"/>
    <d v="2016-09-30T00:00:00"/>
    <n v="146849686000"/>
    <n v="142577080000"/>
    <n v="2382097000"/>
    <s v=" $-   "/>
    <n v="364735000"/>
    <x v="3"/>
    <s v="Health Care Distributors"/>
  </r>
  <r>
    <x v="5"/>
    <s v="Year 1"/>
    <d v="2012-12-31T00:00:00"/>
    <n v="19050000000"/>
    <n v="8899000000"/>
    <n v="6735000000"/>
    <n v="1461000000"/>
    <n v="595000000"/>
    <x v="3"/>
    <s v="Health Care Equipment"/>
  </r>
  <r>
    <x v="5"/>
    <s v="Year 2"/>
    <d v="2013-12-31T00:00:00"/>
    <n v="19657000000"/>
    <n v="9193000000"/>
    <n v="6372000000"/>
    <n v="1371000000"/>
    <n v="588000000"/>
    <x v="3"/>
    <s v="Health Care Equipment"/>
  </r>
  <r>
    <x v="5"/>
    <s v="Year 3"/>
    <d v="2014-12-31T00:00:00"/>
    <n v="20247000000"/>
    <n v="9218000000"/>
    <n v="6530000000"/>
    <n v="1345000000"/>
    <n v="555000000"/>
    <x v="3"/>
    <s v="Health Care Equipment"/>
  </r>
  <r>
    <x v="5"/>
    <s v="Year 4"/>
    <d v="2015-12-31T00:00:00"/>
    <n v="20405000000"/>
    <n v="8747000000"/>
    <n v="6785000000"/>
    <n v="1405000000"/>
    <n v="601000000"/>
    <x v="3"/>
    <s v="Health Care Equipment"/>
  </r>
  <r>
    <x v="6"/>
    <s v="Year 1"/>
    <d v="2013-11-29T00:00:00"/>
    <n v="4055240000"/>
    <n v="586557000"/>
    <n v="2140578000"/>
    <n v="826631000"/>
    <n v="52254000"/>
    <x v="2"/>
    <s v="Application Software"/>
  </r>
  <r>
    <x v="6"/>
    <s v="Year 2"/>
    <d v="2014-11-28T00:00:00"/>
    <n v="4147065000"/>
    <n v="622080000"/>
    <n v="2195640000"/>
    <n v="844353000"/>
    <n v="52424000"/>
    <x v="2"/>
    <s v="Application Software"/>
  </r>
  <r>
    <x v="6"/>
    <s v="Year 3"/>
    <d v="2015-11-27T00:00:00"/>
    <n v="4795511000"/>
    <n v="744317000"/>
    <n v="2215161000"/>
    <n v="862730000"/>
    <n v="68649000"/>
    <x v="2"/>
    <s v="Application Software"/>
  </r>
  <r>
    <x v="6"/>
    <s v="Year 4"/>
    <d v="2016-12-02T00:00:00"/>
    <n v="5854430000"/>
    <n v="819908000"/>
    <n v="2487907000"/>
    <n v="975987000"/>
    <n v="78534000"/>
    <x v="2"/>
    <s v="Application Software"/>
  </r>
  <r>
    <x v="7"/>
    <s v="Year 1"/>
    <d v="2013-11-02T00:00:00"/>
    <n v="2633689000"/>
    <n v="941278000"/>
    <n v="396233000"/>
    <n v="513035000"/>
    <n v="220000"/>
    <x v="2"/>
    <s v="Semiconductors"/>
  </r>
  <r>
    <x v="7"/>
    <s v="Year 2"/>
    <d v="2014-11-01T00:00:00"/>
    <n v="2864773000"/>
    <n v="1034585000"/>
    <n v="454676000"/>
    <n v="559686000"/>
    <n v="26020000"/>
    <x v="2"/>
    <s v="Semiconductors"/>
  </r>
  <r>
    <x v="7"/>
    <s v="Year 3"/>
    <d v="2015-10-31T00:00:00"/>
    <n v="3435092000"/>
    <n v="1175830000"/>
    <n v="702644000"/>
    <n v="637459000"/>
    <n v="88318000"/>
    <x v="2"/>
    <s v="Semiconductors"/>
  </r>
  <r>
    <x v="7"/>
    <s v="Year 4"/>
    <d v="2016-10-29T00:00:00"/>
    <n v="3421409000"/>
    <n v="1194236000"/>
    <n v="461438000"/>
    <n v="653816000"/>
    <n v="70123000"/>
    <x v="2"/>
    <s v="Semiconductors"/>
  </r>
  <r>
    <x v="8"/>
    <s v="Year 1"/>
    <d v="2012-12-31T00:00:00"/>
    <n v="90559000000"/>
    <n v="86936000000"/>
    <n v="1665000000"/>
    <s v=" $-   "/>
    <s v=" $-   "/>
    <x v="4"/>
    <s v="Agricultural Products"/>
  </r>
  <r>
    <x v="8"/>
    <s v="Year 2"/>
    <d v="2013-12-31T00:00:00"/>
    <n v="89804000000"/>
    <n v="85915000000"/>
    <n v="1759000000"/>
    <s v=" $-   "/>
    <s v=" $-   "/>
    <x v="4"/>
    <s v="Agricultural Products"/>
  </r>
  <r>
    <x v="8"/>
    <s v="Year 3"/>
    <d v="2014-12-31T00:00:00"/>
    <n v="81201000000"/>
    <n v="76433000000"/>
    <n v="1907000000"/>
    <s v=" $-   "/>
    <s v=" $-   "/>
    <x v="4"/>
    <s v="Agricultural Products"/>
  </r>
  <r>
    <x v="8"/>
    <s v="Year 4"/>
    <d v="2015-12-31T00:00:00"/>
    <n v="67702000000"/>
    <n v="63682000000"/>
    <n v="2010000000"/>
    <s v=" $-   "/>
    <s v=" $-   "/>
    <x v="4"/>
    <s v="Agricultural Products"/>
  </r>
  <r>
    <x v="9"/>
    <s v="Year 1"/>
    <d v="2012-12-31T00:00:00"/>
    <n v="3641390000"/>
    <n v="2392091000"/>
    <n v="108059000"/>
    <s v=" $-   "/>
    <n v="166876000"/>
    <x v="2"/>
    <s v="Data Processing &amp; Outsourced Services"/>
  </r>
  <r>
    <x v="9"/>
    <s v="Year 2"/>
    <d v="2013-12-31T00:00:00"/>
    <n v="4319063000"/>
    <n v="2894917000"/>
    <n v="109115000"/>
    <s v=" $-   "/>
    <n v="216119000"/>
    <x v="2"/>
    <s v="Data Processing &amp; Outsourced Services"/>
  </r>
  <r>
    <x v="9"/>
    <s v="Year 3"/>
    <d v="2014-12-31T00:00:00"/>
    <n v="5302940000"/>
    <n v="3643979000"/>
    <n v="247412000"/>
    <s v=" $-   "/>
    <n v="313082000"/>
    <x v="2"/>
    <s v="Data Processing &amp; Outsourced Services"/>
  </r>
  <r>
    <x v="9"/>
    <s v="Year 4"/>
    <d v="2015-12-31T00:00:00"/>
    <n v="6439746000"/>
    <n v="4482700000"/>
    <n v="203046000"/>
    <s v=" $-   "/>
    <n v="492140000"/>
    <x v="2"/>
    <s v="Data Processing &amp; Outsourced Services"/>
  </r>
  <r>
    <x v="10"/>
    <s v="Year 1"/>
    <d v="2013-01-31T00:00:00"/>
    <n v="2312200000"/>
    <n v="238500000"/>
    <n v="1081800000"/>
    <n v="600000000"/>
    <n v="42100000"/>
    <x v="2"/>
    <s v="Application Software"/>
  </r>
  <r>
    <x v="10"/>
    <s v="Year 2"/>
    <d v="2014-01-31T00:00:00"/>
    <n v="2273900000"/>
    <n v="274300000"/>
    <n v="1054400000"/>
    <n v="611100000"/>
    <n v="36500000"/>
    <x v="2"/>
    <s v="Application Software"/>
  </r>
  <r>
    <x v="10"/>
    <s v="Year 3"/>
    <d v="2015-01-31T00:00:00"/>
    <n v="2512200000"/>
    <n v="342100000"/>
    <n v="1281300000"/>
    <n v="725200000"/>
    <n v="39800000"/>
    <x v="2"/>
    <s v="Application Software"/>
  </r>
  <r>
    <x v="10"/>
    <s v="Year 4"/>
    <d v="2016-01-31T00:00:00"/>
    <n v="2504100000"/>
    <n v="370700000"/>
    <n v="1308900000"/>
    <n v="790000000"/>
    <n v="33200000"/>
    <x v="2"/>
    <s v="Application Software"/>
  </r>
  <r>
    <x v="11"/>
    <s v="Year 1"/>
    <d v="2012-12-31T00:00:00"/>
    <n v="5781000000"/>
    <n v="3477000000"/>
    <n v="443000000"/>
    <s v=" $-   "/>
    <n v="673000000"/>
    <x v="5"/>
    <s v="MultiUtilities"/>
  </r>
  <r>
    <x v="11"/>
    <s v="Year 2"/>
    <d v="2013-12-31T00:00:00"/>
    <n v="5838000000"/>
    <n v="3490000000"/>
    <n v="458000000"/>
    <s v=" $-   "/>
    <n v="706000000"/>
    <x v="5"/>
    <s v="MultiUtilities"/>
  </r>
  <r>
    <x v="11"/>
    <s v="Year 3"/>
    <d v="2014-12-31T00:00:00"/>
    <n v="6053000000"/>
    <n v="3586000000"/>
    <n v="468000000"/>
    <s v=" $-   "/>
    <n v="745000000"/>
    <x v="5"/>
    <s v="MultiUtilities"/>
  </r>
  <r>
    <x v="11"/>
    <s v="Year 4"/>
    <d v="2015-12-31T00:00:00"/>
    <n v="6098000000"/>
    <n v="3501000000"/>
    <n v="542000000"/>
    <s v=" $-   "/>
    <n v="796000000"/>
    <x v="5"/>
    <s v="MultiUtilities"/>
  </r>
  <r>
    <x v="12"/>
    <s v="Year 1"/>
    <d v="2012-12-31T00:00:00"/>
    <n v="14945000000"/>
    <n v="6395000000"/>
    <n v="3812000000"/>
    <s v=" $-   "/>
    <n v="1782000000"/>
    <x v="5"/>
    <s v="Electric Utilities"/>
  </r>
  <r>
    <x v="12"/>
    <s v="Year 2"/>
    <d v="2013-12-31T00:00:00"/>
    <n v="14813500000"/>
    <n v="6722300000"/>
    <n v="3329800000"/>
    <s v=" $-   "/>
    <n v="1712500000"/>
    <x v="5"/>
    <s v="Electric Utilities"/>
  </r>
  <r>
    <x v="12"/>
    <s v="Year 3"/>
    <d v="2014-12-31T00:00:00"/>
    <n v="16378600000"/>
    <n v="7685700000"/>
    <n v="3667900000"/>
    <s v=" $-   "/>
    <n v="1897600000"/>
    <x v="5"/>
    <s v="Electric Utilities"/>
  </r>
  <r>
    <x v="12"/>
    <s v="Year 4"/>
    <d v="2015-12-31T00:00:00"/>
    <n v="16453200000"/>
    <n v="7433500000"/>
    <n v="3676500000"/>
    <s v=" $-   "/>
    <n v="2009700000"/>
    <x v="5"/>
    <s v="Electric Utilities"/>
  </r>
  <r>
    <x v="13"/>
    <s v="Year 1"/>
    <d v="2012-12-31T00:00:00"/>
    <n v="25364000000"/>
    <n v="17074000000"/>
    <s v=" $-   "/>
    <s v=" $-   "/>
    <n v="3727000000"/>
    <x v="6"/>
    <s v="Life &amp; Health Insurance"/>
  </r>
  <r>
    <x v="13"/>
    <s v="Year 2"/>
    <d v="2013-12-31T00:00:00"/>
    <n v="23939000000"/>
    <n v="15341000000"/>
    <s v=" $-   "/>
    <s v=" $-   "/>
    <n v="3489000000"/>
    <x v="6"/>
    <s v="Life &amp; Health Insurance"/>
  </r>
  <r>
    <x v="13"/>
    <s v="Year 3"/>
    <d v="2014-12-31T00:00:00"/>
    <n v="22728000000"/>
    <n v="14373000000"/>
    <s v=" $-   "/>
    <s v=" $-   "/>
    <n v="3547000000"/>
    <x v="6"/>
    <s v="Life &amp; Health Insurance"/>
  </r>
  <r>
    <x v="13"/>
    <s v="Year 4"/>
    <d v="2015-12-31T00:00:00"/>
    <n v="20872000000"/>
    <n v="13049000000"/>
    <s v=" $-   "/>
    <s v=" $-   "/>
    <n v="3672000000"/>
    <x v="6"/>
    <s v="Life &amp; Health Insurance"/>
  </r>
  <r>
    <x v="14"/>
    <s v="Year 1"/>
    <d v="2012-12-31T00:00:00"/>
    <n v="71214000000"/>
    <n v="37745000000"/>
    <n v="21491000000"/>
    <s v=" $-   "/>
    <s v=" $-   "/>
    <x v="6"/>
    <s v="Property &amp; Casualty Insurance"/>
  </r>
  <r>
    <x v="14"/>
    <s v="Year 2"/>
    <d v="2013-12-31T00:00:00"/>
    <n v="68874000000"/>
    <n v="34660000000"/>
    <n v="22005000000"/>
    <s v=" $-   "/>
    <s v=" $-   "/>
    <x v="6"/>
    <s v="Property &amp; Casualty Insurance"/>
  </r>
  <r>
    <x v="14"/>
    <s v="Year 3"/>
    <d v="2014-12-31T00:00:00"/>
    <n v="64406000000"/>
    <n v="33611000000"/>
    <n v="18491000000"/>
    <s v=" $-   "/>
    <s v=" $-   "/>
    <x v="6"/>
    <s v="Property &amp; Casualty Insurance"/>
  </r>
  <r>
    <x v="14"/>
    <s v="Year 4"/>
    <d v="2015-12-31T00:00:00"/>
    <n v="58327000000"/>
    <n v="36581000000"/>
    <n v="16417000000"/>
    <s v=" $-   "/>
    <s v=" $-   "/>
    <x v="6"/>
    <s v="Property &amp; Casualty Insurance"/>
  </r>
  <r>
    <x v="15"/>
    <s v="Year 1"/>
    <d v="2012-12-31T00:00:00"/>
    <n v="958511000"/>
    <n v="386355000"/>
    <n v="61732000"/>
    <s v=" $-   "/>
    <n v="325173000"/>
    <x v="7"/>
    <s v="REITs"/>
  </r>
  <r>
    <x v="15"/>
    <s v="Year 2"/>
    <d v="2013-12-31T00:00:00"/>
    <n v="974053000"/>
    <n v="380051000"/>
    <n v="53073000"/>
    <s v=" $-   "/>
    <n v="291910000"/>
    <x v="7"/>
    <s v="REITs"/>
  </r>
  <r>
    <x v="15"/>
    <s v="Year 3"/>
    <d v="2014-12-31T00:00:00"/>
    <n v="984363000"/>
    <n v="380964000"/>
    <n v="56621000"/>
    <s v=" $-   "/>
    <n v="282608000"/>
    <x v="7"/>
    <s v="REITs"/>
  </r>
  <r>
    <x v="15"/>
    <s v="Year 4"/>
    <d v="2015-12-31T00:00:00"/>
    <n v="981310000"/>
    <n v="365248000"/>
    <n v="53546000"/>
    <s v=" $-   "/>
    <n v="306301000"/>
    <x v="7"/>
    <s v="REITs"/>
  </r>
  <r>
    <x v="16"/>
    <s v="Year 1"/>
    <d v="2013-12-31T00:00:00"/>
    <n v="9047657000"/>
    <n v="6709936000"/>
    <s v=" $-   "/>
    <s v=" $-   "/>
    <n v="1470287000"/>
    <x v="6"/>
    <s v="Multi-line Insurance"/>
  </r>
  <r>
    <x v="16"/>
    <s v="Year 2"/>
    <d v="2014-12-31T00:00:00"/>
    <n v="10381653000"/>
    <n v="8093563000"/>
    <s v=" $-   "/>
    <s v=" $-   "/>
    <n v="1485558000"/>
    <x v="6"/>
    <s v="Multi-line Insurance"/>
  </r>
  <r>
    <x v="16"/>
    <s v="Year 3"/>
    <d v="2015-12-31T00:00:00"/>
    <n v="10325494000"/>
    <n v="8666624000"/>
    <s v=" $-   "/>
    <s v=" $-   "/>
    <n v="1402573000"/>
    <x v="6"/>
    <s v="Multi-line Insurance"/>
  </r>
  <r>
    <x v="16"/>
    <s v="Year 4"/>
    <d v="2016-12-31T00:00:00"/>
    <n v="7531780000"/>
    <n v="5251228000"/>
    <s v=" $-   "/>
    <s v=" $-   "/>
    <n v="1351314000"/>
    <x v="6"/>
    <s v="Multi-line Insurance"/>
  </r>
  <r>
    <x v="17"/>
    <s v="Year 1"/>
    <d v="2012-12-31T00:00:00"/>
    <n v="1373947000"/>
    <n v="529900000"/>
    <n v="433448000"/>
    <n v="74744000"/>
    <n v="20962000"/>
    <x v="2"/>
    <s v="Internet Software &amp; Services"/>
  </r>
  <r>
    <x v="17"/>
    <s v="Year 2"/>
    <d v="2013-12-31T00:00:00"/>
    <n v="1577922000"/>
    <n v="511087000"/>
    <n v="535598000"/>
    <n v="93879000"/>
    <n v="21547000"/>
    <x v="2"/>
    <s v="Internet Software &amp; Services"/>
  </r>
  <r>
    <x v="17"/>
    <s v="Year 3"/>
    <d v="2014-12-31T00:00:00"/>
    <n v="1963874000"/>
    <n v="610943000"/>
    <n v="704880000"/>
    <n v="125286000"/>
    <n v="32057000"/>
    <x v="2"/>
    <s v="Internet Software &amp; Services"/>
  </r>
  <r>
    <x v="17"/>
    <s v="Year 4"/>
    <d v="2015-12-31T00:00:00"/>
    <n v="2197448000"/>
    <n v="725620000"/>
    <n v="829253000"/>
    <n v="148591000"/>
    <n v="27067000"/>
    <x v="2"/>
    <s v="Internet Software &amp; Services"/>
  </r>
  <r>
    <x v="18"/>
    <s v="Year 1"/>
    <d v="2012-12-31T00:00:00"/>
    <n v="2519154000"/>
    <n v="1620311000"/>
    <n v="308456000"/>
    <n v="78919000"/>
    <s v=" $-   "/>
    <x v="8"/>
    <s v="Specialty Chemicals"/>
  </r>
  <r>
    <x v="18"/>
    <s v="Year 2"/>
    <d v="2013-12-31T00:00:00"/>
    <n v="2394270000"/>
    <n v="1543799000"/>
    <n v="158189000"/>
    <n v="82246000"/>
    <s v=" $-   "/>
    <x v="8"/>
    <s v="Specialty Chemicals"/>
  </r>
  <r>
    <x v="18"/>
    <s v="Year 3"/>
    <d v="2014-12-31T00:00:00"/>
    <n v="2445548000"/>
    <n v="1674700000"/>
    <n v="355135000"/>
    <n v="88310000"/>
    <s v=" $-   "/>
    <x v="8"/>
    <s v="Specialty Chemicals"/>
  </r>
  <r>
    <x v="18"/>
    <s v="Year 4"/>
    <d v="2015-12-31T00:00:00"/>
    <n v="3651335000"/>
    <n v="2454463000"/>
    <n v="512274000"/>
    <n v="102871000"/>
    <s v=" $-   "/>
    <x v="8"/>
    <s v="Specialty Chemicals"/>
  </r>
  <r>
    <x v="19"/>
    <s v="Year 1"/>
    <d v="2012-12-31T00:00:00"/>
    <n v="4657000000"/>
    <n v="2319000000"/>
    <n v="1542000000"/>
    <s v=" $-   "/>
    <n v="264000000"/>
    <x v="0"/>
    <s v="Airlines"/>
  </r>
  <r>
    <x v="19"/>
    <s v="Year 2"/>
    <d v="2013-12-31T00:00:00"/>
    <n v="5156000000"/>
    <n v="2355000000"/>
    <n v="1693000000"/>
    <s v=" $-   "/>
    <n v="270000000"/>
    <x v="0"/>
    <s v="Airlines"/>
  </r>
  <r>
    <x v="19"/>
    <s v="Year 3"/>
    <d v="2014-12-31T00:00:00"/>
    <n v="5368000000"/>
    <n v="2325000000"/>
    <n v="1817000000"/>
    <s v=" $-   "/>
    <n v="294000000"/>
    <x v="0"/>
    <s v="Airlines"/>
  </r>
  <r>
    <x v="19"/>
    <s v="Year 4"/>
    <d v="2015-12-31T00:00:00"/>
    <n v="5598000000"/>
    <n v="1935000000"/>
    <n v="2013000000"/>
    <s v=" $-   "/>
    <n v="320000000"/>
    <x v="0"/>
    <s v="Airlines"/>
  </r>
  <r>
    <x v="20"/>
    <s v="Year 1"/>
    <d v="2012-12-31T00:00:00"/>
    <n v="33315000000"/>
    <n v="21618000000"/>
    <s v=" $-   "/>
    <s v=" $-   "/>
    <n v="8002000000"/>
    <x v="6"/>
    <s v="Property &amp; Casualty Insurance"/>
  </r>
  <r>
    <x v="20"/>
    <s v="Year 2"/>
    <d v="2013-12-31T00:00:00"/>
    <n v="34507000000"/>
    <n v="19828000000"/>
    <n v="1278000000"/>
    <s v=" $-   "/>
    <n v="8389000000"/>
    <x v="6"/>
    <s v="Property &amp; Casualty Insurance"/>
  </r>
  <r>
    <x v="20"/>
    <s v="Year 3"/>
    <d v="2014-12-31T00:00:00"/>
    <n v="35239000000"/>
    <n v="21193000000"/>
    <n v="919000000"/>
    <s v=" $-   "/>
    <n v="8476000000"/>
    <x v="6"/>
    <s v="Property &amp; Casualty Insurance"/>
  </r>
  <r>
    <x v="20"/>
    <s v="Year 4"/>
    <d v="2015-12-31T00:00:00"/>
    <n v="35653000000"/>
    <n v="22837000000"/>
    <n v="761000000"/>
    <s v=" $-   "/>
    <n v="8445000000"/>
    <x v="6"/>
    <s v="Property &amp; Casualty Insurance"/>
  </r>
  <r>
    <x v="21"/>
    <s v="Year 1"/>
    <d v="2013-12-31T00:00:00"/>
    <n v="2069600000"/>
    <n v="1208100000"/>
    <n v="483100000"/>
    <s v=" $-   "/>
    <s v=" $-   "/>
    <x v="0"/>
    <s v="Building Products"/>
  </r>
  <r>
    <x v="21"/>
    <s v="Year 2"/>
    <d v="2014-12-31T00:00:00"/>
    <n v="2118300000"/>
    <n v="1264600000"/>
    <n v="527400000"/>
    <s v=" $-   "/>
    <s v=" $-   "/>
    <x v="0"/>
    <s v="Building Products"/>
  </r>
  <r>
    <x v="21"/>
    <s v="Year 3"/>
    <d v="2015-12-31T00:00:00"/>
    <n v="2068100000"/>
    <n v="1199000000"/>
    <n v="510500000"/>
    <s v=" $-   "/>
    <s v=" $-   "/>
    <x v="0"/>
    <s v="Building Products"/>
  </r>
  <r>
    <x v="21"/>
    <s v="Year 4"/>
    <d v="2016-12-31T00:00:00"/>
    <n v="2238000000"/>
    <n v="1252700000"/>
    <n v="559800000"/>
    <s v=" $-   "/>
    <s v=" $-   "/>
    <x v="0"/>
    <s v="Building Products"/>
  </r>
  <r>
    <x v="22"/>
    <s v="Year 1"/>
    <d v="2013-12-31T00:00:00"/>
    <n v="1551346000"/>
    <n v="177556000"/>
    <n v="493726000"/>
    <n v="317093000"/>
    <n v="417000"/>
    <x v="3"/>
    <s v="Biotechnology"/>
  </r>
  <r>
    <x v="22"/>
    <s v="Year 2"/>
    <d v="2014-12-31T00:00:00"/>
    <n v="2234000000"/>
    <n v="174000000"/>
    <n v="650000000"/>
    <n v="514000000"/>
    <s v=" $-   "/>
    <x v="3"/>
    <s v="Biotechnology"/>
  </r>
  <r>
    <x v="22"/>
    <s v="Year 3"/>
    <d v="2015-12-31T00:00:00"/>
    <n v="2604000000"/>
    <n v="233000000"/>
    <n v="927000000"/>
    <n v="709000000"/>
    <n v="117000000"/>
    <x v="3"/>
    <s v="Biotechnology"/>
  </r>
  <r>
    <x v="22"/>
    <s v="Year 4"/>
    <d v="2016-12-31T00:00:00"/>
    <n v="3084000000"/>
    <n v="258000000"/>
    <n v="990000000"/>
    <n v="757000000"/>
    <n v="322000000"/>
    <x v="3"/>
    <s v="Biotechnology"/>
  </r>
  <r>
    <x v="23"/>
    <s v="Year 1"/>
    <d v="2013-10-27T00:00:00"/>
    <n v="7509000000"/>
    <n v="4518000000"/>
    <n v="898000000"/>
    <n v="1320000000"/>
    <s v=" $-   "/>
    <x v="2"/>
    <s v="Semiconductor Equipment"/>
  </r>
  <r>
    <x v="23"/>
    <s v="Year 2"/>
    <d v="2014-10-26T00:00:00"/>
    <n v="9072000000"/>
    <n v="5229000000"/>
    <n v="895000000"/>
    <n v="1428000000"/>
    <s v=" $-   "/>
    <x v="2"/>
    <s v="Semiconductor Equipment"/>
  </r>
  <r>
    <x v="23"/>
    <s v="Year 3"/>
    <d v="2015-10-25T00:00:00"/>
    <n v="9659000000"/>
    <n v="5707000000"/>
    <n v="808000000"/>
    <n v="1451000000"/>
    <s v=" $-   "/>
    <x v="2"/>
    <s v="Semiconductor Equipment"/>
  </r>
  <r>
    <x v="23"/>
    <s v="Year 4"/>
    <d v="2016-10-30T00:00:00"/>
    <n v="10825000000"/>
    <n v="6314000000"/>
    <n v="819000000"/>
    <n v="1540000000"/>
    <s v=" $-   "/>
    <x v="2"/>
    <s v="Semiconductor Equipment"/>
  </r>
  <r>
    <x v="24"/>
    <s v="Year 1"/>
    <d v="2012-12-31T00:00:00"/>
    <n v="3334213000"/>
    <n v="2154132000"/>
    <n v="380532000"/>
    <s v=" $-   "/>
    <n v="53677000"/>
    <x v="0"/>
    <s v="Electrical Components &amp; Equipment"/>
  </r>
  <r>
    <x v="24"/>
    <s v="Year 2"/>
    <d v="2013-12-31T00:00:00"/>
    <n v="3594136000"/>
    <n v="2323642000"/>
    <n v="398177000"/>
    <s v=" $-   "/>
    <n v="57238000"/>
    <x v="0"/>
    <s v="Electrical Components &amp; Equipment"/>
  </r>
  <r>
    <x v="24"/>
    <s v="Year 3"/>
    <d v="2014-12-31T00:00:00"/>
    <n v="4021964000"/>
    <n v="2597017000"/>
    <n v="462637000"/>
    <s v=" $-   "/>
    <n v="63724000"/>
    <x v="0"/>
    <s v="Electrical Components &amp; Equipment"/>
  </r>
  <r>
    <x v="24"/>
    <s v="Year 4"/>
    <d v="2015-12-31T00:00:00"/>
    <n v="3974295000"/>
    <n v="2549280000"/>
    <n v="448592000"/>
    <s v=" $-   "/>
    <n v="68707000"/>
    <x v="0"/>
    <s v="Electrical Components &amp; Equipment"/>
  </r>
  <r>
    <x v="25"/>
    <s v="Year 1"/>
    <d v="2013-12-31T00:00:00"/>
    <n v="18676000000"/>
    <n v="3346000000"/>
    <n v="5380000000"/>
    <n v="4083000000"/>
    <s v=" $-   "/>
    <x v="3"/>
    <s v="Biotechnology"/>
  </r>
  <r>
    <x v="25"/>
    <s v="Year 2"/>
    <d v="2014-12-31T00:00:00"/>
    <n v="20063000000"/>
    <n v="4422000000"/>
    <n v="5153000000"/>
    <n v="4297000000"/>
    <s v=" $-   "/>
    <x v="3"/>
    <s v="Biotechnology"/>
  </r>
  <r>
    <x v="25"/>
    <s v="Year 3"/>
    <d v="2015-12-31T00:00:00"/>
    <n v="21662000000"/>
    <n v="4227000000"/>
    <n v="4895000000"/>
    <n v="4070000000"/>
    <s v=" $-   "/>
    <x v="3"/>
    <s v="Biotechnology"/>
  </r>
  <r>
    <x v="25"/>
    <s v="Year 4"/>
    <d v="2016-12-31T00:00:00"/>
    <n v="22991000000"/>
    <n v="4162000000"/>
    <n v="5195000000"/>
    <n v="3840000000"/>
    <s v=" $-   "/>
    <x v="3"/>
    <s v="Biotechnology"/>
  </r>
  <r>
    <x v="26"/>
    <s v="Year 1"/>
    <d v="2012-12-31T00:00:00"/>
    <n v="10259000000"/>
    <n v="1899000000"/>
    <n v="3927000000"/>
    <s v=" $-   "/>
    <n v="2877000000"/>
    <x v="6"/>
    <s v="Asset Management &amp; Custody Banks"/>
  </r>
  <r>
    <x v="26"/>
    <s v="Year 2"/>
    <d v="2013-12-31T00:00:00"/>
    <n v="11230000000"/>
    <n v="1954000000"/>
    <n v="3862000000"/>
    <s v=" $-   "/>
    <n v="3132000000"/>
    <x v="6"/>
    <s v="Asset Management &amp; Custody Banks"/>
  </r>
  <r>
    <x v="26"/>
    <s v="Year 3"/>
    <d v="2014-12-31T00:00:00"/>
    <n v="12296000000"/>
    <n v="1982000000"/>
    <n v="3808000000"/>
    <s v=" $-   "/>
    <n v="3603000000"/>
    <x v="6"/>
    <s v="Asset Management &amp; Custody Banks"/>
  </r>
  <r>
    <x v="26"/>
    <s v="Year 4"/>
    <d v="2015-12-31T00:00:00"/>
    <n v="12200000000"/>
    <n v="2261000000"/>
    <n v="3750000000"/>
    <s v=" $-   "/>
    <n v="3630000000"/>
    <x v="6"/>
    <s v="Asset Management &amp; Custody Banks"/>
  </r>
  <r>
    <x v="27"/>
    <s v="Year 1"/>
    <d v="2012-12-31T00:00:00"/>
    <n v="2875960000"/>
    <n v="722479000"/>
    <n v="389486000"/>
    <s v=" $-   "/>
    <n v="644276000"/>
    <x v="7"/>
    <s v="Specialized REITs"/>
  </r>
  <r>
    <x v="27"/>
    <s v="Year 2"/>
    <d v="2013-12-31T00:00:00"/>
    <n v="3361407000"/>
    <n v="859873000"/>
    <n v="487084000"/>
    <s v=" $-   "/>
    <n v="800145000"/>
    <x v="7"/>
    <s v="Specialized REITs"/>
  </r>
  <r>
    <x v="27"/>
    <s v="Year 3"/>
    <d v="2014-12-31T00:00:00"/>
    <n v="4100048000"/>
    <n v="1094265000"/>
    <n v="515059000"/>
    <s v=" $-   "/>
    <n v="1003802000"/>
    <x v="7"/>
    <s v="Specialized REITs"/>
  </r>
  <r>
    <x v="27"/>
    <s v="Year 4"/>
    <d v="2015-12-31T00:00:00"/>
    <n v="4771516000"/>
    <n v="1308868000"/>
    <n v="564531000"/>
    <s v=" $-   "/>
    <n v="1285328000"/>
    <x v="7"/>
    <s v="Specialized REITs"/>
  </r>
  <r>
    <x v="28"/>
    <s v="Year 1"/>
    <d v="2013-12-31T00:00:00"/>
    <n v="74452000000"/>
    <n v="54181000000"/>
    <n v="19526000000"/>
    <s v=" $-   "/>
    <s v=" $-   "/>
    <x v="1"/>
    <s v="Internet &amp; Direct Marketing Retail"/>
  </r>
  <r>
    <x v="28"/>
    <s v="Year 2"/>
    <d v="2014-12-31T00:00:00"/>
    <n v="88988000000"/>
    <n v="62752000000"/>
    <n v="26058000000"/>
    <s v=" $-   "/>
    <s v=" $-   "/>
    <x v="1"/>
    <s v="Internet &amp; Direct Marketing Retail"/>
  </r>
  <r>
    <x v="28"/>
    <s v="Year 3"/>
    <d v="2015-12-31T00:00:00"/>
    <n v="107006000000"/>
    <n v="71651000000"/>
    <n v="33122000000"/>
    <s v=" $-   "/>
    <s v=" $-   "/>
    <x v="1"/>
    <s v="Internet &amp; Direct Marketing Retail"/>
  </r>
  <r>
    <x v="28"/>
    <s v="Year 4"/>
    <d v="2016-12-31T00:00:00"/>
    <n v="135987000000"/>
    <n v="88265000000"/>
    <n v="43536000000"/>
    <s v=" $-   "/>
    <s v=" $-   "/>
    <x v="1"/>
    <s v="Internet &amp; Direct Marketing Retail"/>
  </r>
  <r>
    <x v="29"/>
    <s v="Year 1"/>
    <d v="2013-12-31T00:00:00"/>
    <n v="17517600000"/>
    <n v="14757700000"/>
    <n v="1924300000"/>
    <s v=" $-   "/>
    <n v="95300000"/>
    <x v="1"/>
    <s v="Specialty Stores"/>
  </r>
  <r>
    <x v="29"/>
    <s v="Year 2"/>
    <d v="2014-12-31T00:00:00"/>
    <n v="19108800000"/>
    <n v="16120100000"/>
    <n v="2061000000"/>
    <s v=" $-   "/>
    <n v="106900000"/>
    <x v="1"/>
    <s v="Specialty Stores"/>
  </r>
  <r>
    <x v="29"/>
    <s v="Year 3"/>
    <d v="2015-12-31T00:00:00"/>
    <n v="20862000000"/>
    <n v="17600500000"/>
    <n v="2245600000"/>
    <s v=" $-   "/>
    <n v="127400000"/>
    <x v="1"/>
    <s v="Specialty Stores"/>
  </r>
  <r>
    <x v="29"/>
    <s v="Year 4"/>
    <d v="2016-12-31T00:00:00"/>
    <n v="21609000000"/>
    <n v="18295800000"/>
    <n v="2280300000"/>
    <s v=" $-   "/>
    <n v="143400000"/>
    <x v="1"/>
    <s v="Specialty Stores"/>
  </r>
  <r>
    <x v="30"/>
    <s v="Year 1"/>
    <d v="2012-12-31T00:00:00"/>
    <n v="61497200000"/>
    <n v="48213600000"/>
    <n v="8680500000"/>
    <s v=" $-   "/>
    <n v="233000000"/>
    <x v="3"/>
    <s v="Managed Health Care"/>
  </r>
  <r>
    <x v="30"/>
    <s v="Year 2"/>
    <d v="2013-12-31T00:00:00"/>
    <n v="71023500000"/>
    <n v="56237100000"/>
    <n v="9952900000"/>
    <s v=" $-   "/>
    <n v="245300000"/>
    <x v="3"/>
    <s v="Managed Health Care"/>
  </r>
  <r>
    <x v="30"/>
    <s v="Year 3"/>
    <d v="2014-12-31T00:00:00"/>
    <n v="73874100000"/>
    <n v="56854900000"/>
    <n v="11748400000"/>
    <s v=" $-   "/>
    <n v="220900000"/>
    <x v="3"/>
    <s v="Managed Health Care"/>
  </r>
  <r>
    <x v="30"/>
    <s v="Year 4"/>
    <d v="2015-12-31T00:00:00"/>
    <n v="79156500000"/>
    <n v="61116900000"/>
    <n v="12534800000"/>
    <s v=" $-   "/>
    <n v="230100000"/>
    <x v="3"/>
    <s v="Managed Health Care"/>
  </r>
  <r>
    <x v="31"/>
    <s v="Year 1"/>
    <d v="2012-12-31T00:00:00"/>
    <n v="16428000000"/>
    <n v="3079000000"/>
    <n v="1333000000"/>
    <s v=" $-   "/>
    <n v="6881000000"/>
    <x v="9"/>
    <s v="Oil &amp; Gas Exploration &amp; Production"/>
  </r>
  <r>
    <x v="31"/>
    <s v="Year 2"/>
    <d v="2013-12-31T00:00:00"/>
    <n v="14771000000"/>
    <n v="2938000000"/>
    <n v="1286000000"/>
    <s v=" $-   "/>
    <n v="5866000000"/>
    <x v="9"/>
    <s v="Oil &amp; Gas Exploration &amp; Production"/>
  </r>
  <r>
    <x v="31"/>
    <s v="Year 3"/>
    <d v="2014-12-31T00:00:00"/>
    <n v="12691000000"/>
    <n v="2511000000"/>
    <n v="1095000000"/>
    <s v=" $-   "/>
    <n v="9720000000"/>
    <x v="9"/>
    <s v="Oil &amp; Gas Exploration &amp; Production"/>
  </r>
  <r>
    <x v="31"/>
    <s v="Year 4"/>
    <d v="2015-12-31T00:00:00"/>
    <n v="6383000000"/>
    <n v="2065000000"/>
    <n v="791000000"/>
    <s v=" $-   "/>
    <n v="29372000000"/>
    <x v="9"/>
    <s v="Oil &amp; Gas Exploration &amp; Production"/>
  </r>
  <r>
    <x v="32"/>
    <s v="Year 1"/>
    <d v="2013-12-31T00:00:00"/>
    <n v="14581000000"/>
    <n v="2942000000"/>
    <n v="2256000000"/>
    <s v=" $-   "/>
    <n v="3927000000"/>
    <x v="9"/>
    <s v="Oil &amp; Gas Exploration &amp; Production"/>
  </r>
  <r>
    <x v="32"/>
    <s v="Year 2"/>
    <d v="2014-12-31T00:00:00"/>
    <n v="18470000000"/>
    <n v="3317000000"/>
    <n v="2725000000"/>
    <s v=" $-   "/>
    <n v="4550000000"/>
    <x v="9"/>
    <s v="Oil &amp; Gas Exploration &amp; Production"/>
  </r>
  <r>
    <x v="32"/>
    <s v="Year 3"/>
    <d v="2015-12-31T00:00:00"/>
    <n v="8698000000"/>
    <n v="3185000000"/>
    <n v="2000000000"/>
    <s v=" $-   "/>
    <n v="4603000000"/>
    <x v="9"/>
    <s v="Oil &amp; Gas Exploration &amp; Production"/>
  </r>
  <r>
    <x v="32"/>
    <s v="Year 4"/>
    <d v="2016-12-31T00:00:00"/>
    <n v="7869000000"/>
    <n v="2900000000"/>
    <n v="2094000000"/>
    <s v=" $-   "/>
    <n v="4301000000"/>
    <x v="9"/>
    <s v="Oil &amp; Gas Exploration &amp; Production"/>
  </r>
  <r>
    <x v="33"/>
    <s v="Year 1"/>
    <d v="2013-09-30T00:00:00"/>
    <n v="10180400000"/>
    <n v="7472100000"/>
    <n v="1018600000"/>
    <n v="133700000"/>
    <s v=" $-   "/>
    <x v="8"/>
    <s v="Industrial Gases"/>
  </r>
  <r>
    <x v="33"/>
    <s v="Year 2"/>
    <d v="2014-09-30T00:00:00"/>
    <n v="10439000000"/>
    <n v="7629900000"/>
    <n v="1007400000"/>
    <n v="139800000"/>
    <s v=" $-   "/>
    <x v="8"/>
    <s v="Industrial Gases"/>
  </r>
  <r>
    <x v="33"/>
    <s v="Year 3"/>
    <d v="2015-09-30T00:00:00"/>
    <n v="9894900000"/>
    <n v="6939000000"/>
    <n v="895300000"/>
    <n v="137100000"/>
    <s v=" $-   "/>
    <x v="8"/>
    <s v="Industrial Gases"/>
  </r>
  <r>
    <x v="33"/>
    <s v="Year 4"/>
    <d v="2016-09-30T00:00:00"/>
    <n v="9524400000"/>
    <n v="6402700000"/>
    <n v="797600000"/>
    <n v="132000000"/>
    <s v=" $-   "/>
    <x v="8"/>
    <s v="Industrial Gases"/>
  </r>
  <r>
    <x v="34"/>
    <s v="Year 1"/>
    <d v="2012-12-31T00:00:00"/>
    <n v="4292100000"/>
    <n v="2948900000"/>
    <n v="512900000"/>
    <s v=" $-   "/>
    <s v=" $-   "/>
    <x v="2"/>
    <s v="Electronic Components"/>
  </r>
  <r>
    <x v="34"/>
    <s v="Year 2"/>
    <d v="2013-12-31T00:00:00"/>
    <n v="4614700000"/>
    <n v="3163900000"/>
    <n v="548000000"/>
    <s v=" $-   "/>
    <s v=" $-   "/>
    <x v="2"/>
    <s v="Electronic Components"/>
  </r>
  <r>
    <x v="34"/>
    <s v="Year 3"/>
    <d v="2014-12-31T00:00:00"/>
    <n v="5345500000"/>
    <n v="3651700000"/>
    <n v="645100000"/>
    <s v=" $-   "/>
    <s v=" $-   "/>
    <x v="2"/>
    <s v="Electronic Components"/>
  </r>
  <r>
    <x v="34"/>
    <s v="Year 4"/>
    <d v="2015-12-31T00:00:00"/>
    <n v="5568700000"/>
    <n v="3789200000"/>
    <n v="669100000"/>
    <s v=" $-   "/>
    <s v=" $-   "/>
    <x v="2"/>
    <s v="Electronic Components"/>
  </r>
  <r>
    <x v="35"/>
    <s v="Year 1"/>
    <d v="2012-12-31T00:00:00"/>
    <n v="23700000000"/>
    <n v="20401000000"/>
    <n v="997000000"/>
    <n v="197000000"/>
    <n v="1460000000"/>
    <x v="0"/>
    <s v="Aerospace &amp; Defense"/>
  </r>
  <r>
    <x v="35"/>
    <s v="Year 2"/>
    <d v="2013-12-31T00:00:00"/>
    <n v="23032000000"/>
    <n v="19286000000"/>
    <n v="1008000000"/>
    <n v="192000000"/>
    <n v="1421000000"/>
    <x v="0"/>
    <s v="Aerospace &amp; Defense"/>
  </r>
  <r>
    <x v="35"/>
    <s v="Year 3"/>
    <d v="2014-12-31T00:00:00"/>
    <n v="23906000000"/>
    <n v="19137000000"/>
    <n v="995000000"/>
    <n v="218000000"/>
    <n v="1371000000"/>
    <x v="0"/>
    <s v="Aerospace &amp; Defense"/>
  </r>
  <r>
    <x v="35"/>
    <s v="Year 4"/>
    <d v="2015-12-31T00:00:00"/>
    <n v="22534000000"/>
    <n v="18069000000"/>
    <n v="979000000"/>
    <n v="238000000"/>
    <n v="1280000000"/>
    <x v="0"/>
    <s v="Aerospace &amp; Defense"/>
  </r>
  <r>
    <x v="36"/>
    <s v="Year 1"/>
    <d v="2012-12-31T00:00:00"/>
    <n v="4856000000"/>
    <n v="1662000000"/>
    <n v="1139000000"/>
    <n v="604000000"/>
    <s v=" $-   "/>
    <x v="2"/>
    <s v="Home Entertainment Software"/>
  </r>
  <r>
    <x v="36"/>
    <s v="Year 2"/>
    <d v="2013-12-31T00:00:00"/>
    <n v="4583000000"/>
    <n v="1531000000"/>
    <n v="1096000000"/>
    <n v="584000000"/>
    <s v=" $-   "/>
    <x v="2"/>
    <s v="Home Entertainment Software"/>
  </r>
  <r>
    <x v="36"/>
    <s v="Year 3"/>
    <d v="2014-12-31T00:00:00"/>
    <n v="4408000000"/>
    <n v="1525000000"/>
    <n v="1129000000"/>
    <n v="571000000"/>
    <s v=" $-   "/>
    <x v="2"/>
    <s v="Home Entertainment Software"/>
  </r>
  <r>
    <x v="36"/>
    <s v="Year 4"/>
    <d v="2015-12-31T00:00:00"/>
    <n v="4664000000"/>
    <n v="1585000000"/>
    <n v="1114000000"/>
    <n v="646000000"/>
    <s v=" $-   "/>
    <x v="2"/>
    <s v="Home Entertainment Software"/>
  </r>
  <r>
    <x v="37"/>
    <s v="Year 1"/>
    <d v="2015-11-01T00:00:00"/>
    <n v="6824000000"/>
    <n v="3271000000"/>
    <n v="486000000"/>
    <n v="1049000000"/>
    <n v="249000000"/>
    <x v="2"/>
    <s v="Semiconductors"/>
  </r>
  <r>
    <x v="37"/>
    <s v="Year 2"/>
    <d v="2016-10-30T00:00:00"/>
    <n v="13240000000"/>
    <n v="7300000000"/>
    <n v="806000000"/>
    <n v="2674000000"/>
    <n v="1873000000"/>
    <x v="2"/>
    <s v="Semiconductors"/>
  </r>
  <r>
    <x v="38"/>
    <s v="Year 1"/>
    <d v="2012-12-31T00:00:00"/>
    <n v="5863500000"/>
    <n v="4335300000"/>
    <n v="1148900000"/>
    <s v=" $-   "/>
    <s v=" $-   "/>
    <x v="8"/>
    <s v="Paper Packaging"/>
  </r>
  <r>
    <x v="38"/>
    <s v="Year 2"/>
    <d v="2013-12-28T00:00:00"/>
    <n v="6140000000"/>
    <n v="4502300000"/>
    <n v="1174200000"/>
    <s v=" $-   "/>
    <s v=" $-   "/>
    <x v="8"/>
    <s v="Paper Packaging"/>
  </r>
  <r>
    <x v="38"/>
    <s v="Year 3"/>
    <d v="2015-01-03T00:00:00"/>
    <n v="6330300000"/>
    <n v="4679100000"/>
    <n v="1158900000"/>
    <s v=" $-   "/>
    <s v=" $-   "/>
    <x v="8"/>
    <s v="Paper Packaging"/>
  </r>
  <r>
    <x v="38"/>
    <s v="Year 4"/>
    <d v="2016-01-02T00:00:00"/>
    <n v="5966900000"/>
    <n v="4321100000"/>
    <n v="1108100000"/>
    <s v=" $-   "/>
    <s v=" $-   "/>
    <x v="8"/>
    <s v="Paper Packaging"/>
  </r>
  <r>
    <x v="39"/>
    <s v="Year 1"/>
    <d v="2012-12-31T00:00:00"/>
    <n v="2853926000"/>
    <n v="1329500000"/>
    <n v="220758000"/>
    <s v=" $-   "/>
    <n v="380402000"/>
    <x v="5"/>
    <s v="Water Utilities"/>
  </r>
  <r>
    <x v="39"/>
    <s v="Year 2"/>
    <d v="2013-12-31T00:00:00"/>
    <n v="2879000000"/>
    <n v="1289000000"/>
    <n v="234000000"/>
    <s v=" $-   "/>
    <n v="407000000"/>
    <x v="5"/>
    <s v="Water Utilities"/>
  </r>
  <r>
    <x v="39"/>
    <s v="Year 3"/>
    <d v="2014-12-31T00:00:00"/>
    <n v="3011000000"/>
    <n v="1350000000"/>
    <n v="236000000"/>
    <s v=" $-   "/>
    <n v="424000000"/>
    <x v="5"/>
    <s v="Water Utilities"/>
  </r>
  <r>
    <x v="39"/>
    <s v="Year 4"/>
    <d v="2015-12-31T00:00:00"/>
    <n v="3159000000"/>
    <n v="1404000000"/>
    <n v="243000000"/>
    <s v=" $-   "/>
    <n v="440000000"/>
    <x v="5"/>
    <s v="Water Utilities"/>
  </r>
  <r>
    <x v="40"/>
    <s v="Year 1"/>
    <d v="2012-12-31T00:00:00"/>
    <n v="33781000000"/>
    <n v="480000000"/>
    <n v="23392000000"/>
    <s v=" $-   "/>
    <n v="1712000000"/>
    <x v="6"/>
    <s v="Consumer Finance"/>
  </r>
  <r>
    <x v="40"/>
    <s v="Year 2"/>
    <d v="2013-12-31T00:00:00"/>
    <n v="34828000000"/>
    <n v="442000000"/>
    <n v="23150000000"/>
    <s v=" $-   "/>
    <n v="1832000000"/>
    <x v="6"/>
    <s v="Consumer Finance"/>
  </r>
  <r>
    <x v="40"/>
    <s v="Year 3"/>
    <d v="2014-12-31T00:00:00"/>
    <n v="35895000000"/>
    <n v="373000000"/>
    <n v="23153000000"/>
    <s v=" $-   "/>
    <n v="2044000000"/>
    <x v="6"/>
    <s v="Consumer Finance"/>
  </r>
  <r>
    <x v="40"/>
    <s v="Year 4"/>
    <d v="2015-12-31T00:00:00"/>
    <n v="34441000000"/>
    <n v="475000000"/>
    <n v="22892000000"/>
    <s v=" $-   "/>
    <n v="1988000000"/>
    <x v="6"/>
    <s v="Consumer Finance"/>
  </r>
  <r>
    <x v="41"/>
    <s v="Year 1"/>
    <d v="2013-08-31T00:00:00"/>
    <n v="2089100000"/>
    <n v="1251500000"/>
    <n v="607600000"/>
    <s v=" $-   "/>
    <s v=" $-   "/>
    <x v="0"/>
    <s v="Electrical Components &amp; Equipment"/>
  </r>
  <r>
    <x v="41"/>
    <s v="Year 2"/>
    <d v="2014-08-31T00:00:00"/>
    <n v="2393500000"/>
    <n v="1414300000"/>
    <n v="680300000"/>
    <s v=" $-   "/>
    <s v=" $-   "/>
    <x v="0"/>
    <s v="Electrical Components &amp; Equipment"/>
  </r>
  <r>
    <x v="41"/>
    <s v="Year 3"/>
    <d v="2015-08-31T00:00:00"/>
    <n v="2706700000"/>
    <n v="1561100000"/>
    <n v="756900000"/>
    <s v=" $-   "/>
    <s v=" $-   "/>
    <x v="0"/>
    <s v="Electrical Components &amp; Equipment"/>
  </r>
  <r>
    <x v="41"/>
    <s v="Year 4"/>
    <d v="2016-08-31T00:00:00"/>
    <n v="3291300000"/>
    <n v="1855100000"/>
    <n v="946000000"/>
    <s v=" $-   "/>
    <s v=" $-   "/>
    <x v="0"/>
    <s v="Electrical Components &amp; Equipment"/>
  </r>
  <r>
    <x v="42"/>
    <s v="Year 1"/>
    <d v="2013-08-31T00:00:00"/>
    <n v="9147530000"/>
    <n v="4406595000"/>
    <n v="2967837000"/>
    <s v=" $-   "/>
    <s v=" $-   "/>
    <x v="1"/>
    <s v="Specialty Stores"/>
  </r>
  <r>
    <x v="42"/>
    <s v="Year 2"/>
    <d v="2014-08-30T00:00:00"/>
    <n v="9475313000"/>
    <n v="4540406000"/>
    <n v="3104684000"/>
    <s v=" $-   "/>
    <s v=" $-   "/>
    <x v="1"/>
    <s v="Specialty Stores"/>
  </r>
  <r>
    <x v="42"/>
    <s v="Year 3"/>
    <d v="2015-08-29T00:00:00"/>
    <n v="10187340000"/>
    <n v="4860309000"/>
    <n v="3373980000"/>
    <s v=" $-   "/>
    <s v=" $-   "/>
    <x v="1"/>
    <s v="Specialty Stores"/>
  </r>
  <r>
    <x v="42"/>
    <s v="Year 4"/>
    <d v="2016-08-27T00:00:00"/>
    <n v="10635676000"/>
    <n v="5026940000"/>
    <n v="3548341000"/>
    <s v=" $-   "/>
    <s v=" $-   "/>
    <x v="1"/>
    <s v="Specialty Stores"/>
  </r>
  <r>
    <x v="43"/>
    <s v="Year 1"/>
    <d v="2013-12-31T00:00:00"/>
    <n v="86623000000"/>
    <n v="73268000000"/>
    <n v="3742000000"/>
    <n v="3071000000"/>
    <s v=" $-   "/>
    <x v="0"/>
    <s v="Aerospace &amp; Defense"/>
  </r>
  <r>
    <x v="43"/>
    <s v="Year 2"/>
    <d v="2014-12-31T00:00:00"/>
    <n v="90762000000"/>
    <n v="76752000000"/>
    <n v="3480000000"/>
    <n v="3047000000"/>
    <s v=" $-   "/>
    <x v="0"/>
    <s v="Aerospace &amp; Defense"/>
  </r>
  <r>
    <x v="43"/>
    <s v="Year 3"/>
    <d v="2015-12-31T00:00:00"/>
    <n v="96114000000"/>
    <n v="82088000000"/>
    <n v="3251000000"/>
    <n v="3331000000"/>
    <s v=" $-   "/>
    <x v="0"/>
    <s v="Aerospace &amp; Defense"/>
  </r>
  <r>
    <x v="43"/>
    <s v="Year 4"/>
    <d v="2016-12-31T00:00:00"/>
    <n v="94571000000"/>
    <n v="80790000000"/>
    <n v="3313000000"/>
    <n v="4627000000"/>
    <s v=" $-   "/>
    <x v="0"/>
    <s v="Aerospace &amp; Defense"/>
  </r>
  <r>
    <x v="44"/>
    <s v="Year 1"/>
    <d v="2012-12-31T00:00:00"/>
    <n v="100078000000"/>
    <n v="3753000000"/>
    <n v="70829000000"/>
    <s v=" $-   "/>
    <n v="9433000000"/>
    <x v="6"/>
    <s v="Banks"/>
  </r>
  <r>
    <x v="44"/>
    <s v="Year 2"/>
    <d v="2013-12-31T00:00:00"/>
    <n v="101697000000"/>
    <n v="3034000000"/>
    <n v="68128000000"/>
    <s v=" $-   "/>
    <n v="4642000000"/>
    <x v="6"/>
    <s v="Banks"/>
  </r>
  <r>
    <x v="44"/>
    <s v="Year 3"/>
    <d v="2014-12-31T00:00:00"/>
    <n v="95181000000"/>
    <n v="2656000000"/>
    <n v="74181000000"/>
    <s v=" $-   "/>
    <n v="3211000000"/>
    <x v="6"/>
    <s v="Banks"/>
  </r>
  <r>
    <x v="44"/>
    <s v="Year 4"/>
    <d v="2015-12-31T00:00:00"/>
    <n v="93056000000"/>
    <n v="2204000000"/>
    <n v="56358000000"/>
    <s v=" $-   "/>
    <n v="3995000000"/>
    <x v="6"/>
    <s v="Banks"/>
  </r>
  <r>
    <x v="45"/>
    <s v="Year 1"/>
    <d v="2012-12-31T00:00:00"/>
    <n v="13936000000"/>
    <n v="6802000000"/>
    <n v="3283000000"/>
    <n v="1081000000"/>
    <s v=" $-   "/>
    <x v="3"/>
    <s v="Health Care Equipment"/>
  </r>
  <r>
    <x v="45"/>
    <s v="Year 2"/>
    <d v="2013-12-31T00:00:00"/>
    <n v="9413000000"/>
    <n v="5251000000"/>
    <n v="3084000000"/>
    <n v="582000000"/>
    <s v=" $-   "/>
    <x v="3"/>
    <s v="Health Care Equipment"/>
  </r>
  <r>
    <x v="45"/>
    <s v="Year 3"/>
    <d v="2014-12-31T00:00:00"/>
    <n v="10719000000"/>
    <n v="6138000000"/>
    <n v="3315000000"/>
    <n v="610000000"/>
    <s v=" $-   "/>
    <x v="3"/>
    <s v="Health Care Equipment"/>
  </r>
  <r>
    <x v="45"/>
    <s v="Year 4"/>
    <d v="2015-12-31T00:00:00"/>
    <n v="9968000000"/>
    <n v="5822000000"/>
    <n v="3094000000"/>
    <n v="603000000"/>
    <s v=" $-   "/>
    <x v="3"/>
    <s v="Health Care Equipment"/>
  </r>
  <r>
    <x v="46"/>
    <s v="Year 1"/>
    <d v="2013-03-02T00:00:00"/>
    <n v="10914585000"/>
    <n v="6525830000"/>
    <n v="2750537000"/>
    <s v=" $-   "/>
    <s v=" $-   "/>
    <x v="1"/>
    <s v="Specialty Stores"/>
  </r>
  <r>
    <x v="46"/>
    <s v="Year 2"/>
    <d v="2014-03-01T00:00:00"/>
    <n v="11503963000"/>
    <n v="6938381000"/>
    <n v="2950995000"/>
    <s v=" $-   "/>
    <s v=" $-   "/>
    <x v="1"/>
    <s v="Specialty Stores"/>
  </r>
  <r>
    <x v="46"/>
    <s v="Year 3"/>
    <d v="2015-02-28T00:00:00"/>
    <n v="11881176000"/>
    <n v="7261397000"/>
    <n v="3065486000"/>
    <s v=" $-   "/>
    <s v=" $-   "/>
    <x v="1"/>
    <s v="Specialty Stores"/>
  </r>
  <r>
    <x v="46"/>
    <s v="Year 4"/>
    <d v="2016-02-27T00:00:00"/>
    <n v="12103887000"/>
    <n v="7483577000"/>
    <n v="3205407000"/>
    <s v=" $-   "/>
    <s v=" $-   "/>
    <x v="1"/>
    <s v="Specialty Stores"/>
  </r>
  <r>
    <x v="47"/>
    <s v="Year 1"/>
    <d v="2012-12-31T00:00:00"/>
    <n v="10737000000"/>
    <n v="429000000"/>
    <n v="5650000000"/>
    <s v=" $-   "/>
    <n v="1167000000"/>
    <x v="6"/>
    <s v="Banks"/>
  </r>
  <r>
    <x v="47"/>
    <s v="Year 2"/>
    <d v="2013-12-31T00:00:00"/>
    <n v="10543000000"/>
    <n v="301000000"/>
    <n v="5625000000"/>
    <s v=" $-   "/>
    <n v="698000000"/>
    <x v="6"/>
    <s v="Banks"/>
  </r>
  <r>
    <x v="47"/>
    <s v="Year 3"/>
    <d v="2014-12-31T00:00:00"/>
    <n v="9998000000"/>
    <n v="239000000"/>
    <n v="5715000000"/>
    <s v=" $-   "/>
    <n v="342000000"/>
    <x v="6"/>
    <s v="Banks"/>
  </r>
  <r>
    <x v="47"/>
    <s v="Year 4"/>
    <d v="2015-12-31T00:00:00"/>
    <n v="10346000000"/>
    <n v="233000000"/>
    <n v="5996000000"/>
    <s v=" $-   "/>
    <n v="533000000"/>
    <x v="6"/>
    <s v="Banks"/>
  </r>
  <r>
    <x v="48"/>
    <s v="Year 1"/>
    <d v="2012-03-03T00:00:00"/>
    <n v="45457000000"/>
    <n v="34473000000"/>
    <n v="8755000000"/>
    <s v=" $-   "/>
    <s v=" $-   "/>
    <x v="1"/>
    <s v="Computer &amp; Electronics Retail"/>
  </r>
  <r>
    <x v="48"/>
    <s v="Year 2"/>
    <d v="2014-02-01T00:00:00"/>
    <n v="40611000000"/>
    <n v="31212000000"/>
    <n v="8106000000"/>
    <s v=" $-   "/>
    <s v=" $-   "/>
    <x v="1"/>
    <s v="Computer &amp; Electronics Retail"/>
  </r>
  <r>
    <x v="48"/>
    <s v="Year 3"/>
    <d v="2015-01-31T00:00:00"/>
    <n v="40339000000"/>
    <n v="31292000000"/>
    <n v="7592000000"/>
    <s v=" $-   "/>
    <s v=" $-   "/>
    <x v="1"/>
    <s v="Computer &amp; Electronics Retail"/>
  </r>
  <r>
    <x v="48"/>
    <s v="Year 4"/>
    <d v="2016-01-30T00:00:00"/>
    <n v="39528000000"/>
    <n v="30337000000"/>
    <n v="7618000000"/>
    <s v=" $-   "/>
    <s v=" $-   "/>
    <x v="1"/>
    <s v="Computer &amp; Electronics Retail"/>
  </r>
  <r>
    <x v="49"/>
    <s v="Year 1"/>
    <d v="2013-12-31T00:00:00"/>
    <n v="3049500000"/>
    <n v="1194400000"/>
    <n v="920300000"/>
    <n v="295700000"/>
    <s v=" $-   "/>
    <x v="3"/>
    <s v="Health Care Equipment"/>
  </r>
  <r>
    <x v="49"/>
    <s v="Year 2"/>
    <d v="2014-12-31T00:00:00"/>
    <n v="3323600000"/>
    <n v="1258600000"/>
    <n v="981500000"/>
    <n v="302000000"/>
    <s v=" $-   "/>
    <x v="3"/>
    <s v="Health Care Equipment"/>
  </r>
  <r>
    <x v="49"/>
    <s v="Year 3"/>
    <d v="2015-12-31T00:00:00"/>
    <n v="3416000000"/>
    <n v="1301200000"/>
    <n v="1012100000"/>
    <n v="259200000"/>
    <s v=" $-   "/>
    <x v="3"/>
    <s v="Health Care Equipment"/>
  </r>
  <r>
    <x v="49"/>
    <s v="Year 4"/>
    <d v="2016-12-31T00:00:00"/>
    <n v="3714000000"/>
    <n v="1371700000"/>
    <n v="1101900000"/>
    <n v="292800000"/>
    <s v=" $-   "/>
    <x v="3"/>
    <s v="Health Care Equipment"/>
  </r>
  <r>
    <x v="50"/>
    <s v="Year 1"/>
    <d v="2013-09-30T00:00:00"/>
    <n v="8054000000"/>
    <n v="3883000000"/>
    <n v="2422000000"/>
    <n v="494000000"/>
    <s v=" $-   "/>
    <x v="3"/>
    <s v="Health Care Equipment"/>
  </r>
  <r>
    <x v="50"/>
    <s v="Year 2"/>
    <d v="2014-09-30T00:00:00"/>
    <n v="8446000000"/>
    <n v="4145000000"/>
    <n v="2145000000"/>
    <n v="550000000"/>
    <s v=" $-   "/>
    <x v="3"/>
    <s v="Health Care Equipment"/>
  </r>
  <r>
    <x v="50"/>
    <s v="Year 3"/>
    <d v="2015-09-30T00:00:00"/>
    <n v="10282000000"/>
    <n v="5587000000"/>
    <n v="2563000000"/>
    <n v="632000000"/>
    <s v=" $-   "/>
    <x v="3"/>
    <s v="Health Care Equipment"/>
  </r>
  <r>
    <x v="50"/>
    <s v="Year 4"/>
    <d v="2016-09-30T00:00:00"/>
    <n v="12483000000"/>
    <n v="6492000000"/>
    <n v="3005000000"/>
    <n v="828000000"/>
    <s v=" $-   "/>
    <x v="3"/>
    <s v="Health Care Equipment"/>
  </r>
  <r>
    <x v="51"/>
    <s v="Year 1"/>
    <d v="2013-12-31T00:00:00"/>
    <n v="22364000000"/>
    <n v="18553000000"/>
    <n v="1306000000"/>
    <n v="556000000"/>
    <s v=" $-   "/>
    <x v="9"/>
    <s v="Oil &amp; Gas Equipment &amp; Services"/>
  </r>
  <r>
    <x v="51"/>
    <s v="Year 2"/>
    <d v="2014-12-31T00:00:00"/>
    <n v="24551000000"/>
    <n v="19746000000"/>
    <n v="1333000000"/>
    <n v="613000000"/>
    <s v=" $-   "/>
    <x v="9"/>
    <s v="Oil &amp; Gas Equipment &amp; Services"/>
  </r>
  <r>
    <x v="51"/>
    <s v="Year 3"/>
    <d v="2015-12-31T00:00:00"/>
    <n v="15742000000"/>
    <n v="14415000000"/>
    <n v="969000000"/>
    <n v="466000000"/>
    <s v=" $-   "/>
    <x v="9"/>
    <s v="Oil &amp; Gas Equipment &amp; Services"/>
  </r>
  <r>
    <x v="51"/>
    <s v="Year 4"/>
    <d v="2016-12-31T00:00:00"/>
    <n v="9841000000"/>
    <n v="9973000000"/>
    <n v="815000000"/>
    <n v="384000000"/>
    <s v=" $-   "/>
    <x v="9"/>
    <s v="Oil &amp; Gas Equipment &amp; Services"/>
  </r>
  <r>
    <x v="52"/>
    <s v="Year 1"/>
    <d v="2013-12-31T00:00:00"/>
    <n v="6932200000"/>
    <n v="857700000"/>
    <n v="1797000000"/>
    <n v="1444100000"/>
    <n v="342900000"/>
    <x v="3"/>
    <s v="Biotechnology"/>
  </r>
  <r>
    <x v="52"/>
    <s v="Year 2"/>
    <d v="2014-12-31T00:00:00"/>
    <n v="9703300000"/>
    <n v="1171000000"/>
    <n v="2193400000"/>
    <n v="1893400000"/>
    <n v="489800000"/>
    <x v="3"/>
    <s v="Biotechnology"/>
  </r>
  <r>
    <x v="52"/>
    <s v="Year 3"/>
    <d v="2015-12-31T00:00:00"/>
    <n v="10763800000"/>
    <n v="1240400000"/>
    <n v="2143600000"/>
    <n v="2012800000"/>
    <n v="382600000"/>
    <x v="3"/>
    <s v="Biotechnology"/>
  </r>
  <r>
    <x v="52"/>
    <s v="Year 4"/>
    <d v="2016-12-31T00:00:00"/>
    <n v="11448800000"/>
    <n v="1478700000"/>
    <n v="1972900000"/>
    <n v="1973300000"/>
    <n v="385600000"/>
    <x v="3"/>
    <s v="Biotechnology"/>
  </r>
  <r>
    <x v="53"/>
    <s v="Year 1"/>
    <d v="2012-12-31T00:00:00"/>
    <n v="8735700000"/>
    <n v="7174000000"/>
    <n v="488300000"/>
    <s v=" $-   "/>
    <n v="282900000"/>
    <x v="8"/>
    <s v="Metal &amp; Glass Containers"/>
  </r>
  <r>
    <x v="53"/>
    <s v="Year 2"/>
    <d v="2013-12-31T00:00:00"/>
    <n v="8468100000"/>
    <n v="6875400000"/>
    <n v="497400000"/>
    <s v=" $-   "/>
    <n v="299900000"/>
    <x v="8"/>
    <s v="Metal &amp; Glass Containers"/>
  </r>
  <r>
    <x v="53"/>
    <s v="Year 3"/>
    <d v="2014-12-31T00:00:00"/>
    <n v="8570000000"/>
    <n v="6903500000"/>
    <n v="547000000"/>
    <s v=" $-   "/>
    <n v="280900000"/>
    <x v="8"/>
    <s v="Metal &amp; Glass Containers"/>
  </r>
  <r>
    <x v="53"/>
    <s v="Year 4"/>
    <d v="2015-12-31T00:00:00"/>
    <n v="7997000000"/>
    <n v="6460300000"/>
    <n v="646000000"/>
    <s v=" $-   "/>
    <n v="285500000"/>
    <x v="8"/>
    <s v="Metal &amp; Glass Containers"/>
  </r>
  <r>
    <x v="54"/>
    <s v="Year 1"/>
    <d v="2012-12-31T00:00:00"/>
    <n v="17621000000"/>
    <n v="4610000000"/>
    <n v="5017000000"/>
    <n v="3904000000"/>
    <s v=" $-   "/>
    <x v="3"/>
    <s v="Health Care Distributors"/>
  </r>
  <r>
    <x v="54"/>
    <s v="Year 2"/>
    <d v="2013-12-31T00:00:00"/>
    <n v="16385000000"/>
    <n v="4619000000"/>
    <n v="4939000000"/>
    <n v="3731000000"/>
    <s v=" $-   "/>
    <x v="3"/>
    <s v="Health Care Distributors"/>
  </r>
  <r>
    <x v="54"/>
    <s v="Year 3"/>
    <d v="2014-12-31T00:00:00"/>
    <n v="15879000000"/>
    <n v="3932000000"/>
    <n v="4822000000"/>
    <n v="4534000000"/>
    <s v=" $-   "/>
    <x v="3"/>
    <s v="Health Care Distributors"/>
  </r>
  <r>
    <x v="54"/>
    <s v="Year 4"/>
    <d v="2015-12-31T00:00:00"/>
    <n v="16560000000"/>
    <n v="3909000000"/>
    <n v="4841000000"/>
    <n v="5920000000"/>
    <s v=" $-   "/>
    <x v="3"/>
    <s v="Health Care Distributors"/>
  </r>
  <r>
    <x v="55"/>
    <s v="Year 1"/>
    <d v="2012-12-31T00:00:00"/>
    <n v="7249000000"/>
    <n v="2349000000"/>
    <n v="2529000000"/>
    <n v="886000000"/>
    <n v="395000000"/>
    <x v="3"/>
    <s v="Health Care Equipment"/>
  </r>
  <r>
    <x v="55"/>
    <s v="Year 2"/>
    <d v="2013-12-31T00:00:00"/>
    <n v="7143000000"/>
    <n v="2174000000"/>
    <n v="2678000000"/>
    <n v="861000000"/>
    <n v="410000000"/>
    <x v="3"/>
    <s v="Health Care Equipment"/>
  </r>
  <r>
    <x v="55"/>
    <s v="Year 3"/>
    <d v="2014-12-31T00:00:00"/>
    <n v="7380000000"/>
    <n v="2210000000"/>
    <n v="2817000000"/>
    <n v="817000000"/>
    <n v="438000000"/>
    <x v="3"/>
    <s v="Health Care Equipment"/>
  </r>
  <r>
    <x v="55"/>
    <s v="Year 4"/>
    <d v="2015-12-31T00:00:00"/>
    <n v="7477000000"/>
    <n v="2173000000"/>
    <n v="2996000000"/>
    <n v="876000000"/>
    <n v="495000000"/>
    <x v="3"/>
    <s v="Health Care Equipment"/>
  </r>
  <r>
    <x v="56"/>
    <s v="Year 1"/>
    <d v="2013-12-31T00:00:00"/>
    <n v="7436600000"/>
    <n v="5879100000"/>
    <n v="702300000"/>
    <s v=" $-   "/>
    <s v=" $-   "/>
    <x v="1"/>
    <s v="Auto Parts &amp; Equipment"/>
  </r>
  <r>
    <x v="56"/>
    <s v="Year 2"/>
    <d v="2014-12-31T00:00:00"/>
    <n v="8305100000"/>
    <n v="6548700000"/>
    <n v="792700000"/>
    <s v=" $-   "/>
    <s v=" $-   "/>
    <x v="1"/>
    <s v="Auto Parts &amp; Equipment"/>
  </r>
  <r>
    <x v="56"/>
    <s v="Year 3"/>
    <d v="2015-12-31T00:00:00"/>
    <n v="8023200000"/>
    <n v="6320100000"/>
    <n v="763400000"/>
    <s v=" $-   "/>
    <s v=" $-   "/>
    <x v="1"/>
    <s v="Auto Parts &amp; Equipment"/>
  </r>
  <r>
    <x v="56"/>
    <s v="Year 4"/>
    <d v="2016-12-31T00:00:00"/>
    <n v="9071000000"/>
    <n v="7137900000"/>
    <n v="1707200000"/>
    <s v=" $-   "/>
    <s v=" $-   "/>
    <x v="1"/>
    <s v="Auto Parts &amp; Equipment"/>
  </r>
  <r>
    <x v="57"/>
    <s v="Year 1"/>
    <d v="2012-12-31T00:00:00"/>
    <n v="1847186000"/>
    <n v="667208000"/>
    <n v="93782000"/>
    <s v=" $-   "/>
    <n v="445875000"/>
    <x v="7"/>
    <s v="REITs"/>
  </r>
  <r>
    <x v="57"/>
    <s v="Year 2"/>
    <d v="2013-12-31T00:00:00"/>
    <n v="2135539000"/>
    <n v="771403000"/>
    <n v="117073000"/>
    <s v=" $-   "/>
    <n v="560637000"/>
    <x v="7"/>
    <s v="REITs"/>
  </r>
  <r>
    <x v="57"/>
    <s v="Year 3"/>
    <d v="2014-12-31T00:00:00"/>
    <n v="2396998000"/>
    <n v="864526000"/>
    <n v="102077000"/>
    <s v=" $-   "/>
    <n v="628573000"/>
    <x v="7"/>
    <s v="REITs"/>
  </r>
  <r>
    <x v="57"/>
    <s v="Year 4"/>
    <d v="2015-12-31T00:00:00"/>
    <n v="2490821000"/>
    <n v="904336000"/>
    <n v="97578000"/>
    <s v=" $-   "/>
    <n v="639542000"/>
    <x v="7"/>
    <s v="REITs"/>
  </r>
  <r>
    <x v="58"/>
    <s v="Year 1"/>
    <d v="2013-05-26T00:00:00"/>
    <n v="13469300000"/>
    <n v="10104400000"/>
    <n v="2065900000"/>
    <s v=" $-   "/>
    <s v=" $-   "/>
    <x v="4"/>
    <s v="Packaged Foods &amp; Meats"/>
  </r>
  <r>
    <x v="58"/>
    <s v="Year 2"/>
    <d v="2014-05-25T00:00:00"/>
    <n v="11838200000"/>
    <n v="8910800000"/>
    <n v="1778900000"/>
    <s v=" $-   "/>
    <s v=" $-   "/>
    <x v="4"/>
    <s v="Packaged Foods &amp; Meats"/>
  </r>
  <r>
    <x v="58"/>
    <s v="Year 3"/>
    <d v="2015-05-31T00:00:00"/>
    <n v="11937000000"/>
    <n v="9061400000"/>
    <n v="1545300000"/>
    <s v=" $-   "/>
    <s v=" $-   "/>
    <x v="4"/>
    <s v="Packaged Foods &amp; Meats"/>
  </r>
  <r>
    <x v="58"/>
    <s v="Year 4"/>
    <d v="2016-05-29T00:00:00"/>
    <n v="11642900000"/>
    <n v="8552100000"/>
    <n v="2209400000"/>
    <s v=" $-   "/>
    <s v=" $-   "/>
    <x v="4"/>
    <s v="Packaged Foods &amp; Meats"/>
  </r>
  <r>
    <x v="59"/>
    <s v="Year 1"/>
    <d v="2013-06-30T00:00:00"/>
    <n v="101093000000"/>
    <n v="96172000000"/>
    <n v="2875000000"/>
    <s v=" $-   "/>
    <n v="158000000"/>
    <x v="3"/>
    <s v="Health Care Distributors"/>
  </r>
  <r>
    <x v="59"/>
    <s v="Year 2"/>
    <d v="2014-06-30T00:00:00"/>
    <n v="91084000000"/>
    <n v="85923000000"/>
    <n v="3028000000"/>
    <s v=" $-   "/>
    <n v="223000000"/>
    <x v="3"/>
    <s v="Health Care Distributors"/>
  </r>
  <r>
    <x v="59"/>
    <s v="Year 3"/>
    <d v="2015-06-30T00:00:00"/>
    <n v="102531000000"/>
    <n v="96819000000"/>
    <n v="3240000000"/>
    <s v=" $-   "/>
    <n v="281000000"/>
    <x v="3"/>
    <s v="Health Care Distributors"/>
  </r>
  <r>
    <x v="59"/>
    <s v="Year 4"/>
    <d v="2016-06-30T00:00:00"/>
    <n v="121546000000"/>
    <n v="115003000000"/>
    <n v="3648000000"/>
    <s v=" $-   "/>
    <n v="459000000"/>
    <x v="3"/>
    <s v="Health Care Distributors"/>
  </r>
  <r>
    <x v="60"/>
    <s v="Year 1"/>
    <d v="2013-12-31T00:00:00"/>
    <n v="55656000000"/>
    <n v="41454000000"/>
    <n v="6528000000"/>
    <n v="2046000000"/>
    <s v=" $-   "/>
    <x v="0"/>
    <s v="Construction &amp; Farm Machinery &amp; Heavy Trucks"/>
  </r>
  <r>
    <x v="60"/>
    <s v="Year 2"/>
    <d v="2014-12-31T00:00:00"/>
    <n v="55184000000"/>
    <n v="41342000000"/>
    <n v="8148000000"/>
    <n v="2380000000"/>
    <s v=" $-   "/>
    <x v="0"/>
    <s v="Construction &amp; Farm Machinery &amp; Heavy Trucks"/>
  </r>
  <r>
    <x v="60"/>
    <s v="Year 3"/>
    <d v="2015-12-31T00:00:00"/>
    <n v="47011000000"/>
    <n v="34133000000"/>
    <n v="6974000000"/>
    <n v="2119000000"/>
    <s v=" $-   "/>
    <x v="0"/>
    <s v="Construction &amp; Farm Machinery &amp; Heavy Trucks"/>
  </r>
  <r>
    <x v="60"/>
    <s v="Year 4"/>
    <d v="2016-12-31T00:00:00"/>
    <n v="38537000000"/>
    <n v="28905000000"/>
    <n v="6588000000"/>
    <n v="1951000000"/>
    <s v=" $-   "/>
    <x v="0"/>
    <s v="Construction &amp; Farm Machinery &amp; Heavy Trucks"/>
  </r>
  <r>
    <x v="61"/>
    <s v="Year 1"/>
    <d v="2012-12-31T00:00:00"/>
    <n v="17936000000"/>
    <n v="12620000000"/>
    <n v="2096000000"/>
    <s v=" $-   "/>
    <n v="-6000000"/>
    <x v="6"/>
    <s v="Property &amp; Casualty Insurance"/>
  </r>
  <r>
    <x v="61"/>
    <s v="Year 2"/>
    <d v="2013-12-31T00:00:00"/>
    <n v="19261000000"/>
    <n v="12522000000"/>
    <n v="2211000000"/>
    <s v=" $-   "/>
    <n v="15000000"/>
    <x v="6"/>
    <s v="Property &amp; Casualty Insurance"/>
  </r>
  <r>
    <x v="61"/>
    <s v="Year 3"/>
    <d v="2014-12-31T00:00:00"/>
    <n v="19171000000"/>
    <n v="13241000000"/>
    <n v="2245000000"/>
    <s v=" $-   "/>
    <n v="-82000000"/>
    <x v="6"/>
    <s v="Property &amp; Casualty Insurance"/>
  </r>
  <r>
    <x v="61"/>
    <s v="Year 4"/>
    <d v="2015-12-31T00:00:00"/>
    <n v="18987000000"/>
    <n v="12968000000"/>
    <n v="2270000000"/>
    <s v=" $-   "/>
    <n v="120000000"/>
    <x v="6"/>
    <s v="Property &amp; Casualty Insurance"/>
  </r>
  <r>
    <x v="62"/>
    <s v="Year 1"/>
    <d v="2012-12-31T00:00:00"/>
    <n v="6514099000"/>
    <n v="5745428000"/>
    <s v=" $-   "/>
    <s v=" $-   "/>
    <n v="169645000"/>
    <x v="7"/>
    <s v="Real Estate Services"/>
  </r>
  <r>
    <x v="62"/>
    <s v="Year 2"/>
    <d v="2013-12-31T00:00:00"/>
    <n v="7184794000"/>
    <n v="6293699000"/>
    <s v=" $-   "/>
    <s v=" $-   "/>
    <n v="190390000"/>
    <x v="7"/>
    <s v="Real Estate Services"/>
  </r>
  <r>
    <x v="62"/>
    <s v="Year 3"/>
    <d v="2014-12-31T00:00:00"/>
    <n v="9049918000"/>
    <n v="8050222000"/>
    <s v=" $-   "/>
    <s v=" $-   "/>
    <n v="265101000"/>
    <x v="7"/>
    <s v="Real Estate Services"/>
  </r>
  <r>
    <x v="62"/>
    <s v="Year 4"/>
    <d v="2015-12-31T00:00:00"/>
    <n v="10855810000"/>
    <n v="9716541000"/>
    <s v=" $-   "/>
    <s v=" $-   "/>
    <n v="314096000"/>
    <x v="7"/>
    <s v="Real Estate Services"/>
  </r>
  <r>
    <x v="63"/>
    <s v="Year 1"/>
    <d v="2012-12-31T00:00:00"/>
    <n v="2432680000"/>
    <n v="728989000"/>
    <n v="212572000"/>
    <s v=" $-   "/>
    <n v="622592000"/>
    <x v="7"/>
    <s v="REITs"/>
  </r>
  <r>
    <x v="63"/>
    <s v="Year 2"/>
    <d v="2013-12-31T00:00:00"/>
    <n v="2865751000"/>
    <n v="991017000"/>
    <n v="213519000"/>
    <s v=" $-   "/>
    <n v="741342000"/>
    <x v="7"/>
    <s v="REITs"/>
  </r>
  <r>
    <x v="63"/>
    <s v="Year 3"/>
    <d v="2014-12-31T00:00:00"/>
    <n v="3538756000"/>
    <n v="1306606000"/>
    <n v="257296000"/>
    <s v=" $-   "/>
    <n v="985781000"/>
    <x v="7"/>
    <s v="REITs"/>
  </r>
  <r>
    <x v="63"/>
    <s v="Year 4"/>
    <d v="2015-12-31T00:00:00"/>
    <n v="3663851000"/>
    <n v="1321426000"/>
    <n v="310921000"/>
    <s v=" $-   "/>
    <n v="1036178000"/>
    <x v="7"/>
    <s v="REITs"/>
  </r>
  <r>
    <x v="64"/>
    <s v="Year 1"/>
    <d v="2013-11-30T00:00:00"/>
    <n v="15456000000"/>
    <n v="10645000000"/>
    <n v="1879000000"/>
    <s v=" $-   "/>
    <n v="1590000000"/>
    <x v="1"/>
    <s v="Hotels, Resorts &amp; Cruise Lines"/>
  </r>
  <r>
    <x v="64"/>
    <s v="Year 2"/>
    <d v="2014-11-30T00:00:00"/>
    <n v="15884000000"/>
    <n v="10421000000"/>
    <n v="2054000000"/>
    <s v=" $-   "/>
    <n v="1637000000"/>
    <x v="1"/>
    <s v="Hotels, Resorts &amp; Cruise Lines"/>
  </r>
  <r>
    <x v="64"/>
    <s v="Year 3"/>
    <d v="2015-11-30T00:00:00"/>
    <n v="15714000000"/>
    <n v="9447000000"/>
    <n v="2067000000"/>
    <s v=" $-   "/>
    <n v="1626000000"/>
    <x v="1"/>
    <s v="Hotels, Resorts &amp; Cruise Lines"/>
  </r>
  <r>
    <x v="64"/>
    <s v="Year 4"/>
    <d v="2016-11-30T00:00:00"/>
    <n v="16389000000"/>
    <n v="9383000000"/>
    <n v="2197000000"/>
    <s v=" $-   "/>
    <n v="1738000000"/>
    <x v="1"/>
    <s v="Hotels, Resorts &amp; Cruise Lines"/>
  </r>
  <r>
    <x v="65"/>
    <s v="Year 1"/>
    <d v="2013-12-31T00:00:00"/>
    <n v="6493900000"/>
    <n v="340400000"/>
    <n v="1684500000"/>
    <n v="2226200000"/>
    <n v="262800000"/>
    <x v="3"/>
    <s v="Biotechnology"/>
  </r>
  <r>
    <x v="65"/>
    <s v="Year 2"/>
    <d v="2014-12-31T00:00:00"/>
    <n v="7670400000"/>
    <n v="385900000"/>
    <n v="2027900000"/>
    <n v="2430600000"/>
    <n v="258300000"/>
    <x v="3"/>
    <s v="Biotechnology"/>
  </r>
  <r>
    <x v="65"/>
    <s v="Year 3"/>
    <d v="2015-12-31T00:00:00"/>
    <n v="9256000000"/>
    <n v="420100000"/>
    <n v="2305400000"/>
    <n v="3697300000"/>
    <n v="279000000"/>
    <x v="3"/>
    <s v="Biotechnology"/>
  </r>
  <r>
    <x v="65"/>
    <s v="Year 4"/>
    <d v="2016-12-31T00:00:00"/>
    <n v="11229200000"/>
    <n v="438000000"/>
    <n v="2657700000"/>
    <n v="4470100000"/>
    <n v="459000000"/>
    <x v="3"/>
    <s v="Biotechnology"/>
  </r>
  <r>
    <x v="66"/>
    <s v="Year 1"/>
    <d v="2013-12-28T00:00:00"/>
    <n v="2910748000"/>
    <n v="514722000"/>
    <n v="1468434000"/>
    <n v="338786000"/>
    <n v="12794000"/>
    <x v="3"/>
    <s v="Health Care Technology"/>
  </r>
  <r>
    <x v="66"/>
    <s v="Year 2"/>
    <d v="2015-01-03T00:00:00"/>
    <n v="3402703000"/>
    <n v="604377000"/>
    <n v="1628961000"/>
    <n v="392805000"/>
    <n v="13476000"/>
    <x v="3"/>
    <s v="Health Care Technology"/>
  </r>
  <r>
    <x v="66"/>
    <s v="Year 3"/>
    <d v="2016-01-02T00:00:00"/>
    <n v="4425267000"/>
    <n v="750781000"/>
    <n v="2262024000"/>
    <n v="539799000"/>
    <n v="91527000"/>
    <x v="3"/>
    <s v="Health Care Technology"/>
  </r>
  <r>
    <x v="66"/>
    <s v="Year 4"/>
    <d v="2016-12-31T00:00:00"/>
    <n v="4796473000"/>
    <n v="779116000"/>
    <n v="2464380000"/>
    <n v="551418000"/>
    <n v="90546000"/>
    <x v="3"/>
    <s v="Health Care Technology"/>
  </r>
  <r>
    <x v="67"/>
    <s v="Year 1"/>
    <d v="2012-12-31T00:00:00"/>
    <n v="6104000000"/>
    <n v="2990700000"/>
    <n v="200900000"/>
    <s v=" $-   "/>
    <s v=" $-   "/>
    <x v="8"/>
    <s v="Fertilizers &amp; Agricultural Chemicals"/>
  </r>
  <r>
    <x v="67"/>
    <s v="Year 2"/>
    <d v="2013-12-31T00:00:00"/>
    <n v="5474700000"/>
    <n v="2954500000"/>
    <n v="150200000"/>
    <s v=" $-   "/>
    <s v=" $-   "/>
    <x v="8"/>
    <s v="Fertilizers &amp; Agricultural Chemicals"/>
  </r>
  <r>
    <x v="67"/>
    <s v="Year 3"/>
    <d v="2014-12-31T00:00:00"/>
    <n v="4743200000"/>
    <n v="2964700000"/>
    <n v="205200000"/>
    <s v=" $-   "/>
    <s v=" $-   "/>
    <x v="8"/>
    <s v="Fertilizers &amp; Agricultural Chemicals"/>
  </r>
  <r>
    <x v="67"/>
    <s v="Year 4"/>
    <d v="2015-12-31T00:00:00"/>
    <n v="4308300000"/>
    <n v="2761200000"/>
    <n v="319000000"/>
    <s v=" $-   "/>
    <s v=" $-   "/>
    <x v="8"/>
    <s v="Fertilizers &amp; Agricultural Chemicals"/>
  </r>
  <r>
    <x v="68"/>
    <s v="Year 1"/>
    <d v="2012-12-31T00:00:00"/>
    <n v="5513000000"/>
    <n v="375000000"/>
    <n v="3380000000"/>
    <s v=" $-   "/>
    <n v="490000000"/>
    <x v="6"/>
    <s v="Regional Banks"/>
  </r>
  <r>
    <x v="68"/>
    <s v="Year 2"/>
    <d v="2013-12-31T00:00:00"/>
    <n v="5133000000"/>
    <n v="216000000"/>
    <n v="3142000000"/>
    <s v=" $-   "/>
    <n v="581000000"/>
    <x v="6"/>
    <s v="Regional Banks"/>
  </r>
  <r>
    <x v="68"/>
    <s v="Year 3"/>
    <d v="2014-12-31T00:00:00"/>
    <n v="5342000000"/>
    <n v="160000000"/>
    <n v="3247000000"/>
    <s v=" $-   "/>
    <n v="464000000"/>
    <x v="6"/>
    <s v="Regional Banks"/>
  </r>
  <r>
    <x v="68"/>
    <s v="Year 4"/>
    <d v="2015-12-31T00:00:00"/>
    <n v="5276000000"/>
    <n v="237000000"/>
    <n v="3113000000"/>
    <s v=" $-   "/>
    <n v="448000000"/>
    <x v="6"/>
    <s v="Regional Banks"/>
  </r>
  <r>
    <x v="69"/>
    <s v="Year 1"/>
    <d v="2012-12-31T00:00:00"/>
    <n v="2921900000"/>
    <n v="1630500000"/>
    <n v="746300000"/>
    <s v=" $-   "/>
    <s v=" $-   "/>
    <x v="4"/>
    <s v="Household Products"/>
  </r>
  <r>
    <x v="69"/>
    <s v="Year 2"/>
    <d v="2013-12-31T00:00:00"/>
    <n v="3194300000"/>
    <n v="1756300000"/>
    <n v="815800000"/>
    <s v=" $-   "/>
    <s v=" $-   "/>
    <x v="4"/>
    <s v="Household Products"/>
  </r>
  <r>
    <x v="69"/>
    <s v="Year 3"/>
    <d v="2014-12-31T00:00:00"/>
    <n v="3297600000"/>
    <n v="1844700000"/>
    <n v="811700000"/>
    <s v=" $-   "/>
    <s v=" $-   "/>
    <x v="4"/>
    <s v="Household Products"/>
  </r>
  <r>
    <x v="69"/>
    <s v="Year 4"/>
    <d v="2015-12-31T00:00:00"/>
    <n v="3394800000"/>
    <n v="1883000000"/>
    <n v="837600000"/>
    <s v=" $-   "/>
    <s v=" $-   "/>
    <x v="4"/>
    <s v="Household Products"/>
  </r>
  <r>
    <x v="70"/>
    <s v="Year 1"/>
    <d v="2012-12-31T00:00:00"/>
    <n v="12316000000"/>
    <n v="7081000000"/>
    <n v="723000000"/>
    <s v=" $-   "/>
    <n v="2811000000"/>
    <x v="9"/>
    <s v="Integrated Oil &amp; Gas"/>
  </r>
  <r>
    <x v="70"/>
    <s v="Year 2"/>
    <d v="2013-12-31T00:00:00"/>
    <n v="19080000000"/>
    <n v="12930000000"/>
    <n v="686000000"/>
    <s v=" $-   "/>
    <n v="2903000000"/>
    <x v="9"/>
    <s v="Integrated Oil &amp; Gas"/>
  </r>
  <r>
    <x v="70"/>
    <s v="Year 3"/>
    <d v="2014-12-31T00:00:00"/>
    <n v="23125000000"/>
    <n v="16049000000"/>
    <n v="554000000"/>
    <s v=" $-   "/>
    <n v="2915000000"/>
    <x v="9"/>
    <s v="Integrated Oil &amp; Gas"/>
  </r>
  <r>
    <x v="70"/>
    <s v="Year 4"/>
    <d v="2015-12-31T00:00:00"/>
    <n v="12764000000"/>
    <n v="10295000000"/>
    <n v="334000000"/>
    <s v=" $-   "/>
    <n v="2229000000"/>
    <x v="9"/>
    <s v="Integrated Oil &amp; Gas"/>
  </r>
  <r>
    <x v="71"/>
    <s v="Year 1"/>
    <d v="2012-12-31T00:00:00"/>
    <n v="11359113000"/>
    <n v="9641542000"/>
    <n v="1042251000"/>
    <s v=" $-   "/>
    <s v=" $-   "/>
    <x v="0"/>
    <s v="Air Freight &amp; Logistics"/>
  </r>
  <r>
    <x v="71"/>
    <s v="Year 2"/>
    <d v="2013-12-31T00:00:00"/>
    <n v="12752076000"/>
    <n v="10915981000"/>
    <n v="1153445000"/>
    <s v=" $-   "/>
    <s v=" $-   "/>
    <x v="0"/>
    <s v="Air Freight &amp; Logistics"/>
  </r>
  <r>
    <x v="71"/>
    <s v="Year 3"/>
    <d v="2014-12-31T00:00:00"/>
    <n v="13470067000"/>
    <n v="11462415000"/>
    <n v="1259234000"/>
    <s v=" $-   "/>
    <s v=" $-   "/>
    <x v="0"/>
    <s v="Air Freight &amp; Logistics"/>
  </r>
  <r>
    <x v="71"/>
    <s v="Year 4"/>
    <d v="2015-12-31T00:00:00"/>
    <n v="13476084000"/>
    <n v="11207604000"/>
    <n v="1410170000"/>
    <s v=" $-   "/>
    <s v=" $-   "/>
    <x v="0"/>
    <s v="Air Freight &amp; Logistics"/>
  </r>
  <r>
    <x v="72"/>
    <s v="Year 1"/>
    <d v="2013-12-31T00:00:00"/>
    <n v="8155000000"/>
    <n v="5345000000"/>
    <n v="47000000"/>
    <s v=" $-   "/>
    <n v="1854000000"/>
    <x v="1"/>
    <s v="Cable &amp; Satellite"/>
  </r>
  <r>
    <x v="72"/>
    <s v="Year 2"/>
    <d v="2014-12-31T00:00:00"/>
    <n v="9108000000"/>
    <n v="5973000000"/>
    <n v="62000000"/>
    <s v=" $-   "/>
    <n v="2102000000"/>
    <x v="1"/>
    <s v="Cable &amp; Satellite"/>
  </r>
  <r>
    <x v="72"/>
    <s v="Year 3"/>
    <d v="2015-12-31T00:00:00"/>
    <n v="9754000000"/>
    <n v="6426000000"/>
    <n v="89000000"/>
    <s v=" $-   "/>
    <n v="2125000000"/>
    <x v="1"/>
    <s v="Cable &amp; Satellite"/>
  </r>
  <r>
    <x v="72"/>
    <s v="Year 4"/>
    <d v="2016-12-31T00:00:00"/>
    <n v="29003000000"/>
    <n v="18655000000"/>
    <n v="86000000"/>
    <s v=" $-   "/>
    <n v="6907000000"/>
    <x v="1"/>
    <s v="Cable &amp; Satellite"/>
  </r>
  <r>
    <x v="73"/>
    <s v="Year 1"/>
    <d v="2012-12-31T00:00:00"/>
    <n v="29119000000"/>
    <n v="17900000000"/>
    <s v=" $-   "/>
    <s v=" $-   "/>
    <n v="8742000000"/>
    <x v="3"/>
    <s v="Managed Health Care"/>
  </r>
  <r>
    <x v="73"/>
    <s v="Year 2"/>
    <d v="2013-12-31T00:00:00"/>
    <n v="32380000000"/>
    <n v="20865000000"/>
    <s v=" $-   "/>
    <s v=" $-   "/>
    <n v="9339000000"/>
    <x v="3"/>
    <s v="Managed Health Care"/>
  </r>
  <r>
    <x v="73"/>
    <s v="Year 3"/>
    <d v="2014-12-31T00:00:00"/>
    <n v="34914000000"/>
    <n v="21334000000"/>
    <s v=" $-   "/>
    <s v=" $-   "/>
    <n v="10276000000"/>
    <x v="3"/>
    <s v="Managed Health Care"/>
  </r>
  <r>
    <x v="73"/>
    <s v="Year 4"/>
    <d v="2015-12-31T00:00:00"/>
    <n v="37876000000"/>
    <n v="23290000000"/>
    <s v=" $-   "/>
    <s v=" $-   "/>
    <n v="11259000000"/>
    <x v="3"/>
    <s v="Managed Health Care"/>
  </r>
  <r>
    <x v="74"/>
    <s v="Year 1"/>
    <d v="2012-12-31T00:00:00"/>
    <n v="4111000000"/>
    <n v="3477000000"/>
    <s v=" $-   "/>
    <s v=" $-   "/>
    <n v="14000000"/>
    <x v="6"/>
    <s v="Property &amp; Casualty Insurance"/>
  </r>
  <r>
    <x v="74"/>
    <s v="Year 2"/>
    <d v="2013-12-31T00:00:00"/>
    <n v="4531000000"/>
    <n v="3748000000"/>
    <s v=" $-   "/>
    <s v=" $-   "/>
    <n v="15000000"/>
    <x v="6"/>
    <s v="Property &amp; Casualty Insurance"/>
  </r>
  <r>
    <x v="74"/>
    <s v="Year 3"/>
    <d v="2014-12-31T00:00:00"/>
    <n v="4945000000"/>
    <n v="4157000000"/>
    <s v=" $-   "/>
    <s v=" $-   "/>
    <n v="14000000"/>
    <x v="6"/>
    <s v="Property &amp; Casualty Insurance"/>
  </r>
  <r>
    <x v="74"/>
    <s v="Year 4"/>
    <d v="2015-12-31T00:00:00"/>
    <n v="5142000000"/>
    <n v="4195000000"/>
    <s v=" $-   "/>
    <s v=" $-   "/>
    <n v="13000000"/>
    <x v="6"/>
    <s v="Property &amp; Casualty Insurance"/>
  </r>
  <r>
    <x v="75"/>
    <s v="Year 1"/>
    <d v="2012-12-31T00:00:00"/>
    <n v="17085000000"/>
    <n v="7153000000"/>
    <n v="6043000000"/>
    <s v=" $-   "/>
    <s v=" $-   "/>
    <x v="4"/>
    <s v="Household Products"/>
  </r>
  <r>
    <x v="75"/>
    <s v="Year 2"/>
    <d v="2013-12-31T00:00:00"/>
    <n v="17420000000"/>
    <n v="7219000000"/>
    <n v="6645000000"/>
    <s v=" $-   "/>
    <s v=" $-   "/>
    <x v="4"/>
    <s v="Household Products"/>
  </r>
  <r>
    <x v="75"/>
    <s v="Year 3"/>
    <d v="2014-12-31T00:00:00"/>
    <n v="17277000000"/>
    <n v="7168000000"/>
    <n v="6552000000"/>
    <s v=" $-   "/>
    <s v=" $-   "/>
    <x v="4"/>
    <s v="Household Products"/>
  </r>
  <r>
    <x v="75"/>
    <s v="Year 4"/>
    <d v="2015-12-31T00:00:00"/>
    <n v="16034000000"/>
    <n v="6635000000"/>
    <n v="6610000000"/>
    <s v=" $-   "/>
    <s v=" $-   "/>
    <x v="4"/>
    <s v="Household Products"/>
  </r>
  <r>
    <x v="76"/>
    <s v="Year 1"/>
    <d v="2013-06-30T00:00:00"/>
    <n v="5533000000"/>
    <n v="3142000000"/>
    <n v="1291000000"/>
    <n v="130000000"/>
    <s v=" $-   "/>
    <x v="4"/>
    <s v="Household Products"/>
  </r>
  <r>
    <x v="76"/>
    <s v="Year 2"/>
    <d v="2014-06-30T00:00:00"/>
    <n v="5514000000"/>
    <n v="3158000000"/>
    <n v="1254000000"/>
    <n v="125000000"/>
    <s v=" $-   "/>
    <x v="4"/>
    <s v="Household Products"/>
  </r>
  <r>
    <x v="76"/>
    <s v="Year 3"/>
    <d v="2015-06-30T00:00:00"/>
    <n v="5655000000"/>
    <n v="3190000000"/>
    <n v="1321000000"/>
    <n v="136000000"/>
    <s v=" $-   "/>
    <x v="4"/>
    <s v="Household Products"/>
  </r>
  <r>
    <x v="76"/>
    <s v="Year 4"/>
    <d v="2016-06-30T00:00:00"/>
    <n v="5761000000"/>
    <n v="3163000000"/>
    <n v="1393000000"/>
    <n v="141000000"/>
    <s v=" $-   "/>
    <x v="4"/>
    <s v="Household Products"/>
  </r>
  <r>
    <x v="77"/>
    <s v="Year 1"/>
    <d v="2013-12-31T00:00:00"/>
    <n v="2666000000"/>
    <n v="55000000"/>
    <n v="1670000000"/>
    <s v=" $-   "/>
    <n v="46000000"/>
    <x v="6"/>
    <s v="Regional Banks"/>
  </r>
  <r>
    <x v="77"/>
    <s v="Year 2"/>
    <d v="2014-12-31T00:00:00"/>
    <n v="2607000000"/>
    <n v="45000000"/>
    <n v="1611000000"/>
    <s v=" $-   "/>
    <n v="27000000"/>
    <x v="6"/>
    <s v="Regional Banks"/>
  </r>
  <r>
    <x v="77"/>
    <s v="Year 3"/>
    <d v="2015-12-31T00:00:00"/>
    <n v="2819000000"/>
    <n v="43000000"/>
    <n v="1859000000"/>
    <s v=" $-   "/>
    <n v="147000000"/>
    <x v="6"/>
    <s v="Regional Banks"/>
  </r>
  <r>
    <x v="77"/>
    <s v="Year 4"/>
    <d v="2016-12-31T00:00:00"/>
    <n v="2960000000"/>
    <n v="40000000"/>
    <n v="1836000000"/>
    <s v=" $-   "/>
    <n v="248000000"/>
    <x v="6"/>
    <s v="Regional Banks"/>
  </r>
  <r>
    <x v="78"/>
    <s v="Year 1"/>
    <d v="2013-12-31T00:00:00"/>
    <n v="3214591000"/>
    <n v="2359822000"/>
    <n v="203733000"/>
    <s v=" $-   "/>
    <n v="96054000"/>
    <x v="1"/>
    <s v="Restaurants"/>
  </r>
  <r>
    <x v="78"/>
    <s v="Year 2"/>
    <d v="2014-12-31T00:00:00"/>
    <n v="4108269000"/>
    <n v="2990513000"/>
    <n v="273897000"/>
    <s v=" $-   "/>
    <n v="110474000"/>
    <x v="1"/>
    <s v="Restaurants"/>
  </r>
  <r>
    <x v="78"/>
    <s v="Year 3"/>
    <d v="2015-12-31T00:00:00"/>
    <n v="4501223000"/>
    <n v="3326936000"/>
    <n v="250214000"/>
    <s v=" $-   "/>
    <n v="130368000"/>
    <x v="1"/>
    <s v="Restaurants"/>
  </r>
  <r>
    <x v="78"/>
    <s v="Year 4"/>
    <d v="2016-12-31T00:00:00"/>
    <n v="3904384000"/>
    <n v="3406170000"/>
    <n v="276240000"/>
    <s v=" $-   "/>
    <n v="146368000"/>
    <x v="1"/>
    <s v="Restaurants"/>
  </r>
  <r>
    <x v="79"/>
    <s v="Year 1"/>
    <d v="2013-12-31T00:00:00"/>
    <n v="17301000000"/>
    <n v="13021000000"/>
    <n v="1827000000"/>
    <n v="713000000"/>
    <s v=" $-   "/>
    <x v="0"/>
    <s v="Industrial Machinery"/>
  </r>
  <r>
    <x v="79"/>
    <s v="Year 2"/>
    <d v="2014-12-31T00:00:00"/>
    <n v="19221000000"/>
    <n v="14360000000"/>
    <n v="2112000000"/>
    <n v="754000000"/>
    <s v=" $-   "/>
    <x v="0"/>
    <s v="Industrial Machinery"/>
  </r>
  <r>
    <x v="79"/>
    <s v="Year 3"/>
    <d v="2015-12-31T00:00:00"/>
    <n v="19110000000"/>
    <n v="14163000000"/>
    <n v="2169000000"/>
    <n v="735000000"/>
    <s v=" $-   "/>
    <x v="0"/>
    <s v="Industrial Machinery"/>
  </r>
  <r>
    <x v="79"/>
    <s v="Year 4"/>
    <d v="2016-12-31T00:00:00"/>
    <n v="17509000000"/>
    <n v="13057000000"/>
    <n v="2189000000"/>
    <n v="636000000"/>
    <s v=" $-   "/>
    <x v="0"/>
    <s v="Industrial Machinery"/>
  </r>
  <r>
    <x v="80"/>
    <s v="Year 1"/>
    <d v="2013-12-31T00:00:00"/>
    <n v="6566000000"/>
    <n v="4562000000"/>
    <n v="234000000"/>
    <s v=" $-   "/>
    <n v="628000000"/>
    <x v="5"/>
    <s v="MultiUtilities"/>
  </r>
  <r>
    <x v="80"/>
    <s v="Year 2"/>
    <d v="2014-12-31T00:00:00"/>
    <n v="7179000000"/>
    <n v="5090000000"/>
    <n v="252000000"/>
    <s v=" $-   "/>
    <n v="685000000"/>
    <x v="5"/>
    <s v="MultiUtilities"/>
  </r>
  <r>
    <x v="80"/>
    <s v="Year 3"/>
    <d v="2015-12-31T00:00:00"/>
    <n v="6456000000"/>
    <n v="4281000000"/>
    <n v="262000000"/>
    <s v=" $-   "/>
    <n v="750000000"/>
    <x v="5"/>
    <s v="MultiUtilities"/>
  </r>
  <r>
    <x v="80"/>
    <s v="Year 4"/>
    <d v="2016-12-31T00:00:00"/>
    <n v="6399000000"/>
    <n v="4010000000"/>
    <n v="281000000"/>
    <s v=" $-   "/>
    <n v="811000000"/>
    <x v="5"/>
    <s v="MultiUtilities"/>
  </r>
  <r>
    <x v="81"/>
    <s v="Year 1"/>
    <d v="2012-12-31T00:00:00"/>
    <n v="8110000000"/>
    <n v="6781000000"/>
    <n v="1105000000"/>
    <s v=" $-   "/>
    <n v="88000000"/>
    <x v="3"/>
    <s v="Managed Health Care"/>
  </r>
  <r>
    <x v="81"/>
    <s v="Year 2"/>
    <d v="2013-12-31T00:00:00"/>
    <n v="10863000000"/>
    <n v="8995000000"/>
    <n v="1264000000"/>
    <s v=" $-   "/>
    <n v="327000000"/>
    <x v="3"/>
    <s v="Managed Health Care"/>
  </r>
  <r>
    <x v="81"/>
    <s v="Year 3"/>
    <d v="2014-12-31T00:00:00"/>
    <n v="16560000000"/>
    <n v="12678000000"/>
    <n v="2012000000"/>
    <s v=" $-   "/>
    <n v="1406000000"/>
    <x v="3"/>
    <s v="Managed Health Care"/>
  </r>
  <r>
    <x v="81"/>
    <s v="Year 4"/>
    <d v="2015-12-31T00:00:00"/>
    <n v="22760000000"/>
    <n v="17242000000"/>
    <n v="2977000000"/>
    <s v=" $-   "/>
    <n v="1836000000"/>
    <x v="3"/>
    <s v="Managed Health Care"/>
  </r>
  <r>
    <x v="82"/>
    <s v="Year 1"/>
    <d v="2012-12-31T00:00:00"/>
    <n v="7452000000"/>
    <n v="4747000000"/>
    <n v="365000000"/>
    <s v=" $-   "/>
    <n v="1050000000"/>
    <x v="5"/>
    <s v="MultiUtilities"/>
  </r>
  <r>
    <x v="82"/>
    <s v="Year 2"/>
    <d v="2013-12-31T00:00:00"/>
    <n v="8106000000"/>
    <n v="5755000000"/>
    <n v="387000000"/>
    <s v=" $-   "/>
    <n v="954000000"/>
    <x v="5"/>
    <s v="MultiUtilities"/>
  </r>
  <r>
    <x v="82"/>
    <s v="Year 3"/>
    <d v="2014-12-31T00:00:00"/>
    <n v="9226000000"/>
    <n v="6890000000"/>
    <n v="388000000"/>
    <s v=" $-   "/>
    <n v="1013000000"/>
    <x v="5"/>
    <s v="MultiUtilities"/>
  </r>
  <r>
    <x v="82"/>
    <s v="Year 4"/>
    <d v="2015-12-31T00:00:00"/>
    <n v="7386000000"/>
    <n v="5109000000"/>
    <n v="374000000"/>
    <s v=" $-   "/>
    <n v="970000000"/>
    <x v="5"/>
    <s v="MultiUtilities"/>
  </r>
  <r>
    <x v="83"/>
    <s v="Year 1"/>
    <d v="2012-12-31T00:00:00"/>
    <n v="23771000000"/>
    <n v="1403000000"/>
    <n v="11188000000"/>
    <s v=" $-   "/>
    <n v="5024000000"/>
    <x v="6"/>
    <s v="Consumer Finance"/>
  </r>
  <r>
    <x v="83"/>
    <s v="Year 2"/>
    <d v="2013-12-31T00:00:00"/>
    <n v="24176000000"/>
    <n v="1241000000"/>
    <n v="11682000000"/>
    <s v=" $-   "/>
    <n v="4124000000"/>
    <x v="6"/>
    <s v="Consumer Finance"/>
  </r>
  <r>
    <x v="83"/>
    <s v="Year 3"/>
    <d v="2014-12-31T00:00:00"/>
    <n v="23869000000"/>
    <n v="1088000000"/>
    <n v="11648000000"/>
    <s v=" $-   "/>
    <n v="4073000000"/>
    <x v="6"/>
    <s v="Consumer Finance"/>
  </r>
  <r>
    <x v="83"/>
    <s v="Year 4"/>
    <d v="2015-12-31T00:00:00"/>
    <n v="25038000000"/>
    <n v="1091000000"/>
    <n v="12566000000"/>
    <s v=" $-   "/>
    <n v="4966000000"/>
    <x v="6"/>
    <s v="Consumer Finance"/>
  </r>
  <r>
    <x v="84"/>
    <s v="Year 1"/>
    <d v="2012-12-31T00:00:00"/>
    <n v="1204546000"/>
    <n v="290054000"/>
    <n v="170113000"/>
    <s v=" $-   "/>
    <n v="451405000"/>
    <x v="9"/>
    <s v="Oil &amp; Gas Exploration &amp; Production"/>
  </r>
  <r>
    <x v="84"/>
    <s v="Year 2"/>
    <d v="2013-12-31T00:00:00"/>
    <n v="1746278000"/>
    <n v="400281000"/>
    <n v="147651000"/>
    <s v=" $-   "/>
    <n v="651052000"/>
    <x v="9"/>
    <s v="Oil &amp; Gas Exploration &amp; Production"/>
  </r>
  <r>
    <x v="84"/>
    <s v="Year 3"/>
    <d v="2014-12-31T00:00:00"/>
    <n v="2173011000"/>
    <n v="524880000"/>
    <n v="129602000"/>
    <s v=" $-   "/>
    <n v="632760000"/>
    <x v="9"/>
    <s v="Oil &amp; Gas Exploration &amp; Production"/>
  </r>
  <r>
    <x v="84"/>
    <s v="Year 4"/>
    <d v="2015-12-31T00:00:00"/>
    <n v="1357150000"/>
    <n v="580994000"/>
    <n v="112253000"/>
    <s v=" $-   "/>
    <n v="622211000"/>
    <x v="9"/>
    <s v="Oil &amp; Gas Exploration &amp; Production"/>
  </r>
  <r>
    <x v="85"/>
    <s v="Year 1"/>
    <d v="2013-09-30T00:00:00"/>
    <n v="4474000000"/>
    <n v="3103000000"/>
    <n v="495000000"/>
    <s v=" $-   "/>
    <s v=" $-   "/>
    <x v="0"/>
    <s v="Industrial Conglomerates"/>
  </r>
  <r>
    <x v="85"/>
    <s v="Year 2"/>
    <d v="2014-09-30T00:00:00"/>
    <n v="4979000000"/>
    <n v="3469000000"/>
    <n v="594000000"/>
    <s v=" $-   "/>
    <s v=" $-   "/>
    <x v="0"/>
    <s v="Industrial Conglomerates"/>
  </r>
  <r>
    <x v="85"/>
    <s v="Year 3"/>
    <d v="2015-09-30T00:00:00"/>
    <n v="5244000000"/>
    <n v="3630000000"/>
    <n v="606000000"/>
    <s v=" $-   "/>
    <s v=" $-   "/>
    <x v="0"/>
    <s v="Industrial Conglomerates"/>
  </r>
  <r>
    <x v="85"/>
    <s v="Year 4"/>
    <d v="2016-09-30T00:00:00"/>
    <n v="5259000000"/>
    <n v="3642000000"/>
    <n v="638000000"/>
    <s v=" $-   "/>
    <s v=" $-   "/>
    <x v="0"/>
    <s v="Industrial Conglomerates"/>
  </r>
  <r>
    <x v="86"/>
    <s v="Year 1"/>
    <d v="2013-10-31T00:00:00"/>
    <n v="1587725000"/>
    <n v="560917000"/>
    <n v="610735000"/>
    <n v="58827000"/>
    <n v="30239000"/>
    <x v="3"/>
    <s v="Health Care Supplies"/>
  </r>
  <r>
    <x v="86"/>
    <s v="Year 2"/>
    <d v="2014-10-31T00:00:00"/>
    <n v="1717776000"/>
    <n v="626206000"/>
    <n v="683115000"/>
    <n v="66259000"/>
    <n v="35710000"/>
    <x v="3"/>
    <s v="Health Care Supplies"/>
  </r>
  <r>
    <x v="86"/>
    <s v="Year 3"/>
    <d v="2015-10-31T00:00:00"/>
    <n v="1797060000"/>
    <n v="726798000"/>
    <n v="712543000"/>
    <n v="69589000"/>
    <n v="51459000"/>
    <x v="3"/>
    <s v="Health Care Supplies"/>
  </r>
  <r>
    <x v="86"/>
    <s v="Year 4"/>
    <d v="2016-10-31T00:00:00"/>
    <n v="1966814000"/>
    <n v="793735000"/>
    <n v="722798000"/>
    <n v="65411000"/>
    <n v="60790000"/>
    <x v="3"/>
    <s v="Health Care Supplies"/>
  </r>
  <r>
    <x v="87"/>
    <s v="Year 1"/>
    <d v="2013-09-01T00:00:00"/>
    <n v="105156000000"/>
    <n v="91948000000"/>
    <n v="10104000000"/>
    <s v=" $-   "/>
    <s v=" $-   "/>
    <x v="4"/>
    <s v="Hypermarkets &amp; Super Centers"/>
  </r>
  <r>
    <x v="87"/>
    <s v="Year 2"/>
    <d v="2014-08-31T00:00:00"/>
    <n v="112640000000"/>
    <n v="98458000000"/>
    <n v="10899000000"/>
    <s v=" $-   "/>
    <s v=" $-   "/>
    <x v="4"/>
    <s v="Hypermarkets &amp; Super Centers"/>
  </r>
  <r>
    <x v="87"/>
    <s v="Year 3"/>
    <d v="2015-08-30T00:00:00"/>
    <n v="116199000000"/>
    <n v="101065000000"/>
    <n v="11445000000"/>
    <s v=" $-   "/>
    <s v=" $-   "/>
    <x v="4"/>
    <s v="Hypermarkets &amp; Super Centers"/>
  </r>
  <r>
    <x v="87"/>
    <s v="Year 4"/>
    <d v="2016-08-28T00:00:00"/>
    <n v="118719000000"/>
    <n v="102901000000"/>
    <n v="12068000000"/>
    <s v=" $-   "/>
    <s v=" $-   "/>
    <x v="4"/>
    <s v="Hypermarkets &amp; Super Centers"/>
  </r>
  <r>
    <x v="88"/>
    <s v="Year 1"/>
    <d v="2003-06-30T00:00:00"/>
    <n v="1577000"/>
    <n v="258000"/>
    <n v="2410000"/>
    <n v="65000"/>
    <s v=" $-   "/>
    <x v="4"/>
    <s v="Personal Products"/>
  </r>
  <r>
    <x v="88"/>
    <s v="Year 2"/>
    <d v="2004-06-30T00:00:00"/>
    <n v="1514000"/>
    <n v="142000"/>
    <n v="3940000"/>
    <n v="30000"/>
    <n v="163000"/>
    <x v="4"/>
    <s v="Personal Products"/>
  </r>
  <r>
    <x v="88"/>
    <s v="Year 3"/>
    <d v="2006-02-28T00:00:00"/>
    <n v="79562000"/>
    <n v="75508000"/>
    <n v="15359000"/>
    <s v=" $-   "/>
    <s v=" $-   "/>
    <x v="4"/>
    <s v="Personal Products"/>
  </r>
  <r>
    <x v="88"/>
    <s v="Year 4"/>
    <d v="2007-02-28T00:00:00"/>
    <n v="99642000"/>
    <n v="84477000"/>
    <n v="25853000"/>
    <s v=" $-   "/>
    <s v=" $-   "/>
    <x v="4"/>
    <s v="Personal Products"/>
  </r>
  <r>
    <x v="89"/>
    <s v="Year 1"/>
    <d v="2013-07-28T00:00:00"/>
    <n v="8052000000"/>
    <n v="5140000000"/>
    <n v="1653000000"/>
    <n v="128000000"/>
    <s v=" $-   "/>
    <x v="4"/>
    <s v="Packaged Foods &amp; Meats"/>
  </r>
  <r>
    <x v="89"/>
    <s v="Year 2"/>
    <d v="2014-08-03T00:00:00"/>
    <n v="8268000000"/>
    <n v="5297000000"/>
    <n v="1527000000"/>
    <n v="122000000"/>
    <s v=" $-   "/>
    <x v="4"/>
    <s v="Packaged Foods &amp; Meats"/>
  </r>
  <r>
    <x v="89"/>
    <s v="Year 3"/>
    <d v="2015-08-02T00:00:00"/>
    <n v="8082000000"/>
    <n v="5300000000"/>
    <n v="1509000000"/>
    <n v="117000000"/>
    <s v=" $-   "/>
    <x v="4"/>
    <s v="Packaged Foods &amp; Meats"/>
  </r>
  <r>
    <x v="89"/>
    <s v="Year 4"/>
    <d v="2016-07-31T00:00:00"/>
    <n v="7961000000"/>
    <n v="5181000000"/>
    <n v="1665000000"/>
    <n v="124000000"/>
    <s v=" $-   "/>
    <x v="4"/>
    <s v="Packaged Foods &amp; Meats"/>
  </r>
  <r>
    <x v="90"/>
    <s v="Year 1"/>
    <d v="2013-01-31T00:00:00"/>
    <n v="3050195000"/>
    <n v="683579000"/>
    <n v="2047847000"/>
    <n v="429479000"/>
    <s v=" $-   "/>
    <x v="2"/>
    <s v="Internet Software &amp; Services"/>
  </r>
  <r>
    <x v="90"/>
    <s v="Year 2"/>
    <d v="2014-01-31T00:00:00"/>
    <n v="4071003000"/>
    <n v="968428000"/>
    <n v="2764851000"/>
    <n v="623798000"/>
    <s v=" $-   "/>
    <x v="2"/>
    <s v="Internet Software &amp; Services"/>
  </r>
  <r>
    <x v="90"/>
    <s v="Year 3"/>
    <d v="2015-01-31T00:00:00"/>
    <n v="5373586000"/>
    <n v="1289270000"/>
    <n v="3437032000"/>
    <n v="792917000"/>
    <s v=" $-   "/>
    <x v="2"/>
    <s v="Internet Software &amp; Services"/>
  </r>
  <r>
    <x v="90"/>
    <s v="Year 4"/>
    <d v="2016-01-31T00:00:00"/>
    <n v="6667216000"/>
    <n v="1654548000"/>
    <n v="3951445000"/>
    <n v="946300000"/>
    <s v=" $-   "/>
    <x v="2"/>
    <s v="Internet Software &amp; Services"/>
  </r>
  <r>
    <x v="91"/>
    <s v="Year 1"/>
    <d v="2013-07-27T00:00:00"/>
    <n v="48607000000"/>
    <n v="19167000000"/>
    <n v="11802000000"/>
    <n v="5942000000"/>
    <n v="395000000"/>
    <x v="2"/>
    <s v="Networking Equipment"/>
  </r>
  <r>
    <x v="91"/>
    <s v="Year 2"/>
    <d v="2014-07-26T00:00:00"/>
    <n v="47142000000"/>
    <n v="19373000000"/>
    <n v="11437000000"/>
    <n v="6294000000"/>
    <n v="275000000"/>
    <x v="2"/>
    <s v="Networking Equipment"/>
  </r>
  <r>
    <x v="91"/>
    <s v="Year 3"/>
    <d v="2015-07-25T00:00:00"/>
    <n v="49161000000"/>
    <n v="19480000000"/>
    <n v="11861000000"/>
    <n v="6207000000"/>
    <n v="359000000"/>
    <x v="2"/>
    <s v="Networking Equipment"/>
  </r>
  <r>
    <x v="91"/>
    <s v="Year 4"/>
    <d v="2016-07-30T00:00:00"/>
    <n v="49247000000"/>
    <n v="18287000000"/>
    <n v="11433000000"/>
    <n v="6296000000"/>
    <n v="303000000"/>
    <x v="2"/>
    <s v="Networking Equipment"/>
  </r>
  <r>
    <x v="92"/>
    <s v="Year 1"/>
    <d v="2015-04-03T00:00:00"/>
    <n v="4069746000"/>
    <n v="3282301000"/>
    <n v="194207000"/>
    <s v=" $-   "/>
    <n v="137058000"/>
    <x v="2"/>
    <s v="IT Consulting &amp; Other Services"/>
  </r>
  <r>
    <x v="92"/>
    <s v="Year 2"/>
    <d v="2016-04-01T00:00:00"/>
    <n v="4250447000"/>
    <n v="3575631000"/>
    <n v="187244000"/>
    <s v=" $-   "/>
    <n v="182242000"/>
    <x v="2"/>
    <s v="IT Consulting &amp; Other Services"/>
  </r>
  <r>
    <x v="93"/>
    <s v="Year 1"/>
    <d v="2013-12-31T00:00:00"/>
    <n v="12026000000"/>
    <n v="3931000000"/>
    <n v="3518000000"/>
    <s v=" $-   "/>
    <n v="1104000000"/>
    <x v="0"/>
    <s v="Railroads"/>
  </r>
  <r>
    <x v="93"/>
    <s v="Year 2"/>
    <d v="2014-12-26T00:00:00"/>
    <n v="12669000000"/>
    <n v="4100000000"/>
    <n v="3805000000"/>
    <s v=" $-   "/>
    <n v="1151000000"/>
    <x v="0"/>
    <s v="Railroads"/>
  </r>
  <r>
    <x v="93"/>
    <s v="Year 3"/>
    <d v="2015-12-25T00:00:00"/>
    <n v="11811000000"/>
    <n v="3293000000"/>
    <n v="3726000000"/>
    <s v=" $-   "/>
    <n v="1208000000"/>
    <x v="0"/>
    <s v="Railroads"/>
  </r>
  <r>
    <x v="93"/>
    <s v="Year 4"/>
    <d v="2016-12-30T00:00:00"/>
    <n v="11069000000"/>
    <n v="2782000000"/>
    <n v="3597000000"/>
    <s v=" $-   "/>
    <n v="1301000000"/>
    <x v="0"/>
    <s v="Railroads"/>
  </r>
  <r>
    <x v="94"/>
    <s v="Year 1"/>
    <d v="2013-05-31T00:00:00"/>
    <n v="4245964000"/>
    <n v="2492655000"/>
    <n v="1187331000"/>
    <s v=" $-   "/>
    <s v=" $-   "/>
    <x v="0"/>
    <s v="Diversified Support Services"/>
  </r>
  <r>
    <x v="94"/>
    <s v="Year 2"/>
    <d v="2014-05-31T00:00:00"/>
    <n v="4193844000"/>
    <n v="2444085000"/>
    <n v="1147039000"/>
    <s v=" $-   "/>
    <s v=" $-   "/>
    <x v="0"/>
    <s v="Diversified Support Services"/>
  </r>
  <r>
    <x v="94"/>
    <s v="Year 3"/>
    <d v="2015-05-31T00:00:00"/>
    <n v="4476886000"/>
    <n v="2555549000"/>
    <n v="1224930000"/>
    <s v=" $-   "/>
    <s v=" $-   "/>
    <x v="0"/>
    <s v="Diversified Support Services"/>
  </r>
  <r>
    <x v="94"/>
    <s v="Year 4"/>
    <d v="2016-05-31T00:00:00"/>
    <n v="4905458000"/>
    <n v="2775588000"/>
    <n v="1348122000"/>
    <s v=" $-   "/>
    <s v=" $-   "/>
    <x v="0"/>
    <s v="Diversified Support Services"/>
  </r>
  <r>
    <x v="95"/>
    <s v="Year 1"/>
    <d v="2012-12-31T00:00:00"/>
    <n v="18376000000"/>
    <n v="7639000000"/>
    <n v="3244000000"/>
    <s v=" $-   "/>
    <n v="4780000000"/>
    <x v="10"/>
    <s v="Integrated Telecommunications Services"/>
  </r>
  <r>
    <x v="95"/>
    <s v="Year 2"/>
    <d v="2013-12-31T00:00:00"/>
    <n v="18095000000"/>
    <n v="7507000000"/>
    <n v="3502000000"/>
    <s v=" $-   "/>
    <n v="4541000000"/>
    <x v="10"/>
    <s v="Integrated Telecommunications Services"/>
  </r>
  <r>
    <x v="95"/>
    <s v="Year 3"/>
    <d v="2014-12-31T00:00:00"/>
    <n v="18031000000"/>
    <n v="7846000000"/>
    <n v="3347000000"/>
    <s v=" $-   "/>
    <n v="4428000000"/>
    <x v="10"/>
    <s v="Integrated Telecommunications Services"/>
  </r>
  <r>
    <x v="95"/>
    <s v="Year 4"/>
    <d v="2015-12-31T00:00:00"/>
    <n v="17900000000"/>
    <n v="7778000000"/>
    <n v="3328000000"/>
    <s v=" $-   "/>
    <n v="4189000000"/>
    <x v="10"/>
    <s v="Integrated Telecommunications Services"/>
  </r>
  <r>
    <x v="96"/>
    <s v="Year 1"/>
    <d v="2012-12-31T00:00:00"/>
    <n v="7346472000"/>
    <n v="4278241000"/>
    <n v="1557646000"/>
    <s v=" $-   "/>
    <n v="149089000"/>
    <x v="2"/>
    <s v="IT Consulting &amp; Other Services"/>
  </r>
  <r>
    <x v="96"/>
    <s v="Year 2"/>
    <d v="2013-12-31T00:00:00"/>
    <n v="8843200000"/>
    <n v="5265500000"/>
    <n v="1727600000"/>
    <s v=" $-   "/>
    <n v="172200000"/>
    <x v="2"/>
    <s v="IT Consulting &amp; Other Services"/>
  </r>
  <r>
    <x v="96"/>
    <s v="Year 3"/>
    <d v="2014-12-31T00:00:00"/>
    <n v="10262700000"/>
    <n v="6141100000"/>
    <n v="2037000000"/>
    <s v=" $-   "/>
    <n v="199700000"/>
    <x v="2"/>
    <s v="IT Consulting &amp; Other Services"/>
  </r>
  <r>
    <x v="96"/>
    <s v="Year 4"/>
    <d v="2015-12-31T00:00:00"/>
    <n v="12416000000"/>
    <n v="7440200000"/>
    <n v="2508600000"/>
    <s v=" $-   "/>
    <n v="325200000"/>
    <x v="2"/>
    <s v="IT Consulting &amp; Other Services"/>
  </r>
  <r>
    <x v="97"/>
    <s v="Year 1"/>
    <d v="2013-12-31T00:00:00"/>
    <n v="2918434000"/>
    <n v="502795000"/>
    <n v="1476916000"/>
    <n v="516338000"/>
    <n v="41668000"/>
    <x v="2"/>
    <s v="Internet Software &amp; Services"/>
  </r>
  <r>
    <x v="97"/>
    <s v="Year 2"/>
    <d v="2014-12-31T00:00:00"/>
    <n v="3142856000"/>
    <n v="620219000"/>
    <n v="1600187000"/>
    <n v="553817000"/>
    <n v="39577000"/>
    <x v="2"/>
    <s v="Internet Software &amp; Services"/>
  </r>
  <r>
    <x v="97"/>
    <s v="Year 3"/>
    <d v="2015-12-31T00:00:00"/>
    <n v="3275594000"/>
    <n v="614364000"/>
    <n v="1538027000"/>
    <n v="563975000"/>
    <n v="41595000"/>
    <x v="2"/>
    <s v="Internet Software &amp; Services"/>
  </r>
  <r>
    <x v="97"/>
    <s v="Year 4"/>
    <d v="2016-12-31T00:00:00"/>
    <n v="3418265000"/>
    <n v="559541000"/>
    <n v="1620006000"/>
    <n v="489265000"/>
    <n v="29173000"/>
    <x v="2"/>
    <s v="Internet Software &amp; Services"/>
  </r>
  <r>
    <x v="98"/>
    <s v="Year 1"/>
    <d v="2013-12-31T00:00:00"/>
    <n v="126761000000"/>
    <n v="102978000000"/>
    <s v=" $-   "/>
    <s v=" $-   "/>
    <s v=" $-   "/>
    <x v="4"/>
    <s v="Drug Retail"/>
  </r>
  <r>
    <x v="98"/>
    <s v="Year 2"/>
    <d v="2014-12-31T00:00:00"/>
    <n v="139367000000"/>
    <n v="114000000000"/>
    <s v=" $-   "/>
    <s v=" $-   "/>
    <s v=" $-   "/>
    <x v="4"/>
    <s v="Drug Retail"/>
  </r>
  <r>
    <x v="98"/>
    <s v="Year 3"/>
    <d v="2015-12-31T00:00:00"/>
    <n v="153290000000"/>
    <n v="126762000000"/>
    <s v=" $-   "/>
    <s v=" $-   "/>
    <s v=" $-   "/>
    <x v="4"/>
    <s v="Drug Retail"/>
  </r>
  <r>
    <x v="98"/>
    <s v="Year 4"/>
    <d v="2016-12-31T00:00:00"/>
    <n v="177526000000"/>
    <n v="148669000000"/>
    <s v=" $-   "/>
    <s v=" $-   "/>
    <s v=" $-   "/>
    <x v="4"/>
    <s v="Drug Retail"/>
  </r>
  <r>
    <x v="99"/>
    <s v="Year 1"/>
    <d v="2012-12-31T00:00:00"/>
    <n v="230590000000"/>
    <n v="163336000000"/>
    <n v="17100000000"/>
    <s v=" $-   "/>
    <n v="13413000000"/>
    <x v="9"/>
    <s v="Integrated Oil &amp; Gas"/>
  </r>
  <r>
    <x v="99"/>
    <s v="Year 2"/>
    <d v="2013-12-31T00:00:00"/>
    <n v="220156000000"/>
    <n v="159323000000"/>
    <n v="17573000000"/>
    <s v=" $-   "/>
    <n v="14186000000"/>
    <x v="9"/>
    <s v="Integrated Oil &amp; Gas"/>
  </r>
  <r>
    <x v="99"/>
    <s v="Year 3"/>
    <d v="2014-12-31T00:00:00"/>
    <n v="200494000000"/>
    <n v="144956000000"/>
    <n v="17034000000"/>
    <s v=" $-   "/>
    <n v="16793000000"/>
    <x v="9"/>
    <s v="Integrated Oil &amp; Gas"/>
  </r>
  <r>
    <x v="99"/>
    <s v="Year 4"/>
    <d v="2015-12-31T00:00:00"/>
    <n v="129925000000"/>
    <n v="92785000000"/>
    <n v="16473000000"/>
    <s v=" $-   "/>
    <n v="21037000000"/>
    <x v="9"/>
    <s v="Integrated Oil &amp; Gas"/>
  </r>
  <r>
    <x v="100"/>
    <s v="Year 1"/>
    <d v="2012-12-31T00:00:00"/>
    <n v="1819814000"/>
    <n v="343743000"/>
    <n v="133796000"/>
    <s v=" $-   "/>
    <n v="579315000"/>
    <x v="9"/>
    <s v="Oil &amp; Gas Exploration &amp; Production"/>
  </r>
  <r>
    <x v="100"/>
    <s v="Year 2"/>
    <d v="2013-12-31T00:00:00"/>
    <n v="2319919000"/>
    <n v="455436000"/>
    <n v="169815000"/>
    <s v=" $-   "/>
    <n v="778655000"/>
    <x v="9"/>
    <s v="Oil &amp; Gas Exploration &amp; Production"/>
  </r>
  <r>
    <x v="100"/>
    <s v="Year 3"/>
    <d v="2014-12-31T00:00:00"/>
    <n v="2660147000"/>
    <n v="538374000"/>
    <n v="204161000"/>
    <s v=" $-   "/>
    <n v="986812000"/>
    <x v="9"/>
    <s v="Oil &amp; Gas Exploration &amp; Production"/>
  </r>
  <r>
    <x v="100"/>
    <s v="Year 4"/>
    <d v="2015-12-31T00:00:00"/>
    <n v="1803573000"/>
    <n v="541359000"/>
    <n v="230734000"/>
    <s v=" $-   "/>
    <n v="1230853000"/>
    <x v="9"/>
    <s v="Oil &amp; Gas Exploration &amp; Production"/>
  </r>
  <r>
    <x v="101"/>
    <s v="Year 1"/>
    <d v="2012-12-31T00:00:00"/>
    <n v="12835000000"/>
    <n v="8300000000"/>
    <n v="550000000"/>
    <s v=" $-   "/>
    <n v="1127000000"/>
    <x v="5"/>
    <s v="Electric Utilities"/>
  </r>
  <r>
    <x v="101"/>
    <s v="Year 2"/>
    <d v="2013-12-31T00:00:00"/>
    <n v="13120000000"/>
    <n v="8033000000"/>
    <n v="563000000"/>
    <s v=" $-   "/>
    <n v="1208000000"/>
    <x v="5"/>
    <s v="Electric Utilities"/>
  </r>
  <r>
    <x v="101"/>
    <s v="Year 3"/>
    <d v="2014-12-31T00:00:00"/>
    <n v="12436000000"/>
    <n v="7881000000"/>
    <n v="542000000"/>
    <s v=" $-   "/>
    <n v="1292000000"/>
    <x v="5"/>
    <s v="Electric Utilities"/>
  </r>
  <r>
    <x v="101"/>
    <s v="Year 4"/>
    <d v="2015-12-31T00:00:00"/>
    <n v="11683000000"/>
    <n v="6201000000"/>
    <n v="551000000"/>
    <s v=" $-   "/>
    <n v="1395000000"/>
    <x v="5"/>
    <s v="Electric Utilities"/>
  </r>
  <r>
    <x v="102"/>
    <s v="Year 1"/>
    <d v="2013-12-31T00:00:00"/>
    <n v="37773000000"/>
    <n v="20964000000"/>
    <n v="11349000000"/>
    <s v=" $-   "/>
    <n v="1658000000"/>
    <x v="0"/>
    <s v="Airlines"/>
  </r>
  <r>
    <x v="102"/>
    <s v="Year 2"/>
    <d v="2014-12-31T00:00:00"/>
    <n v="40362000000"/>
    <n v="22967000000"/>
    <n v="12702000000"/>
    <s v=" $-   "/>
    <n v="1771000000"/>
    <x v="0"/>
    <s v="Airlines"/>
  </r>
  <r>
    <x v="102"/>
    <s v="Year 3"/>
    <d v="2015-12-31T00:00:00"/>
    <n v="40704000000"/>
    <n v="17096000000"/>
    <n v="13936000000"/>
    <s v=" $-   "/>
    <n v="1835000000"/>
    <x v="0"/>
    <s v="Airlines"/>
  </r>
  <r>
    <x v="102"/>
    <s v="Year 4"/>
    <d v="2016-12-31T00:00:00"/>
    <n v="39639000000"/>
    <n v="15940000000"/>
    <n v="14845000000"/>
    <s v=" $-   "/>
    <n v="1902000000"/>
    <x v="0"/>
    <s v="Airlines"/>
  </r>
  <r>
    <x v="103"/>
    <s v="Year 1"/>
    <d v="2013-12-31T00:00:00"/>
    <n v="28998000000"/>
    <n v="17642000000"/>
    <n v="6564000000"/>
    <n v="2037000000"/>
    <s v=" $-   "/>
    <x v="8"/>
    <s v="Diversified Chemicals"/>
  </r>
  <r>
    <x v="103"/>
    <s v="Year 2"/>
    <d v="2014-12-31T00:00:00"/>
    <n v="28406000000"/>
    <n v="17023000000"/>
    <n v="5536000000"/>
    <n v="1958000000"/>
    <s v=" $-   "/>
    <x v="8"/>
    <s v="Diversified Chemicals"/>
  </r>
  <r>
    <x v="103"/>
    <s v="Year 3"/>
    <d v="2015-12-31T00:00:00"/>
    <n v="25130000000"/>
    <n v="15112000000"/>
    <n v="5074000000"/>
    <n v="1898000000"/>
    <s v=" $-   "/>
    <x v="8"/>
    <s v="Diversified Chemicals"/>
  </r>
  <r>
    <x v="103"/>
    <s v="Year 4"/>
    <d v="2016-12-31T00:00:00"/>
    <n v="24594000000"/>
    <n v="14469000000"/>
    <n v="5005000000"/>
    <n v="1641000000"/>
    <s v=" $-   "/>
    <x v="8"/>
    <s v="Diversified Chemicals"/>
  </r>
  <r>
    <x v="104"/>
    <s v="Year 1"/>
    <d v="2013-10-31T00:00:00"/>
    <n v="37795400000"/>
    <n v="25667300000"/>
    <n v="4426100000"/>
    <n v="1477300000"/>
    <s v=" $-   "/>
    <x v="0"/>
    <s v="Construction &amp; Farm Machinery &amp; Heavy Trucks"/>
  </r>
  <r>
    <x v="104"/>
    <s v="Year 2"/>
    <d v="2014-10-31T00:00:00"/>
    <n v="36066900000"/>
    <n v="24775800000"/>
    <n v="4377700000"/>
    <n v="1452000000"/>
    <s v=" $-   "/>
    <x v="0"/>
    <s v="Construction &amp; Farm Machinery &amp; Heavy Trucks"/>
  </r>
  <r>
    <x v="104"/>
    <s v="Year 3"/>
    <d v="2015-10-31T00:00:00"/>
    <n v="28862800000"/>
    <n v="20143200000"/>
    <n v="3834400000"/>
    <n v="1425100000"/>
    <s v=" $-   "/>
    <x v="0"/>
    <s v="Construction &amp; Farm Machinery &amp; Heavy Trucks"/>
  </r>
  <r>
    <x v="104"/>
    <s v="Year 4"/>
    <d v="2016-10-31T00:00:00"/>
    <n v="26644000000"/>
    <n v="18248900000"/>
    <n v="4018300000"/>
    <n v="1389100000"/>
    <s v=" $-   "/>
    <x v="0"/>
    <s v="Construction &amp; Farm Machinery &amp; Heavy Trucks"/>
  </r>
  <r>
    <x v="105"/>
    <s v="Year 1"/>
    <d v="2012-11-30T00:00:00"/>
    <n v="8984000000"/>
    <n v="845000000"/>
    <n v="3052000000"/>
    <s v=" $-   "/>
    <n v="848000000"/>
    <x v="6"/>
    <s v="Consumer Finance"/>
  </r>
  <r>
    <x v="105"/>
    <s v="Year 2"/>
    <d v="2013-12-31T00:00:00"/>
    <n v="9370000000"/>
    <n v="698000000"/>
    <n v="3194000000"/>
    <s v=" $-   "/>
    <n v="1086000000"/>
    <x v="6"/>
    <s v="Consumer Finance"/>
  </r>
  <r>
    <x v="105"/>
    <s v="Year 3"/>
    <d v="2014-12-31T00:00:00"/>
    <n v="9611000000"/>
    <n v="614000000"/>
    <n v="3340000000"/>
    <s v=" $-   "/>
    <n v="1443000000"/>
    <x v="6"/>
    <s v="Consumer Finance"/>
  </r>
  <r>
    <x v="105"/>
    <s v="Year 4"/>
    <d v="2015-12-31T00:00:00"/>
    <n v="10002000000"/>
    <n v="623000000"/>
    <n v="3615000000"/>
    <s v=" $-   "/>
    <n v="1512000000"/>
    <x v="6"/>
    <s v="Consumer Finance"/>
  </r>
  <r>
    <x v="106"/>
    <s v="Year 1"/>
    <d v="2013-02-01T00:00:00"/>
    <n v="16022128000"/>
    <n v="10936727000"/>
    <n v="3430125000"/>
    <s v=" $-   "/>
    <s v=" $-   "/>
    <x v="1"/>
    <s v="General Merchandise Stores"/>
  </r>
  <r>
    <x v="106"/>
    <s v="Year 2"/>
    <d v="2014-01-31T00:00:00"/>
    <n v="17504167000"/>
    <n v="12068425000"/>
    <n v="3699557000"/>
    <s v=" $-   "/>
    <s v=" $-   "/>
    <x v="1"/>
    <s v="General Merchandise Stores"/>
  </r>
  <r>
    <x v="106"/>
    <s v="Year 3"/>
    <d v="2015-01-30T00:00:00"/>
    <n v="18909588000"/>
    <n v="13107081000"/>
    <n v="4033414000"/>
    <s v=" $-   "/>
    <s v=" $-   "/>
    <x v="1"/>
    <s v="General Merchandise Stores"/>
  </r>
  <r>
    <x v="106"/>
    <s v="Year 4"/>
    <d v="2016-01-29T00:00:00"/>
    <n v="20368562000"/>
    <n v="14062471000"/>
    <n v="4365797000"/>
    <s v=" $-   "/>
    <s v=" $-   "/>
    <x v="1"/>
    <s v="General Merchandise Stores"/>
  </r>
  <r>
    <x v="107"/>
    <s v="Year 1"/>
    <d v="2012-12-31T00:00:00"/>
    <n v="7383000000"/>
    <n v="4365000000"/>
    <n v="1742000000"/>
    <s v=" $-   "/>
    <n v="75000000"/>
    <x v="3"/>
    <s v="Health Care Facilities"/>
  </r>
  <r>
    <x v="107"/>
    <s v="Year 2"/>
    <d v="2013-12-31T00:00:00"/>
    <n v="7146000000"/>
    <n v="4326000000"/>
    <n v="1740000000"/>
    <s v=" $-   "/>
    <n v="79000000"/>
    <x v="3"/>
    <s v="Health Care Facilities"/>
  </r>
  <r>
    <x v="107"/>
    <s v="Year 3"/>
    <d v="2014-12-31T00:00:00"/>
    <n v="7435000000"/>
    <n v="4637000000"/>
    <n v="1721000000"/>
    <s v=" $-   "/>
    <n v="94000000"/>
    <x v="3"/>
    <s v="Health Care Facilities"/>
  </r>
  <r>
    <x v="107"/>
    <s v="Year 4"/>
    <d v="2015-12-31T00:00:00"/>
    <n v="7493000000"/>
    <n v="4657000000"/>
    <n v="1356000000"/>
    <s v=" $-   "/>
    <n v="81000000"/>
    <x v="3"/>
    <s v="Health Care Facilities"/>
  </r>
  <r>
    <x v="108"/>
    <s v="Year 1"/>
    <d v="2013-09-30T00:00:00"/>
    <n v="6259300000"/>
    <n v="4853500000"/>
    <n v="649900000"/>
    <s v=" $-   "/>
    <s v=" $-   "/>
    <x v="1"/>
    <s v="Homebuilding"/>
  </r>
  <r>
    <x v="108"/>
    <s v="Year 2"/>
    <d v="2014-09-30T00:00:00"/>
    <n v="8024900000"/>
    <n v="6268600000"/>
    <n v="826900000"/>
    <s v=" $-   "/>
    <s v=" $-   "/>
    <x v="1"/>
    <s v="Homebuilding"/>
  </r>
  <r>
    <x v="108"/>
    <s v="Year 3"/>
    <d v="2015-09-30T00:00:00"/>
    <n v="10824000000"/>
    <n v="8535700000"/>
    <n v="1003000000"/>
    <s v=" $-   "/>
    <s v=" $-   "/>
    <x v="1"/>
    <s v="Homebuilding"/>
  </r>
  <r>
    <x v="108"/>
    <s v="Year 4"/>
    <d v="2016-09-30T00:00:00"/>
    <n v="12157400000"/>
    <n v="9502600000"/>
    <n v="1100300000"/>
    <s v=" $-   "/>
    <s v=" $-   "/>
    <x v="1"/>
    <s v="Homebuilding"/>
  </r>
  <r>
    <x v="109"/>
    <s v="Year 1"/>
    <d v="2012-12-31T00:00:00"/>
    <n v="18260400000"/>
    <n v="8846100000"/>
    <n v="5181200000"/>
    <n v="1137900000"/>
    <s v=" $-   "/>
    <x v="0"/>
    <s v="Industrial Conglomerates"/>
  </r>
  <r>
    <x v="109"/>
    <s v="Year 2"/>
    <d v="2013-12-31T00:00:00"/>
    <n v="18283100000"/>
    <n v="8941100000"/>
    <n v="5117100000"/>
    <n v="1104400000"/>
    <s v=" $-   "/>
    <x v="0"/>
    <s v="Industrial Conglomerates"/>
  </r>
  <r>
    <x v="109"/>
    <s v="Year 3"/>
    <d v="2014-12-31T00:00:00"/>
    <n v="19154000000"/>
    <n v="9261400000"/>
    <n v="5389000000"/>
    <n v="1157000000"/>
    <s v=" $-   "/>
    <x v="0"/>
    <s v="Industrial Conglomerates"/>
  </r>
  <r>
    <x v="109"/>
    <s v="Year 4"/>
    <d v="2015-12-31T00:00:00"/>
    <n v="20563100000"/>
    <n v="9800600000"/>
    <n v="6054300000"/>
    <n v="1239100000"/>
    <s v=" $-   "/>
    <x v="0"/>
    <s v="Industrial Conglomerates"/>
  </r>
  <r>
    <x v="110"/>
    <s v="Year 1"/>
    <d v="2013-09-28T00:00:00"/>
    <n v="45041000000"/>
    <n v="25034000000"/>
    <n v="8365000000"/>
    <s v=" $-   "/>
    <n v="2192000000"/>
    <x v="1"/>
    <s v="Broadcasting &amp; Cable TV"/>
  </r>
  <r>
    <x v="110"/>
    <s v="Year 2"/>
    <d v="2014-09-27T00:00:00"/>
    <n v="48813000000"/>
    <n v="26420000000"/>
    <n v="8565000000"/>
    <s v=" $-   "/>
    <n v="2288000000"/>
    <x v="1"/>
    <s v="Broadcasting &amp; Cable TV"/>
  </r>
  <r>
    <x v="110"/>
    <s v="Year 3"/>
    <d v="2015-10-03T00:00:00"/>
    <n v="52465000000"/>
    <n v="28364000000"/>
    <n v="8523000000"/>
    <s v=" $-   "/>
    <n v="2354000000"/>
    <x v="1"/>
    <s v="Broadcasting &amp; Cable TV"/>
  </r>
  <r>
    <x v="110"/>
    <s v="Year 4"/>
    <d v="2016-10-01T00:00:00"/>
    <n v="55632000000"/>
    <n v="29993000000"/>
    <n v="8754000000"/>
    <s v=" $-   "/>
    <n v="2527000000"/>
    <x v="1"/>
    <s v="Broadcasting &amp; Cable TV"/>
  </r>
  <r>
    <x v="111"/>
    <s v="Year 1"/>
    <d v="2013-12-31T00:00:00"/>
    <n v="5535000000"/>
    <n v="1689000000"/>
    <n v="1598000000"/>
    <s v=" $-   "/>
    <n v="276000000"/>
    <x v="1"/>
    <s v="Cable &amp; Satellite"/>
  </r>
  <r>
    <x v="111"/>
    <s v="Year 2"/>
    <d v="2014-12-31T00:00:00"/>
    <n v="6265000000"/>
    <n v="2124000000"/>
    <n v="1692000000"/>
    <s v=" $-   "/>
    <n v="329000000"/>
    <x v="1"/>
    <s v="Cable &amp; Satellite"/>
  </r>
  <r>
    <x v="111"/>
    <s v="Year 3"/>
    <d v="2015-12-31T00:00:00"/>
    <n v="6394000000"/>
    <n v="2343000000"/>
    <n v="1669000000"/>
    <s v=" $-   "/>
    <n v="330000000"/>
    <x v="1"/>
    <s v="Cable &amp; Satellite"/>
  </r>
  <r>
    <x v="111"/>
    <s v="Year 4"/>
    <d v="2016-12-31T00:00:00"/>
    <n v="6497000000"/>
    <n v="2432000000"/>
    <n v="1690000000"/>
    <s v=" $-   "/>
    <n v="322000000"/>
    <x v="1"/>
    <s v="Cable &amp; Satellite"/>
  </r>
  <r>
    <x v="112"/>
    <s v="Year 1"/>
    <d v="2013-12-31T00:00:00"/>
    <n v="5535000000"/>
    <n v="1689000000"/>
    <n v="1598000000"/>
    <s v=" $-   "/>
    <n v="276000000"/>
    <x v="1"/>
    <s v="Cable &amp; Satellite"/>
  </r>
  <r>
    <x v="112"/>
    <s v="Year 2"/>
    <d v="2014-12-31T00:00:00"/>
    <n v="6265000000"/>
    <n v="2124000000"/>
    <n v="1692000000"/>
    <s v=" $-   "/>
    <n v="329000000"/>
    <x v="1"/>
    <s v="Cable &amp; Satellite"/>
  </r>
  <r>
    <x v="112"/>
    <s v="Year 3"/>
    <d v="2015-12-31T00:00:00"/>
    <n v="6394000000"/>
    <n v="2343000000"/>
    <n v="1669000000"/>
    <s v=" $-   "/>
    <n v="330000000"/>
    <x v="1"/>
    <s v="Cable &amp; Satellite"/>
  </r>
  <r>
    <x v="112"/>
    <s v="Year 4"/>
    <d v="2016-12-31T00:00:00"/>
    <n v="6497000000"/>
    <n v="2432000000"/>
    <n v="1690000000"/>
    <s v=" $-   "/>
    <n v="322000000"/>
    <x v="1"/>
    <s v="Cable &amp; Satellite"/>
  </r>
  <r>
    <x v="113"/>
    <s v="Year 1"/>
    <d v="2013-12-31T00:00:00"/>
    <n v="15051000000"/>
    <n v="12274000000"/>
    <n v="916000000"/>
    <s v=" $-   "/>
    <n v="97000000"/>
    <x v="1"/>
    <s v="Auto Parts &amp; Equipment"/>
  </r>
  <r>
    <x v="113"/>
    <s v="Year 2"/>
    <d v="2014-12-31T00:00:00"/>
    <n v="15499000000"/>
    <n v="12471000000"/>
    <n v="1036000000"/>
    <s v=" $-   "/>
    <n v="94000000"/>
    <x v="1"/>
    <s v="Auto Parts &amp; Equipment"/>
  </r>
  <r>
    <x v="113"/>
    <s v="Year 3"/>
    <d v="2015-12-31T00:00:00"/>
    <n v="15165000000"/>
    <n v="12155000000"/>
    <n v="1017000000"/>
    <s v=" $-   "/>
    <n v="93000000"/>
    <x v="1"/>
    <s v="Auto Parts &amp; Equipment"/>
  </r>
  <r>
    <x v="113"/>
    <s v="Year 4"/>
    <d v="2016-12-31T00:00:00"/>
    <n v="16661000000"/>
    <n v="13107000000"/>
    <n v="1145000000"/>
    <s v=" $-   "/>
    <n v="134000000"/>
    <x v="1"/>
    <s v="Auto Parts &amp; Equipment"/>
  </r>
  <r>
    <x v="114"/>
    <s v="Year 1"/>
    <d v="2012-12-31T00:00:00"/>
    <n v="1279067000"/>
    <n v="461898000"/>
    <n v="68538000"/>
    <s v=" $-   "/>
    <n v="382553000"/>
    <x v="7"/>
    <s v="Specialized REITs"/>
  </r>
  <r>
    <x v="114"/>
    <s v="Year 2"/>
    <d v="2013-12-31T00:00:00"/>
    <n v="1482259000"/>
    <n v="555660000"/>
    <n v="69323000"/>
    <s v=" $-   "/>
    <n v="475464000"/>
    <x v="7"/>
    <s v="Specialized REITs"/>
  </r>
  <r>
    <x v="114"/>
    <s v="Year 3"/>
    <d v="2014-12-31T00:00:00"/>
    <n v="1616438000"/>
    <n v="603321000"/>
    <n v="89468000"/>
    <s v=" $-   "/>
    <n v="538513000"/>
    <x v="7"/>
    <s v="Specialized REITs"/>
  </r>
  <r>
    <x v="114"/>
    <s v="Year 4"/>
    <d v="2015-12-31T00:00:00"/>
    <n v="1763336000"/>
    <n v="651282000"/>
    <n v="139616000"/>
    <s v=" $-   "/>
    <n v="570527000"/>
    <x v="7"/>
    <s v="Specialized REITs"/>
  </r>
  <r>
    <x v="115"/>
    <s v="Year 1"/>
    <d v="2013-02-02T00:00:00"/>
    <n v="7394500000"/>
    <n v="4741800000"/>
    <n v="1732600000"/>
    <s v=" $-   "/>
    <s v=" $-   "/>
    <x v="1"/>
    <s v="General Merchandise Stores"/>
  </r>
  <r>
    <x v="115"/>
    <s v="Year 2"/>
    <d v="2014-02-01T00:00:00"/>
    <n v="7840300000"/>
    <n v="5050500000"/>
    <n v="1819500000"/>
    <s v=" $-   "/>
    <s v=" $-   "/>
    <x v="1"/>
    <s v="General Merchandise Stores"/>
  </r>
  <r>
    <x v="115"/>
    <s v="Year 3"/>
    <d v="2015-01-31T00:00:00"/>
    <n v="8602200000"/>
    <n v="5568200000"/>
    <n v="1993800000"/>
    <s v=" $-   "/>
    <s v=" $-   "/>
    <x v="1"/>
    <s v="General Merchandise Stores"/>
  </r>
  <r>
    <x v="115"/>
    <s v="Year 4"/>
    <d v="2016-01-30T00:00:00"/>
    <n v="15498400000"/>
    <n v="10841700000"/>
    <n v="3607000000"/>
    <s v=" $-   "/>
    <s v=" $-   "/>
    <x v="1"/>
    <s v="General Merchandise Stores"/>
  </r>
  <r>
    <x v="116"/>
    <s v="Year 1"/>
    <d v="2012-12-31T00:00:00"/>
    <n v="1663000000"/>
    <s v=" $-   "/>
    <n v="1123200000"/>
    <s v=" $-   "/>
    <n v="78300000"/>
    <x v="0"/>
    <s v="Research &amp; Consulting Services"/>
  </r>
  <r>
    <x v="116"/>
    <s v="Year 2"/>
    <d v="2013-12-31T00:00:00"/>
    <n v="1558400000"/>
    <s v=" $-   "/>
    <n v="1058000000"/>
    <s v=" $-   "/>
    <n v="60400000"/>
    <x v="0"/>
    <s v="Research &amp; Consulting Services"/>
  </r>
  <r>
    <x v="116"/>
    <s v="Year 3"/>
    <d v="2014-12-31T00:00:00"/>
    <n v="1584500000"/>
    <s v=" $-   "/>
    <n v="1105700000"/>
    <s v=" $-   "/>
    <n v="52500000"/>
    <x v="0"/>
    <s v="Research &amp; Consulting Services"/>
  </r>
  <r>
    <x v="116"/>
    <s v="Year 4"/>
    <d v="2015-12-31T00:00:00"/>
    <n v="1637100000"/>
    <s v=" $-   "/>
    <n v="1209100000"/>
    <s v=" $-   "/>
    <n v="58700000"/>
    <x v="0"/>
    <s v="Research &amp; Consulting Services"/>
  </r>
  <r>
    <x v="117"/>
    <s v="Year 1"/>
    <d v="2013-12-31T00:00:00"/>
    <n v="7155096000"/>
    <n v="4376505000"/>
    <n v="1616921000"/>
    <s v=" $-   "/>
    <s v=" $-   "/>
    <x v="0"/>
    <s v="Industrial Machinery"/>
  </r>
  <r>
    <x v="117"/>
    <s v="Year 2"/>
    <d v="2014-12-31T00:00:00"/>
    <n v="7752728000"/>
    <n v="4778479000"/>
    <n v="1758765000"/>
    <s v=" $-   "/>
    <s v=" $-   "/>
    <x v="0"/>
    <s v="Industrial Machinery"/>
  </r>
  <r>
    <x v="117"/>
    <s v="Year 3"/>
    <d v="2015-12-31T00:00:00"/>
    <n v="6956311000"/>
    <n v="4388167000"/>
    <n v="1647382000"/>
    <s v=" $-   "/>
    <s v=" $-   "/>
    <x v="0"/>
    <s v="Industrial Machinery"/>
  </r>
  <r>
    <x v="117"/>
    <s v="Year 4"/>
    <d v="2016-12-31T00:00:00"/>
    <n v="6794342000"/>
    <n v="4322373000"/>
    <n v="1757523000"/>
    <s v=" $-   "/>
    <s v=" $-   "/>
    <x v="0"/>
    <s v="Industrial Machinery"/>
  </r>
  <r>
    <x v="118"/>
    <s v="Year 1"/>
    <d v="2013-12-31T00:00:00"/>
    <n v="5997000000"/>
    <n v="2499000000"/>
    <n v="2337000000"/>
    <s v=" $-   "/>
    <n v="115000000"/>
    <x v="4"/>
    <s v="Soft Drinks"/>
  </r>
  <r>
    <x v="118"/>
    <s v="Year 2"/>
    <d v="2014-12-31T00:00:00"/>
    <n v="6121000000"/>
    <n v="2491000000"/>
    <n v="2335000000"/>
    <s v=" $-   "/>
    <n v="115000000"/>
    <x v="4"/>
    <s v="Soft Drinks"/>
  </r>
  <r>
    <x v="118"/>
    <s v="Year 3"/>
    <d v="2015-12-31T00:00:00"/>
    <n v="6282000000"/>
    <n v="2559000000"/>
    <n v="2320000000"/>
    <s v=" $-   "/>
    <n v="105000000"/>
    <x v="4"/>
    <s v="Soft Drinks"/>
  </r>
  <r>
    <x v="118"/>
    <s v="Year 4"/>
    <d v="2016-12-31T00:00:00"/>
    <n v="6440000000"/>
    <n v="2582000000"/>
    <n v="2326000000"/>
    <s v=" $-   "/>
    <n v="99000000"/>
    <x v="4"/>
    <s v="Soft Drinks"/>
  </r>
  <r>
    <x v="119"/>
    <s v="Year 1"/>
    <d v="2013-05-26T00:00:00"/>
    <n v="5921000000"/>
    <n v="4616600000"/>
    <n v="625200000"/>
    <s v=" $-   "/>
    <n v="278300000"/>
    <x v="1"/>
    <s v="Restaurants"/>
  </r>
  <r>
    <x v="119"/>
    <s v="Year 2"/>
    <d v="2014-05-25T00:00:00"/>
    <n v="6285600000"/>
    <n v="4990500000"/>
    <n v="665400000"/>
    <s v=" $-   "/>
    <n v="304400000"/>
    <x v="1"/>
    <s v="Restaurants"/>
  </r>
  <r>
    <x v="119"/>
    <s v="Year 3"/>
    <d v="2015-05-31T00:00:00"/>
    <n v="6764000000"/>
    <n v="5341500000"/>
    <n v="673500000"/>
    <s v=" $-   "/>
    <n v="319300000"/>
    <x v="1"/>
    <s v="Restaurants"/>
  </r>
  <r>
    <x v="119"/>
    <s v="Year 4"/>
    <d v="2016-05-29T00:00:00"/>
    <n v="6933500000"/>
    <n v="5392400000"/>
    <n v="622900000"/>
    <s v=" $-   "/>
    <n v="290200000"/>
    <x v="1"/>
    <s v="Restaurants"/>
  </r>
  <r>
    <x v="120"/>
    <s v="Year 1"/>
    <d v="2012-12-31T00:00:00"/>
    <n v="17912000000"/>
    <n v="11235000000"/>
    <n v="965000000"/>
    <s v=" $-   "/>
    <n v="2145000000"/>
    <x v="5"/>
    <s v="Electric Utilities"/>
  </r>
  <r>
    <x v="120"/>
    <s v="Year 2"/>
    <d v="2013-12-31T00:00:00"/>
    <n v="22756000000"/>
    <n v="13545000000"/>
    <n v="1274000000"/>
    <s v=" $-   "/>
    <n v="2668000000"/>
    <x v="5"/>
    <s v="Electric Utilities"/>
  </r>
  <r>
    <x v="120"/>
    <s v="Year 3"/>
    <d v="2014-12-31T00:00:00"/>
    <n v="23925000000"/>
    <n v="14323000000"/>
    <n v="1213000000"/>
    <s v=" $-   "/>
    <n v="3066000000"/>
    <x v="5"/>
    <s v="Electric Utilities"/>
  </r>
  <r>
    <x v="120"/>
    <s v="Year 4"/>
    <d v="2015-12-31T00:00:00"/>
    <n v="23459000000"/>
    <n v="13728000000"/>
    <n v="1135000000"/>
    <s v=" $-   "/>
    <n v="3144000000"/>
    <x v="5"/>
    <s v="Electric Utilities"/>
  </r>
  <r>
    <x v="121"/>
    <s v="Year 1"/>
    <d v="2012-12-31T00:00:00"/>
    <n v="8186280000"/>
    <n v="5583549000"/>
    <n v="889879000"/>
    <s v=" $-   "/>
    <n v="341969000"/>
    <x v="3"/>
    <s v="Health Care Facilities"/>
  </r>
  <r>
    <x v="121"/>
    <s v="Year 2"/>
    <d v="2013-12-31T00:00:00"/>
    <n v="11764050000"/>
    <n v="8198377000"/>
    <n v="1516508000"/>
    <s v=" $-   "/>
    <n v="528737000"/>
    <x v="3"/>
    <s v="Health Care Facilities"/>
  </r>
  <r>
    <x v="121"/>
    <s v="Year 3"/>
    <d v="2014-12-31T00:00:00"/>
    <n v="12795106000"/>
    <n v="9119305000"/>
    <n v="1278506000"/>
    <s v=" $-   "/>
    <n v="590935000"/>
    <x v="3"/>
    <s v="Health Care Facilities"/>
  </r>
  <r>
    <x v="121"/>
    <s v="Year 4"/>
    <d v="2015-12-31T00:00:00"/>
    <n v="13781837000"/>
    <n v="9824834000"/>
    <n v="1947135000"/>
    <s v=" $-   "/>
    <n v="638024000"/>
    <x v="3"/>
    <s v="Health Care Facilities"/>
  </r>
  <r>
    <x v="122"/>
    <s v="Year 1"/>
    <d v="2013-12-31T00:00:00"/>
    <n v="10397000000"/>
    <n v="2268000000"/>
    <n v="2743000000"/>
    <s v=" $-   "/>
    <n v="2780000000"/>
    <x v="9"/>
    <s v="Oil &amp; Gas Exploration &amp; Production"/>
  </r>
  <r>
    <x v="122"/>
    <s v="Year 2"/>
    <d v="2014-12-31T00:00:00"/>
    <n v="20638000000"/>
    <n v="2332000000"/>
    <n v="8290000000"/>
    <s v=" $-   "/>
    <n v="3319000000"/>
    <x v="9"/>
    <s v="Oil &amp; Gas Exploration &amp; Production"/>
  </r>
  <r>
    <x v="122"/>
    <s v="Year 3"/>
    <d v="2015-12-31T00:00:00"/>
    <n v="13145000000"/>
    <n v="2104000000"/>
    <n v="7741000000"/>
    <s v=" $-   "/>
    <n v="3129000000"/>
    <x v="9"/>
    <s v="Oil &amp; Gas Exploration &amp; Production"/>
  </r>
  <r>
    <x v="122"/>
    <s v="Year 4"/>
    <d v="2016-12-31T00:00:00"/>
    <n v="12197000000"/>
    <n v="1582000000"/>
    <n v="6476000000"/>
    <s v=" $-   "/>
    <n v="1792000000"/>
    <x v="9"/>
    <s v="Oil &amp; Gas Exploration &amp; Production"/>
  </r>
  <r>
    <x v="123"/>
    <s v="Year 1"/>
    <d v="2013-03-31T00:00:00"/>
    <n v="3797000000"/>
    <n v="1388000000"/>
    <n v="1078000000"/>
    <n v="1153000000"/>
    <n v="30000000"/>
    <x v="2"/>
    <s v="Home Entertainment Software"/>
  </r>
  <r>
    <x v="123"/>
    <s v="Year 2"/>
    <d v="2014-03-31T00:00:00"/>
    <n v="3575000000"/>
    <n v="1347000000"/>
    <n v="1055000000"/>
    <n v="1125000000"/>
    <n v="16000000"/>
    <x v="2"/>
    <s v="Home Entertainment Software"/>
  </r>
  <r>
    <x v="123"/>
    <s v="Year 3"/>
    <d v="2015-03-31T00:00:00"/>
    <n v="4515000000"/>
    <n v="1429000000"/>
    <n v="1030000000"/>
    <n v="1094000000"/>
    <n v="14000000"/>
    <x v="2"/>
    <s v="Home Entertainment Software"/>
  </r>
  <r>
    <x v="123"/>
    <s v="Year 4"/>
    <d v="2016-03-31T00:00:00"/>
    <n v="4396000000"/>
    <n v="1354000000"/>
    <n v="1028000000"/>
    <n v="1109000000"/>
    <n v="7000000"/>
    <x v="2"/>
    <s v="Home Entertainment Software"/>
  </r>
  <r>
    <x v="124"/>
    <s v="Year 1"/>
    <d v="2013-12-31T00:00:00"/>
    <n v="8257000000"/>
    <n v="1492000000"/>
    <n v="3260000000"/>
    <n v="915000000"/>
    <n v="136000000"/>
    <x v="2"/>
    <s v="Internet Software &amp; Services"/>
  </r>
  <r>
    <x v="124"/>
    <s v="Year 2"/>
    <d v="2014-12-31T00:00:00"/>
    <n v="8790000000"/>
    <n v="1663000000"/>
    <n v="3593000000"/>
    <n v="983000000"/>
    <n v="75000000"/>
    <x v="2"/>
    <s v="Internet Software &amp; Services"/>
  </r>
  <r>
    <x v="124"/>
    <s v="Year 3"/>
    <d v="2015-12-31T00:00:00"/>
    <n v="8592000000"/>
    <n v="1771000000"/>
    <n v="3660000000"/>
    <n v="923000000"/>
    <n v="41000000"/>
    <x v="2"/>
    <s v="Internet Software &amp; Services"/>
  </r>
  <r>
    <x v="124"/>
    <s v="Year 4"/>
    <d v="2016-12-31T00:00:00"/>
    <n v="8979000000"/>
    <n v="2007000000"/>
    <n v="3499000000"/>
    <n v="1114000000"/>
    <n v="34000000"/>
    <x v="2"/>
    <s v="Internet Software &amp; Services"/>
  </r>
  <r>
    <x v="125"/>
    <s v="Year 1"/>
    <d v="2012-12-31T00:00:00"/>
    <n v="11838700000"/>
    <n v="6385400000"/>
    <n v="4018300000"/>
    <s v=" $-   "/>
    <s v=" $-   "/>
    <x v="8"/>
    <s v="Specialty Chemicals"/>
  </r>
  <r>
    <x v="125"/>
    <s v="Year 2"/>
    <d v="2013-12-31T00:00:00"/>
    <n v="13253400000"/>
    <n v="7161200000"/>
    <n v="4360300000"/>
    <s v=" $-   "/>
    <s v=" $-   "/>
    <x v="8"/>
    <s v="Specialty Chemicals"/>
  </r>
  <r>
    <x v="125"/>
    <s v="Year 3"/>
    <d v="2014-12-31T00:00:00"/>
    <n v="14280500000"/>
    <n v="7679100000"/>
    <n v="4577600000"/>
    <s v=" $-   "/>
    <s v=" $-   "/>
    <x v="8"/>
    <s v="Specialty Chemicals"/>
  </r>
  <r>
    <x v="125"/>
    <s v="Year 4"/>
    <d v="2015-12-31T00:00:00"/>
    <n v="13545100000"/>
    <n v="7223500000"/>
    <n v="4345500000"/>
    <s v=" $-   "/>
    <s v=" $-   "/>
    <x v="8"/>
    <s v="Specialty Chemicals"/>
  </r>
  <r>
    <x v="126"/>
    <s v="Year 1"/>
    <d v="2013-12-31T00:00:00"/>
    <n v="12354000000"/>
    <n v="7191000000"/>
    <n v="1895000000"/>
    <s v=" $-   "/>
    <n v="1024000000"/>
    <x v="5"/>
    <s v="Electric Utilities"/>
  </r>
  <r>
    <x v="126"/>
    <s v="Year 2"/>
    <d v="2014-12-31T00:00:00"/>
    <n v="12919000000"/>
    <n v="7807000000"/>
    <n v="1877000000"/>
    <s v=" $-   "/>
    <n v="1071000000"/>
    <x v="5"/>
    <s v="Electric Utilities"/>
  </r>
  <r>
    <x v="126"/>
    <s v="Year 3"/>
    <d v="2015-12-31T00:00:00"/>
    <n v="12554000000"/>
    <n v="7060000000"/>
    <n v="1937000000"/>
    <s v=" $-   "/>
    <n v="1130000000"/>
    <x v="5"/>
    <s v="Electric Utilities"/>
  </r>
  <r>
    <x v="126"/>
    <s v="Year 4"/>
    <d v="2016-12-31T00:00:00"/>
    <n v="12075000000"/>
    <n v="6357000000"/>
    <n v="2031000000"/>
    <s v=" $-   "/>
    <n v="1216000000"/>
    <x v="5"/>
    <s v="Electric Utilities"/>
  </r>
  <r>
    <x v="127"/>
    <s v="Year 1"/>
    <d v="2012-12-31T00:00:00"/>
    <n v="2073000000"/>
    <n v="759500000"/>
    <n v="673500000"/>
    <s v=" $-   "/>
    <n v="160000000"/>
    <x v="0"/>
    <s v="Research &amp; Consulting Services"/>
  </r>
  <r>
    <x v="127"/>
    <s v="Year 2"/>
    <d v="2013-12-31T00:00:00"/>
    <n v="2303900000"/>
    <n v="787300000"/>
    <n v="715800000"/>
    <s v=" $-   "/>
    <n v="189600000"/>
    <x v="0"/>
    <s v="Research &amp; Consulting Services"/>
  </r>
  <r>
    <x v="127"/>
    <s v="Year 3"/>
    <d v="2014-12-31T00:00:00"/>
    <n v="2436400000"/>
    <n v="844700000"/>
    <n v="751700000"/>
    <s v=" $-   "/>
    <n v="201800000"/>
    <x v="0"/>
    <s v="Research &amp; Consulting Services"/>
  </r>
  <r>
    <x v="127"/>
    <s v="Year 4"/>
    <d v="2015-12-31T00:00:00"/>
    <n v="2663600000"/>
    <n v="887400000"/>
    <n v="884300000"/>
    <s v=" $-   "/>
    <n v="198000000"/>
    <x v="0"/>
    <s v="Research &amp; Consulting Services"/>
  </r>
  <r>
    <x v="128"/>
    <s v="Year 1"/>
    <d v="2012-12-31T00:00:00"/>
    <n v="11862000000"/>
    <n v="7747000000"/>
    <n v="296000000"/>
    <s v=" $-   "/>
    <n v="1562000000"/>
    <x v="5"/>
    <s v="Electric Utilities"/>
  </r>
  <r>
    <x v="128"/>
    <s v="Year 2"/>
    <d v="2013-12-31T00:00:00"/>
    <n v="12581000000"/>
    <n v="8364000000"/>
    <n v="309000000"/>
    <s v=" $-   "/>
    <n v="1622000000"/>
    <x v="5"/>
    <s v="Electric Utilities"/>
  </r>
  <r>
    <x v="128"/>
    <s v="Year 3"/>
    <d v="2014-12-31T00:00:00"/>
    <n v="13413000000"/>
    <n v="8742000000"/>
    <n v="322000000"/>
    <s v=" $-   "/>
    <n v="1720000000"/>
    <x v="5"/>
    <s v="Electric Utilities"/>
  </r>
  <r>
    <x v="128"/>
    <s v="Year 4"/>
    <d v="2015-12-31T00:00:00"/>
    <n v="11524000000"/>
    <n v="7256000000"/>
    <n v="336000000"/>
    <s v=" $-   "/>
    <n v="1919000000"/>
    <x v="5"/>
    <s v="Electric Utilities"/>
  </r>
  <r>
    <x v="129"/>
    <s v="Year 1"/>
    <d v="2013-06-30T00:00:00"/>
    <n v="10181700000"/>
    <n v="2025900000"/>
    <n v="6597000000"/>
    <s v=" $-   "/>
    <s v=" $-   "/>
    <x v="4"/>
    <s v="Personal Products"/>
  </r>
  <r>
    <x v="129"/>
    <s v="Year 2"/>
    <d v="2014-06-30T00:00:00"/>
    <n v="10968800000"/>
    <n v="2158200000"/>
    <n v="6985900000"/>
    <s v=" $-   "/>
    <s v=" $-   "/>
    <x v="4"/>
    <s v="Personal Products"/>
  </r>
  <r>
    <x v="129"/>
    <s v="Year 3"/>
    <d v="2015-06-30T00:00:00"/>
    <n v="10780400000"/>
    <n v="2100600000"/>
    <n v="7073500000"/>
    <s v=" $-   "/>
    <s v=" $-   "/>
    <x v="4"/>
    <s v="Personal Products"/>
  </r>
  <r>
    <x v="129"/>
    <s v="Year 4"/>
    <d v="2016-06-30T00:00:00"/>
    <n v="11262300000"/>
    <n v="2181100000"/>
    <n v="7337800000"/>
    <s v=" $-   "/>
    <s v=" $-   "/>
    <x v="4"/>
    <s v="Personal Products"/>
  </r>
  <r>
    <x v="130"/>
    <s v="Year 1"/>
    <d v="2012-12-31T00:00:00"/>
    <n v="8102000000"/>
    <n v="6340000000"/>
    <n v="644000000"/>
    <n v="198000000"/>
    <s v=" $-   "/>
    <x v="8"/>
    <s v="Diversified Chemicals"/>
  </r>
  <r>
    <x v="130"/>
    <s v="Year 2"/>
    <d v="2013-12-31T00:00:00"/>
    <n v="9350000000"/>
    <n v="6574000000"/>
    <n v="645000000"/>
    <n v="193000000"/>
    <s v=" $-   "/>
    <x v="8"/>
    <s v="Diversified Chemicals"/>
  </r>
  <r>
    <x v="130"/>
    <s v="Year 3"/>
    <d v="2014-12-31T00:00:00"/>
    <n v="9527000000"/>
    <n v="7306000000"/>
    <n v="755000000"/>
    <n v="227000000"/>
    <s v=" $-   "/>
    <x v="8"/>
    <s v="Diversified Chemicals"/>
  </r>
  <r>
    <x v="130"/>
    <s v="Year 4"/>
    <d v="2015-12-31T00:00:00"/>
    <n v="9648000000"/>
    <n v="7068000000"/>
    <n v="762000000"/>
    <n v="251000000"/>
    <s v=" $-   "/>
    <x v="8"/>
    <s v="Diversified Chemicals"/>
  </r>
  <r>
    <x v="131"/>
    <s v="Year 1"/>
    <d v="2013-09-30T00:00:00"/>
    <n v="24669000000"/>
    <n v="14717000000"/>
    <n v="6010000000"/>
    <s v=" $-   "/>
    <s v=" $-   "/>
    <x v="0"/>
    <s v="Industrial Conglomerates"/>
  </r>
  <r>
    <x v="131"/>
    <s v="Year 2"/>
    <d v="2014-09-30T00:00:00"/>
    <n v="17733000000"/>
    <n v="9971000000"/>
    <n v="4375000000"/>
    <s v=" $-   "/>
    <s v=" $-   "/>
    <x v="0"/>
    <s v="Industrial Conglomerates"/>
  </r>
  <r>
    <x v="131"/>
    <s v="Year 3"/>
    <d v="2015-09-30T00:00:00"/>
    <n v="16249000000"/>
    <n v="9241000000"/>
    <n v="4065000000"/>
    <s v=" $-   "/>
    <s v=" $-   "/>
    <x v="0"/>
    <s v="Industrial Conglomerates"/>
  </r>
  <r>
    <x v="131"/>
    <s v="Year 4"/>
    <d v="2016-09-30T00:00:00"/>
    <n v="14522000000"/>
    <n v="8260000000"/>
    <n v="3758000000"/>
    <s v=" $-   "/>
    <s v=" $-   "/>
    <x v="0"/>
    <s v="Industrial Conglomerates"/>
  </r>
  <r>
    <x v="132"/>
    <s v="Year 1"/>
    <d v="2012-12-31T00:00:00"/>
    <n v="11682636000"/>
    <n v="1699428000"/>
    <n v="3862434000"/>
    <s v=" $-   "/>
    <n v="3169703000"/>
    <x v="9"/>
    <s v="Oil &amp; Gas Exploration &amp; Production"/>
  </r>
  <r>
    <x v="132"/>
    <s v="Year 2"/>
    <d v="2013-12-31T00:00:00"/>
    <n v="14487118000"/>
    <n v="2066893000"/>
    <n v="4621096000"/>
    <s v=" $-   "/>
    <n v="3600976000"/>
    <x v="9"/>
    <s v="Oil &amp; Gas Exploration &amp; Production"/>
  </r>
  <r>
    <x v="132"/>
    <s v="Year 3"/>
    <d v="2014-12-31T00:00:00"/>
    <n v="18035340000"/>
    <n v="2534389000"/>
    <n v="5285634000"/>
    <s v=" $-   "/>
    <n v="3997041000"/>
    <x v="9"/>
    <s v="Oil &amp; Gas Exploration &amp; Production"/>
  </r>
  <r>
    <x v="132"/>
    <s v="Year 4"/>
    <d v="2015-12-31T00:00:00"/>
    <n v="8757428000"/>
    <n v="2177757000"/>
    <n v="3174320000"/>
    <s v=" $-   "/>
    <n v="3313644000"/>
    <x v="9"/>
    <s v="Oil &amp; Gas Exploration &amp; Production"/>
  </r>
  <r>
    <x v="133"/>
    <s v="Year 1"/>
    <d v="2012-12-31T00:00:00"/>
    <n v="1887376000"/>
    <n v="944617000"/>
    <n v="531180000"/>
    <s v=" $-   "/>
    <s v=" $-   "/>
    <x v="7"/>
    <s v="REITs"/>
  </r>
  <r>
    <x v="133"/>
    <s v="Year 2"/>
    <d v="2013-12-31T00:00:00"/>
    <n v="2152766000"/>
    <n v="1064403000"/>
    <n v="621413000"/>
    <s v=" $-   "/>
    <s v=" $-   "/>
    <x v="7"/>
    <s v="REITs"/>
  </r>
  <r>
    <x v="133"/>
    <s v="Year 3"/>
    <d v="2014-12-31T00:00:00"/>
    <n v="2443776000"/>
    <n v="1197885000"/>
    <n v="734119000"/>
    <s v=" $-   "/>
    <s v=" $-   "/>
    <x v="7"/>
    <s v="REITs"/>
  </r>
  <r>
    <x v="133"/>
    <s v="Year 4"/>
    <d v="2015-12-31T00:00:00"/>
    <n v="2725867000"/>
    <n v="1291506000"/>
    <n v="825296000"/>
    <s v=" $-   "/>
    <s v=" $-   "/>
    <x v="7"/>
    <s v="REITs"/>
  </r>
  <r>
    <x v="134"/>
    <s v="Year 1"/>
    <d v="2012-12-31T00:00:00"/>
    <n v="1747502000"/>
    <n v="625507000"/>
    <n v="47233000"/>
    <s v=" $-   "/>
    <n v="560669000"/>
    <x v="7"/>
    <s v="REITs"/>
  </r>
  <r>
    <x v="134"/>
    <s v="Year 2"/>
    <d v="2013-12-31T00:00:00"/>
    <n v="2387702000"/>
    <n v="834228000"/>
    <n v="62179000"/>
    <s v=" $-   "/>
    <n v="978973000"/>
    <x v="7"/>
    <s v="REITs"/>
  </r>
  <r>
    <x v="134"/>
    <s v="Year 3"/>
    <d v="2014-12-31T00:00:00"/>
    <n v="2614748000"/>
    <n v="883564000"/>
    <n v="50948000"/>
    <s v=" $-   "/>
    <n v="758861000"/>
    <x v="7"/>
    <s v="REITs"/>
  </r>
  <r>
    <x v="134"/>
    <s v="Year 4"/>
    <d v="2015-12-31T00:00:00"/>
    <n v="2744965000"/>
    <n v="905168000"/>
    <n v="65082000"/>
    <s v=" $-   "/>
    <n v="765895000"/>
    <x v="7"/>
    <s v="REITs"/>
  </r>
  <r>
    <x v="135"/>
    <s v="Year 1"/>
    <d v="2013-12-31T00:00:00"/>
    <n v="1859177000"/>
    <n v="354561000"/>
    <n v="200849000"/>
    <s v=" $-   "/>
    <n v="653132000"/>
    <x v="9"/>
    <s v="Oil &amp; Gas Exploration &amp; Production"/>
  </r>
  <r>
    <x v="135"/>
    <s v="Year 2"/>
    <d v="2014-12-31T00:00:00"/>
    <n v="2388768000"/>
    <n v="443974000"/>
    <n v="238134000"/>
    <s v=" $-   "/>
    <n v="679298000"/>
    <x v="9"/>
    <s v="Oil &amp; Gas Exploration &amp; Production"/>
  </r>
  <r>
    <x v="135"/>
    <s v="Year 3"/>
    <d v="2015-12-31T00:00:00"/>
    <n v="1954000000"/>
    <n v="523043000"/>
    <n v="249925000"/>
    <s v=" $-   "/>
    <n v="819216000"/>
    <x v="9"/>
    <s v="Oil &amp; Gas Exploration &amp; Production"/>
  </r>
  <r>
    <x v="135"/>
    <s v="Year 4"/>
    <d v="2016-12-31T00:00:00"/>
    <n v="1857339000"/>
    <n v="613909000"/>
    <n v="272747000"/>
    <s v=" $-   "/>
    <n v="927920000"/>
    <x v="9"/>
    <s v="Oil &amp; Gas Exploration &amp; Production"/>
  </r>
  <r>
    <x v="136"/>
    <s v="Year 1"/>
    <d v="2012-12-31T00:00:00"/>
    <n v="6273787000"/>
    <n v="3667434000"/>
    <n v="747356000"/>
    <s v=" $-   "/>
    <n v="740791000"/>
    <x v="5"/>
    <s v="MultiUtilities"/>
  </r>
  <r>
    <x v="136"/>
    <s v="Year 2"/>
    <d v="2013-12-31T00:00:00"/>
    <n v="7301204000"/>
    <n v="3997940000"/>
    <n v="914149000"/>
    <s v=" $-   "/>
    <n v="859680000"/>
    <x v="5"/>
    <s v="MultiUtilities"/>
  </r>
  <r>
    <x v="136"/>
    <s v="Year 3"/>
    <d v="2014-12-31T00:00:00"/>
    <n v="7741856000"/>
    <n v="4449139000"/>
    <n v="1034507000"/>
    <s v=" $-   "/>
    <n v="625361000"/>
    <x v="5"/>
    <s v="MultiUtilities"/>
  </r>
  <r>
    <x v="136"/>
    <s v="Year 4"/>
    <d v="2015-12-31T00:00:00"/>
    <n v="7954827000"/>
    <n v="4416194000"/>
    <n v="1086274000"/>
    <s v=" $-   "/>
    <n v="688195000"/>
    <x v="5"/>
    <s v="MultiUtilities"/>
  </r>
  <r>
    <x v="137"/>
    <s v="Year 1"/>
    <d v="2012-12-31T00:00:00"/>
    <n v="535153000"/>
    <n v="172167000"/>
    <n v="24573000"/>
    <s v=" $-   "/>
    <n v="169173000"/>
    <x v="7"/>
    <s v="Residential REITs"/>
  </r>
  <r>
    <x v="137"/>
    <s v="Year 2"/>
    <d v="2013-12-31T00:00:00"/>
    <n v="610590000"/>
    <n v="197336000"/>
    <n v="26684000"/>
    <s v=" $-   "/>
    <n v="192420000"/>
    <x v="7"/>
    <s v="Residential REITs"/>
  </r>
  <r>
    <x v="137"/>
    <s v="Year 3"/>
    <d v="2014-12-31T00:00:00"/>
    <n v="970938000"/>
    <n v="312546000"/>
    <n v="40878000"/>
    <s v=" $-   "/>
    <n v="360592000"/>
    <x v="7"/>
    <s v="Residential REITs"/>
  </r>
  <r>
    <x v="137"/>
    <s v="Year 4"/>
    <d v="2015-12-31T00:00:00"/>
    <n v="1194407000"/>
    <n v="363508000"/>
    <n v="40090000"/>
    <s v=" $-   "/>
    <n v="453423000"/>
    <x v="7"/>
    <s v="Residential REITs"/>
  </r>
  <r>
    <x v="138"/>
    <s v="Year 1"/>
    <d v="2012-12-31T00:00:00"/>
    <n v="1365000000"/>
    <s v=" $-   "/>
    <n v="921000000"/>
    <s v=" $-   "/>
    <n v="471000000"/>
    <x v="6"/>
    <s v="Investment Banking &amp; Brokerage"/>
  </r>
  <r>
    <x v="138"/>
    <s v="Year 2"/>
    <d v="2013-12-31T00:00:00"/>
    <n v="1466000000"/>
    <s v=" $-   "/>
    <n v="888000000"/>
    <s v=" $-   "/>
    <n v="256000000"/>
    <x v="6"/>
    <s v="Investment Banking &amp; Brokerage"/>
  </r>
  <r>
    <x v="138"/>
    <s v="Year 3"/>
    <d v="2014-12-31T00:00:00"/>
    <n v="1665000000"/>
    <s v=" $-   "/>
    <n v="958000000"/>
    <s v=" $-   "/>
    <n v="136000000"/>
    <x v="6"/>
    <s v="Investment Banking &amp; Brokerage"/>
  </r>
  <r>
    <x v="138"/>
    <s v="Year 4"/>
    <d v="2015-12-31T00:00:00"/>
    <n v="1403000000"/>
    <s v=" $-   "/>
    <n v="1048000000"/>
    <s v=" $-   "/>
    <n v="61000000"/>
    <x v="6"/>
    <s v="Investment Banking &amp; Brokerage"/>
  </r>
  <r>
    <x v="139"/>
    <s v="Year 1"/>
    <d v="2012-12-31T00:00:00"/>
    <n v="16311000000"/>
    <n v="11448000000"/>
    <n v="2894000000"/>
    <n v="439000000"/>
    <s v=" $-   "/>
    <x v="0"/>
    <s v="Industrial Conglomerates"/>
  </r>
  <r>
    <x v="139"/>
    <s v="Year 2"/>
    <d v="2013-12-31T00:00:00"/>
    <n v="22046000000"/>
    <n v="15369000000"/>
    <n v="3886000000"/>
    <n v="644000000"/>
    <s v=" $-   "/>
    <x v="0"/>
    <s v="Industrial Conglomerates"/>
  </r>
  <r>
    <x v="139"/>
    <s v="Year 3"/>
    <d v="2014-12-31T00:00:00"/>
    <n v="22552000000"/>
    <n v="15646000000"/>
    <n v="3810000000"/>
    <n v="647000000"/>
    <s v=" $-   "/>
    <x v="0"/>
    <s v="Industrial Conglomerates"/>
  </r>
  <r>
    <x v="139"/>
    <s v="Year 4"/>
    <d v="2015-12-31T00:00:00"/>
    <n v="20855000000"/>
    <n v="14292000000"/>
    <n v="3596000000"/>
    <n v="625000000"/>
    <s v=" $-   "/>
    <x v="0"/>
    <s v="Industrial Conglomerates"/>
  </r>
  <r>
    <x v="140"/>
    <s v="Year 1"/>
    <d v="2012-12-31T00:00:00"/>
    <n v="10302079000"/>
    <n v="6583627000"/>
    <n v="917162000"/>
    <s v=" $-   "/>
    <n v="1144585000"/>
    <x v="5"/>
    <s v="Electric Utilities"/>
  </r>
  <r>
    <x v="140"/>
    <s v="Year 2"/>
    <d v="2013-12-31T00:00:00"/>
    <n v="11390947000"/>
    <n v="7588885000"/>
    <n v="888051000"/>
    <s v=" $-   "/>
    <n v="1261044000"/>
    <x v="5"/>
    <s v="Electric Utilities"/>
  </r>
  <r>
    <x v="140"/>
    <s v="Year 3"/>
    <d v="2014-12-31T00:00:00"/>
    <n v="12494921000"/>
    <n v="8126187000"/>
    <n v="863455000"/>
    <s v=" $-   "/>
    <n v="1318638000"/>
    <x v="5"/>
    <s v="Electric Utilities"/>
  </r>
  <r>
    <x v="140"/>
    <s v="Year 4"/>
    <d v="2015-12-31T00:00:00"/>
    <n v="11513251000"/>
    <n v="7449273000"/>
    <n v="1074998000"/>
    <s v=" $-   "/>
    <n v="1337276000"/>
    <x v="5"/>
    <s v="Electric Utilities"/>
  </r>
  <r>
    <x v="141"/>
    <s v="Year 1"/>
    <d v="2012-12-31T00:00:00"/>
    <n v="1899600000"/>
    <n v="491000000"/>
    <n v="697400000"/>
    <n v="291300000"/>
    <s v=" $-   "/>
    <x v="3"/>
    <s v="Health Care Equipment"/>
  </r>
  <r>
    <x v="141"/>
    <s v="Year 2"/>
    <d v="2013-12-31T00:00:00"/>
    <n v="2045500000"/>
    <n v="516600000"/>
    <n v="749700000"/>
    <n v="323000000"/>
    <s v=" $-   "/>
    <x v="3"/>
    <s v="Health Care Equipment"/>
  </r>
  <r>
    <x v="141"/>
    <s v="Year 3"/>
    <d v="2014-12-31T00:00:00"/>
    <n v="2322900000"/>
    <n v="625600000"/>
    <n v="928700000"/>
    <n v="346500000"/>
    <s v=" $-   "/>
    <x v="3"/>
    <s v="Health Care Equipment"/>
  </r>
  <r>
    <x v="141"/>
    <s v="Year 4"/>
    <d v="2015-12-31T00:00:00"/>
    <n v="2493700000"/>
    <n v="617200000"/>
    <n v="850700000"/>
    <n v="383100000"/>
    <s v=" $-   "/>
    <x v="3"/>
    <s v="Health Care Equipment"/>
  </r>
  <r>
    <x v="142"/>
    <s v="Year 1"/>
    <d v="2013-12-31T00:00:00"/>
    <n v="24888000000"/>
    <n v="17994000000"/>
    <n v="1095000000"/>
    <s v=" $-   "/>
    <n v="2153000000"/>
    <x v="5"/>
    <s v="MultiUtilities"/>
  </r>
  <r>
    <x v="142"/>
    <s v="Year 2"/>
    <d v="2014-12-31T00:00:00"/>
    <n v="27429000000"/>
    <n v="21571000000"/>
    <n v="1154000000"/>
    <s v=" $-   "/>
    <n v="2314000000"/>
    <x v="5"/>
    <s v="MultiUtilities"/>
  </r>
  <r>
    <x v="142"/>
    <s v="Year 3"/>
    <d v="2015-12-31T00:00:00"/>
    <n v="29447000000"/>
    <n v="21406000000"/>
    <n v="1200000000"/>
    <s v=" $-   "/>
    <n v="2450000000"/>
    <x v="5"/>
    <s v="MultiUtilities"/>
  </r>
  <r>
    <x v="142"/>
    <s v="Year 4"/>
    <d v="2016-12-31T00:00:00"/>
    <n v="31360000000"/>
    <n v="22688000000"/>
    <n v="1576000000"/>
    <s v=" $-   "/>
    <n v="3936000000"/>
    <x v="5"/>
    <s v="MultiUtilities"/>
  </r>
  <r>
    <x v="143"/>
    <s v="Year 1"/>
    <d v="2012-12-31T00:00:00"/>
    <n v="5992215000"/>
    <n v="4156845000"/>
    <n v="1264632000"/>
    <s v=" $-   "/>
    <n v="39940000"/>
    <x v="0"/>
    <s v="Air Freight &amp; Logistics"/>
  </r>
  <r>
    <x v="143"/>
    <s v="Year 2"/>
    <d v="2013-12-31T00:00:00"/>
    <n v="6080257000"/>
    <n v="4197404000"/>
    <n v="1282709000"/>
    <s v=" $-   "/>
    <n v="48071000"/>
    <x v="0"/>
    <s v="Air Freight &amp; Logistics"/>
  </r>
  <r>
    <x v="143"/>
    <s v="Year 3"/>
    <d v="2014-12-31T00:00:00"/>
    <n v="6564721000"/>
    <n v="4583294000"/>
    <n v="1337487000"/>
    <s v=" $-   "/>
    <n v="49292000"/>
    <x v="0"/>
    <s v="Air Freight &amp; Logistics"/>
  </r>
  <r>
    <x v="143"/>
    <s v="Year 4"/>
    <d v="2015-12-31T00:00:00"/>
    <n v="6616632000"/>
    <n v="4428855000"/>
    <n v="1420281000"/>
    <s v=" $-   "/>
    <n v="46012000"/>
    <x v="0"/>
    <s v="Air Freight &amp; Logistics"/>
  </r>
  <r>
    <x v="144"/>
    <s v="Year 1"/>
    <d v="2013-12-31T00:00:00"/>
    <n v="4771259000"/>
    <n v="1038034000"/>
    <n v="3151043000"/>
    <s v=" $-   "/>
    <n v="71731000"/>
    <x v="1"/>
    <s v="Internet &amp; Direct Marketing Retail"/>
  </r>
  <r>
    <x v="144"/>
    <s v="Year 2"/>
    <d v="2014-12-31T00:00:00"/>
    <n v="5763485000"/>
    <n v="1179081000"/>
    <n v="3919856000"/>
    <s v=" $-   "/>
    <n v="76773000"/>
    <x v="1"/>
    <s v="Internet &amp; Direct Marketing Retail"/>
  </r>
  <r>
    <x v="144"/>
    <s v="Year 3"/>
    <d v="2015-12-31T00:00:00"/>
    <n v="6672317000"/>
    <n v="1309559000"/>
    <n v="4785243000"/>
    <s v=" $-   "/>
    <n v="156458000"/>
    <x v="1"/>
    <s v="Internet &amp; Direct Marketing Retail"/>
  </r>
  <r>
    <x v="144"/>
    <s v="Year 4"/>
    <d v="2016-12-31T00:00:00"/>
    <n v="8773564000"/>
    <n v="1596698000"/>
    <n v="6280728000"/>
    <s v=" $-   "/>
    <n v="317141000"/>
    <x v="1"/>
    <s v="Internet &amp; Direct Marketing Retail"/>
  </r>
  <r>
    <x v="145"/>
    <s v="Year 1"/>
    <d v="2012-12-31T00:00:00"/>
    <n v="409396000"/>
    <n v="114028000"/>
    <n v="58323000"/>
    <s v=" $-   "/>
    <n v="74453000"/>
    <x v="7"/>
    <s v="Specialized REITs"/>
  </r>
  <r>
    <x v="145"/>
    <s v="Year 2"/>
    <d v="2013-12-31T00:00:00"/>
    <n v="520613000"/>
    <n v="140012000"/>
    <n v="63268000"/>
    <s v=" $-   "/>
    <n v="95232000"/>
    <x v="7"/>
    <s v="Specialized REITs"/>
  </r>
  <r>
    <x v="145"/>
    <s v="Year 3"/>
    <d v="2014-12-31T00:00:00"/>
    <n v="647155000"/>
    <n v="172416000"/>
    <n v="71369000"/>
    <s v=" $-   "/>
    <n v="115076000"/>
    <x v="7"/>
    <s v="Specialized REITs"/>
  </r>
  <r>
    <x v="145"/>
    <s v="Year 4"/>
    <d v="2015-12-31T00:00:00"/>
    <n v="782270000"/>
    <n v="203965000"/>
    <n v="80791000"/>
    <s v=" $-   "/>
    <n v="133457000"/>
    <x v="7"/>
    <s v="Specialized REITs"/>
  </r>
  <r>
    <x v="146"/>
    <s v="Year 1"/>
    <d v="2013-12-31T00:00:00"/>
    <n v="146917000000"/>
    <n v="123050000000"/>
    <n v="10850000000"/>
    <s v=" $-   "/>
    <s v=" $-   "/>
    <x v="1"/>
    <s v="Automobile Manufacturers"/>
  </r>
  <r>
    <x v="146"/>
    <s v="Year 2"/>
    <d v="2014-12-31T00:00:00"/>
    <n v="144077000000"/>
    <n v="131903000000"/>
    <n v="11842000000"/>
    <s v=" $-   "/>
    <s v=" $-   "/>
    <x v="1"/>
    <s v="Automobile Manufacturers"/>
  </r>
  <r>
    <x v="146"/>
    <s v="Year 3"/>
    <d v="2015-12-31T00:00:00"/>
    <n v="149558000000"/>
    <n v="131409000000"/>
    <n v="10502000000"/>
    <s v=" $-   "/>
    <s v=" $-   "/>
    <x v="1"/>
    <s v="Automobile Manufacturers"/>
  </r>
  <r>
    <x v="146"/>
    <s v="Year 4"/>
    <d v="2016-12-31T00:00:00"/>
    <n v="151800000000"/>
    <n v="135488000000"/>
    <n v="12196000000"/>
    <s v=" $-   "/>
    <s v=" $-   "/>
    <x v="1"/>
    <s v="Automobile Manufacturers"/>
  </r>
  <r>
    <x v="147"/>
    <s v="Year 1"/>
    <d v="2013-12-31T00:00:00"/>
    <n v="3326106000"/>
    <n v="1606661000"/>
    <n v="1007431000"/>
    <s v=" $-   "/>
    <s v=" $-   "/>
    <x v="0"/>
    <s v="Building Products"/>
  </r>
  <r>
    <x v="147"/>
    <s v="Year 2"/>
    <d v="2014-12-31T00:00:00"/>
    <n v="3733507000"/>
    <n v="1836105000"/>
    <n v="1110776000"/>
    <s v=" $-   "/>
    <s v=" $-   "/>
    <x v="0"/>
    <s v="Building Products"/>
  </r>
  <r>
    <x v="147"/>
    <s v="Year 3"/>
    <d v="2015-12-31T00:00:00"/>
    <n v="3869187000"/>
    <n v="1920253000"/>
    <n v="1121590000"/>
    <s v=" $-   "/>
    <s v=" $-   "/>
    <x v="0"/>
    <s v="Building Products"/>
  </r>
  <r>
    <x v="147"/>
    <s v="Year 4"/>
    <d v="2016-12-31T00:00:00"/>
    <n v="3962036000"/>
    <n v="1997259000"/>
    <n v="1169470000"/>
    <s v=" $-   "/>
    <s v=" $-   "/>
    <x v="0"/>
    <s v="Building Products"/>
  </r>
  <r>
    <x v="148"/>
    <s v="Year 1"/>
    <d v="2013-12-31T00:00:00"/>
    <n v="7872000000"/>
    <n v="1875000000"/>
    <n v="1778000000"/>
    <n v="1415000000"/>
    <s v=" $-   "/>
    <x v="2"/>
    <s v="Internet Software &amp; Services"/>
  </r>
  <r>
    <x v="148"/>
    <s v="Year 2"/>
    <d v="2014-12-31T00:00:00"/>
    <n v="12466000000"/>
    <n v="2153000000"/>
    <n v="2653000000"/>
    <n v="2666000000"/>
    <s v=" $-   "/>
    <x v="2"/>
    <s v="Internet Software &amp; Services"/>
  </r>
  <r>
    <x v="148"/>
    <s v="Year 3"/>
    <d v="2015-12-31T00:00:00"/>
    <n v="17928000000"/>
    <n v="2867000000"/>
    <n v="4020000000"/>
    <n v="4816000000"/>
    <s v=" $-   "/>
    <x v="2"/>
    <s v="Internet Software &amp; Services"/>
  </r>
  <r>
    <x v="148"/>
    <s v="Year 4"/>
    <d v="2016-12-31T00:00:00"/>
    <n v="27638000000"/>
    <n v="3789000000"/>
    <n v="5503000000"/>
    <n v="5919000000"/>
    <s v=" $-   "/>
    <x v="2"/>
    <s v="Internet Software &amp; Services"/>
  </r>
  <r>
    <x v="149"/>
    <s v="Year 1"/>
    <d v="2012-12-31T00:00:00"/>
    <n v="3134800000"/>
    <n v="2093200000"/>
    <n v="873100000"/>
    <s v=" $-   "/>
    <n v="7400000"/>
    <x v="0"/>
    <s v="Building Products"/>
  </r>
  <r>
    <x v="149"/>
    <s v="Year 2"/>
    <d v="2013-12-31T00:00:00"/>
    <n v="3703600000"/>
    <n v="2408500000"/>
    <n v="938700000"/>
    <s v=" $-   "/>
    <n v="9400000"/>
    <x v="0"/>
    <s v="Building Products"/>
  </r>
  <r>
    <x v="149"/>
    <s v="Year 3"/>
    <d v="2014-12-31T00:00:00"/>
    <n v="4013600000"/>
    <n v="2646700000"/>
    <n v="943300000"/>
    <s v=" $-   "/>
    <n v="13100000"/>
    <x v="0"/>
    <s v="Building Products"/>
  </r>
  <r>
    <x v="149"/>
    <s v="Year 4"/>
    <d v="2015-12-31T00:00:00"/>
    <n v="4579400000"/>
    <n v="2997500000"/>
    <n v="1047600000"/>
    <s v=" $-   "/>
    <n v="21600000"/>
    <x v="0"/>
    <s v="Building Products"/>
  </r>
  <r>
    <x v="150"/>
    <s v="Year 1"/>
    <d v="2012-12-31T00:00:00"/>
    <n v="18010000000"/>
    <n v="11561000000"/>
    <n v="431000000"/>
    <n v="285000000"/>
    <s v=" $-   "/>
    <x v="8"/>
    <s v="Copper"/>
  </r>
  <r>
    <x v="150"/>
    <s v="Year 2"/>
    <d v="2013-12-31T00:00:00"/>
    <n v="20921000000"/>
    <n v="14637000000"/>
    <n v="657000000"/>
    <n v="210000000"/>
    <s v=" $-   "/>
    <x v="8"/>
    <s v="Copper"/>
  </r>
  <r>
    <x v="150"/>
    <s v="Year 3"/>
    <d v="2014-12-31T00:00:00"/>
    <n v="21438000000"/>
    <n v="19504000000"/>
    <n v="592000000"/>
    <n v="126000000"/>
    <s v=" $-   "/>
    <x v="8"/>
    <s v="Copper"/>
  </r>
  <r>
    <x v="150"/>
    <s v="Year 4"/>
    <d v="2015-12-31T00:00:00"/>
    <n v="15877000000"/>
    <n v="28524000000"/>
    <n v="569000000"/>
    <n v="127000000"/>
    <s v=" $-   "/>
    <x v="8"/>
    <s v="Copper"/>
  </r>
  <r>
    <x v="151"/>
    <s v="Year 1"/>
    <d v="2013-05-31T00:00:00"/>
    <n v="44287000000"/>
    <n v="16448000000"/>
    <n v="20359000000"/>
    <s v=" $-   "/>
    <n v="2386000000"/>
    <x v="0"/>
    <s v="Air Freight &amp; Logistics"/>
  </r>
  <r>
    <x v="151"/>
    <s v="Year 2"/>
    <d v="2014-05-31T00:00:00"/>
    <n v="45567000000"/>
    <n v="17052000000"/>
    <n v="22113000000"/>
    <s v=" $-   "/>
    <n v="2587000000"/>
    <x v="0"/>
    <s v="Air Freight &amp; Logistics"/>
  </r>
  <r>
    <x v="151"/>
    <s v="Year 3"/>
    <d v="2015-05-31T00:00:00"/>
    <n v="47453000000"/>
    <n v="16984000000"/>
    <n v="25715000000"/>
    <s v=" $-   "/>
    <n v="2611000000"/>
    <x v="0"/>
    <s v="Air Freight &amp; Logistics"/>
  </r>
  <r>
    <x v="151"/>
    <s v="Year 4"/>
    <d v="2016-05-31T00:00:00"/>
    <n v="50365000000"/>
    <n v="17327000000"/>
    <n v="27330000000"/>
    <s v=" $-   "/>
    <n v="2631000000"/>
    <x v="0"/>
    <s v="Air Freight &amp; Logistics"/>
  </r>
  <r>
    <x v="152"/>
    <s v="Year 1"/>
    <d v="2012-12-31T00:00:00"/>
    <n v="15255000000"/>
    <n v="6717000000"/>
    <n v="5353000000"/>
    <s v=" $-   "/>
    <n v="1051000000"/>
    <x v="5"/>
    <s v="Electric Utilities"/>
  </r>
  <r>
    <x v="152"/>
    <s v="Year 2"/>
    <d v="2013-12-31T00:00:00"/>
    <n v="14892000000"/>
    <n v="6459000000"/>
    <n v="4315000000"/>
    <s v=" $-   "/>
    <n v="1741000000"/>
    <x v="5"/>
    <s v="Electric Utilities"/>
  </r>
  <r>
    <x v="152"/>
    <s v="Year 3"/>
    <d v="2014-12-31T00:00:00"/>
    <n v="15049000000"/>
    <n v="6996000000"/>
    <n v="5759000000"/>
    <s v=" $-   "/>
    <n v="1232000000"/>
    <x v="5"/>
    <s v="Electric Utilities"/>
  </r>
  <r>
    <x v="152"/>
    <s v="Year 4"/>
    <d v="2015-12-31T00:00:00"/>
    <n v="15026000000"/>
    <n v="6173000000"/>
    <n v="4969000000"/>
    <s v=" $-   "/>
    <n v="1550000000"/>
    <x v="5"/>
    <s v="Electric Utilities"/>
  </r>
  <r>
    <x v="153"/>
    <s v="Year 1"/>
    <d v="2013-09-30T00:00:00"/>
    <n v="1481314000"/>
    <n v="253047000"/>
    <n v="587835000"/>
    <n v="209614000"/>
    <s v=" $-   "/>
    <x v="2"/>
    <s v="Networking Equipment"/>
  </r>
  <r>
    <x v="153"/>
    <s v="Year 2"/>
    <d v="2014-09-30T00:00:00"/>
    <n v="1732046000"/>
    <n v="309959000"/>
    <n v="664738000"/>
    <n v="263792000"/>
    <s v=" $-   "/>
    <x v="2"/>
    <s v="Networking Equipment"/>
  </r>
  <r>
    <x v="153"/>
    <s v="Year 3"/>
    <d v="2015-09-30T00:00:00"/>
    <n v="1919823000"/>
    <n v="332261000"/>
    <n v="738080000"/>
    <n v="296583000"/>
    <s v=" $-   "/>
    <x v="2"/>
    <s v="Networking Equipment"/>
  </r>
  <r>
    <x v="153"/>
    <s v="Year 4"/>
    <d v="2016-09-30T00:00:00"/>
    <n v="1995034000"/>
    <n v="337205000"/>
    <n v="767174000"/>
    <n v="334227000"/>
    <s v=" $-   "/>
    <x v="2"/>
    <s v="Networking Equipment"/>
  </r>
  <r>
    <x v="154"/>
    <s v="Year 1"/>
    <d v="2012-12-31T00:00:00"/>
    <n v="5795800000"/>
    <n v="3956200000"/>
    <n v="763300000"/>
    <s v=" $-   "/>
    <s v=" $-   "/>
    <x v="2"/>
    <s v="Internet Software &amp; Services"/>
  </r>
  <r>
    <x v="154"/>
    <s v="Year 2"/>
    <d v="2013-12-31T00:00:00"/>
    <n v="6063400000"/>
    <n v="4092700000"/>
    <n v="907800000"/>
    <s v=" $-   "/>
    <s v=" $-   "/>
    <x v="2"/>
    <s v="Internet Software &amp; Services"/>
  </r>
  <r>
    <x v="154"/>
    <s v="Year 3"/>
    <d v="2014-12-31T00:00:00"/>
    <n v="6413800000"/>
    <n v="4328300000"/>
    <n v="814900000"/>
    <s v=" $-   "/>
    <s v=" $-   "/>
    <x v="2"/>
    <s v="Internet Software &amp; Services"/>
  </r>
  <r>
    <x v="154"/>
    <s v="Year 4"/>
    <d v="2015-12-31T00:00:00"/>
    <n v="6595200000"/>
    <n v="4393200000"/>
    <n v="1102800000"/>
    <s v=" $-   "/>
    <s v=" $-   "/>
    <x v="2"/>
    <s v="Internet Software &amp; Services"/>
  </r>
  <r>
    <x v="155"/>
    <s v="Year 1"/>
    <d v="2012-12-31T00:00:00"/>
    <n v="4436000000"/>
    <n v="2564000000"/>
    <n v="824000000"/>
    <s v=" $-   "/>
    <s v=" $-   "/>
    <x v="2"/>
    <s v="Internet Software &amp; Services"/>
  </r>
  <r>
    <x v="155"/>
    <s v="Year 2"/>
    <d v="2013-12-31T00:00:00"/>
    <n v="4814000000"/>
    <n v="2776000000"/>
    <n v="977000000"/>
    <s v=" $-   "/>
    <s v=" $-   "/>
    <x v="2"/>
    <s v="Internet Software &amp; Services"/>
  </r>
  <r>
    <x v="155"/>
    <s v="Year 3"/>
    <d v="2014-12-31T00:00:00"/>
    <n v="5066000000"/>
    <n v="2881000000"/>
    <n v="975000000"/>
    <s v=" $-   "/>
    <s v=" $-   "/>
    <x v="2"/>
    <s v="Internet Software &amp; Services"/>
  </r>
  <r>
    <x v="155"/>
    <s v="Year 4"/>
    <d v="2015-12-31T00:00:00"/>
    <n v="5254000000"/>
    <n v="2909000000"/>
    <n v="1034000000"/>
    <s v=" $-   "/>
    <s v=" $-   "/>
    <x v="2"/>
    <s v="Internet Software &amp; Services"/>
  </r>
  <r>
    <x v="156"/>
    <s v="Year 1"/>
    <d v="2013-02-02T00:00:00"/>
    <n v="6182000000"/>
    <n v="4148000000"/>
    <n v="1294000000"/>
    <s v=" $-   "/>
    <n v="118000000"/>
    <x v="1"/>
    <s v="Apparel Retail"/>
  </r>
  <r>
    <x v="156"/>
    <s v="Year 2"/>
    <d v="2014-02-01T00:00:00"/>
    <n v="6505000000"/>
    <n v="4372000000"/>
    <n v="1334000000"/>
    <s v=" $-   "/>
    <n v="133000000"/>
    <x v="1"/>
    <s v="Apparel Retail"/>
  </r>
  <r>
    <x v="156"/>
    <s v="Year 3"/>
    <d v="2015-01-31T00:00:00"/>
    <n v="7151000000"/>
    <n v="4777000000"/>
    <n v="1426000000"/>
    <s v=" $-   "/>
    <n v="139000000"/>
    <x v="1"/>
    <s v="Apparel Retail"/>
  </r>
  <r>
    <x v="156"/>
    <s v="Year 4"/>
    <d v="2016-01-30T00:00:00"/>
    <n v="7412000000"/>
    <n v="4907000000"/>
    <n v="1415000000"/>
    <s v=" $-   "/>
    <n v="148000000"/>
    <x v="1"/>
    <s v="Apparel Retail"/>
  </r>
  <r>
    <x v="157"/>
    <s v="Year 1"/>
    <d v="2012-12-31T00:00:00"/>
    <n v="1405358000"/>
    <n v="670174000"/>
    <n v="292500000"/>
    <n v="137354000"/>
    <s v=" $-   "/>
    <x v="2"/>
    <s v="Electronic Equipment &amp; Instruments"/>
  </r>
  <r>
    <x v="157"/>
    <s v="Year 2"/>
    <d v="2013-12-31T00:00:00"/>
    <n v="1496372000"/>
    <n v="759362000"/>
    <n v="322739000"/>
    <n v="147696000"/>
    <s v=" $-   "/>
    <x v="2"/>
    <s v="Electronic Equipment &amp; Instruments"/>
  </r>
  <r>
    <x v="157"/>
    <s v="Year 3"/>
    <d v="2014-12-31T00:00:00"/>
    <n v="1530654000"/>
    <n v="780281000"/>
    <n v="331995000"/>
    <n v="142751000"/>
    <s v=" $-   "/>
    <x v="2"/>
    <s v="Electronic Equipment &amp; Instruments"/>
  </r>
  <r>
    <x v="157"/>
    <s v="Year 4"/>
    <d v="2015-12-31T00:00:00"/>
    <n v="1557067000"/>
    <n v="803506000"/>
    <n v="313544000"/>
    <n v="132892000"/>
    <s v=" $-   "/>
    <x v="2"/>
    <s v="Electronic Equipment &amp; Instruments"/>
  </r>
  <r>
    <x v="158"/>
    <s v="Year 1"/>
    <d v="2013-12-31T00:00:00"/>
    <n v="27351573000"/>
    <n v="25986382000"/>
    <n v="175148000"/>
    <s v=" $-   "/>
    <s v=" $-   "/>
    <x v="0"/>
    <s v="Diversified Commercial Services"/>
  </r>
  <r>
    <x v="158"/>
    <s v="Year 2"/>
    <d v="2014-12-31T00:00:00"/>
    <n v="21531577000"/>
    <n v="20132544000"/>
    <n v="182711000"/>
    <s v=" $-   "/>
    <s v=" $-   "/>
    <x v="0"/>
    <s v="Diversified Commercial Services"/>
  </r>
  <r>
    <x v="158"/>
    <s v="Year 3"/>
    <d v="2015-12-31T00:00:00"/>
    <n v="18114048000"/>
    <n v="17019352000"/>
    <n v="408225000"/>
    <s v=" $-   "/>
    <s v=" $-   "/>
    <x v="0"/>
    <s v="Diversified Commercial Services"/>
  </r>
  <r>
    <x v="158"/>
    <s v="Year 4"/>
    <d v="2016-12-31T00:00:00"/>
    <n v="19036525000"/>
    <n v="18246209000"/>
    <n v="191073000"/>
    <s v=" $-   "/>
    <s v=" $-   "/>
    <x v="0"/>
    <s v="Diversified Commercial Services"/>
  </r>
  <r>
    <x v="159"/>
    <s v="Year 1"/>
    <d v="2013-12-31T00:00:00"/>
    <n v="4954619000"/>
    <n v="3266524000"/>
    <n v="966829000"/>
    <s v=" $-   "/>
    <s v=" $-   "/>
    <x v="0"/>
    <s v="Industrial Machinery"/>
  </r>
  <r>
    <x v="159"/>
    <s v="Year 2"/>
    <d v="2014-12-31T00:00:00"/>
    <n v="4877885000"/>
    <n v="3163268000"/>
    <n v="936900000"/>
    <s v=" $-   "/>
    <s v=" $-   "/>
    <x v="0"/>
    <s v="Industrial Machinery"/>
  </r>
  <r>
    <x v="159"/>
    <s v="Year 3"/>
    <d v="2015-12-31T00:00:00"/>
    <n v="4561030000"/>
    <n v="3073712000"/>
    <n v="971611000"/>
    <s v=" $-   "/>
    <s v=" $-   "/>
    <x v="0"/>
    <s v="Industrial Machinery"/>
  </r>
  <r>
    <x v="159"/>
    <s v="Year 4"/>
    <d v="2016-12-31T00:00:00"/>
    <n v="3991462000"/>
    <n v="2759908000"/>
    <n v="965322000"/>
    <s v=" $-   "/>
    <s v=" $-   "/>
    <x v="0"/>
    <s v="Industrial Machinery"/>
  </r>
  <r>
    <x v="160"/>
    <s v="Year 1"/>
    <d v="2012-12-31T00:00:00"/>
    <n v="3409900000"/>
    <n v="2141600000"/>
    <n v="489700000"/>
    <n v="112000000"/>
    <s v=" $-   "/>
    <x v="8"/>
    <s v="Diversified Chemicals"/>
  </r>
  <r>
    <x v="160"/>
    <s v="Year 2"/>
    <d v="2013-12-31T00:00:00"/>
    <n v="3130700000"/>
    <n v="1929800000"/>
    <n v="496100000"/>
    <n v="115600000"/>
    <s v=" $-   "/>
    <x v="8"/>
    <s v="Diversified Chemicals"/>
  </r>
  <r>
    <x v="160"/>
    <s v="Year 3"/>
    <d v="2014-12-31T00:00:00"/>
    <n v="3258700000"/>
    <n v="2047800000"/>
    <n v="589800000"/>
    <n v="126300000"/>
    <s v=" $-   "/>
    <x v="8"/>
    <s v="Diversified Chemicals"/>
  </r>
  <r>
    <x v="160"/>
    <s v="Year 4"/>
    <d v="2015-12-31T00:00:00"/>
    <n v="3276500000"/>
    <n v="2201100000"/>
    <n v="737900000"/>
    <n v="143700000"/>
    <s v=" $-   "/>
    <x v="8"/>
    <s v="Diversified Chemicals"/>
  </r>
  <r>
    <x v="161"/>
    <s v="Year 1"/>
    <d v="2013-12-31T00:00:00"/>
    <n v="637413000"/>
    <n v="190454000"/>
    <n v="31970000"/>
    <s v=" $-   "/>
    <n v="160828000"/>
    <x v="7"/>
    <s v="Retail REITs"/>
  </r>
  <r>
    <x v="161"/>
    <s v="Year 2"/>
    <d v="2014-12-31T00:00:00"/>
    <n v="686090000"/>
    <n v="211923000"/>
    <n v="32316000"/>
    <s v=" $-   "/>
    <n v="170814000"/>
    <x v="7"/>
    <s v="Retail REITs"/>
  </r>
  <r>
    <x v="161"/>
    <s v="Year 3"/>
    <d v="2015-12-31T00:00:00"/>
    <n v="744012000"/>
    <n v="233417000"/>
    <n v="35645000"/>
    <s v=" $-   "/>
    <n v="174796000"/>
    <x v="7"/>
    <s v="Retail REITs"/>
  </r>
  <r>
    <x v="161"/>
    <s v="Year 4"/>
    <d v="2016-12-31T00:00:00"/>
    <n v="801591000"/>
    <n v="253612000"/>
    <n v="33399000"/>
    <s v=" $-   "/>
    <n v="193585000"/>
    <x v="7"/>
    <s v="Retail REITs"/>
  </r>
  <r>
    <x v="162"/>
    <s v="Year 1"/>
    <d v="2012-12-31T00:00:00"/>
    <n v="3368545000"/>
    <n v="2515796000"/>
    <n v="280928000"/>
    <n v="132460000"/>
    <s v=" $-   "/>
    <x v="2"/>
    <s v="Semiconductors"/>
  </r>
  <r>
    <x v="162"/>
    <s v="Year 2"/>
    <d v="2013-12-31T00:00:00"/>
    <n v="3309616000"/>
    <n v="2444984000"/>
    <n v="270261000"/>
    <n v="134300000"/>
    <s v=" $-   "/>
    <x v="2"/>
    <s v="Semiconductors"/>
  </r>
  <r>
    <x v="162"/>
    <s v="Year 3"/>
    <d v="2014-12-31T00:00:00"/>
    <n v="3391187000"/>
    <n v="2566246000"/>
    <n v="253827000"/>
    <n v="143969000"/>
    <s v=" $-   "/>
    <x v="2"/>
    <s v="Semiconductors"/>
  </r>
  <r>
    <x v="162"/>
    <s v="Year 4"/>
    <d v="2015-12-31T00:00:00"/>
    <n v="3578995000"/>
    <n v="2659728000"/>
    <n v="255192000"/>
    <n v="130593000"/>
    <s v=" $-   "/>
    <x v="2"/>
    <s v="Semiconductors"/>
  </r>
  <r>
    <x v="163"/>
    <s v="Year 1"/>
    <d v="2012-12-31T00:00:00"/>
    <n v="5011853000"/>
    <s v=" $-   "/>
    <n v="2676141000"/>
    <s v=" $-   "/>
    <n v="1266807000"/>
    <x v="10"/>
    <s v="Integrated Telecommunications Services"/>
  </r>
  <r>
    <x v="163"/>
    <s v="Year 2"/>
    <d v="2013-12-31T00:00:00"/>
    <n v="4762000000"/>
    <s v=" $-   "/>
    <n v="2616000000"/>
    <s v=" $-   "/>
    <n v="1170000000"/>
    <x v="10"/>
    <s v="Integrated Telecommunications Services"/>
  </r>
  <r>
    <x v="163"/>
    <s v="Year 3"/>
    <d v="2014-12-31T00:00:00"/>
    <n v="4772000000"/>
    <s v=" $-   "/>
    <n v="2671000000"/>
    <s v=" $-   "/>
    <n v="1139000000"/>
    <x v="10"/>
    <s v="Integrated Telecommunications Services"/>
  </r>
  <r>
    <x v="163"/>
    <s v="Year 4"/>
    <d v="2015-12-31T00:00:00"/>
    <n v="5576000000"/>
    <s v=" $-   "/>
    <n v="3275000000"/>
    <s v=" $-   "/>
    <n v="1320000000"/>
    <x v="10"/>
    <s v="Integrated Telecommunications Services"/>
  </r>
  <r>
    <x v="164"/>
    <s v="Year 1"/>
    <d v="2013-12-31T00:00:00"/>
    <n v="30930000000"/>
    <n v="25202000000"/>
    <n v="2039000000"/>
    <s v=" $-   "/>
    <s v=" $-   "/>
    <x v="0"/>
    <s v="Aerospace &amp; Defense"/>
  </r>
  <r>
    <x v="164"/>
    <s v="Year 2"/>
    <d v="2014-12-31T00:00:00"/>
    <n v="30852000000"/>
    <n v="24979000000"/>
    <n v="1984000000"/>
    <s v=" $-   "/>
    <s v=" $-   "/>
    <x v="0"/>
    <s v="Aerospace &amp; Defense"/>
  </r>
  <r>
    <x v="164"/>
    <s v="Year 3"/>
    <d v="2015-12-31T00:00:00"/>
    <n v="31469000000"/>
    <n v="25339000000"/>
    <n v="1952000000"/>
    <s v=" $-   "/>
    <s v=" $-   "/>
    <x v="0"/>
    <s v="Aerospace &amp; Defense"/>
  </r>
  <r>
    <x v="164"/>
    <s v="Year 4"/>
    <d v="2016-12-31T00:00:00"/>
    <n v="31353000000"/>
    <n v="25104000000"/>
    <n v="1940000000"/>
    <s v=" $-   "/>
    <s v=" $-   "/>
    <x v="0"/>
    <s v="Aerospace &amp; Defense"/>
  </r>
  <r>
    <x v="165"/>
    <s v="Year 1"/>
    <d v="2012-12-31T00:00:00"/>
    <n v="2426301000"/>
    <n v="800336000"/>
    <n v="72163000"/>
    <s v=" $-   "/>
    <n v="768820000"/>
    <x v="7"/>
    <s v="Retail REITs"/>
  </r>
  <r>
    <x v="165"/>
    <s v="Year 2"/>
    <d v="2013-12-31T00:00:00"/>
    <n v="2486017000"/>
    <n v="815095000"/>
    <n v="76864000"/>
    <s v=" $-   "/>
    <n v="749722000"/>
    <x v="7"/>
    <s v="Retail REITs"/>
  </r>
  <r>
    <x v="165"/>
    <s v="Year 3"/>
    <d v="2014-12-31T00:00:00"/>
    <n v="2535559000"/>
    <n v="783602000"/>
    <n v="88705000"/>
    <s v=" $-   "/>
    <n v="708406000"/>
    <x v="7"/>
    <s v="Retail REITs"/>
  </r>
  <r>
    <x v="165"/>
    <s v="Year 4"/>
    <d v="2015-12-31T00:00:00"/>
    <n v="2403906000"/>
    <n v="747276000"/>
    <n v="72363000"/>
    <s v=" $-   "/>
    <n v="643689000"/>
    <x v="7"/>
    <s v="Retail REITs"/>
  </r>
  <r>
    <x v="166"/>
    <s v="Year 1"/>
    <d v="2012-12-31T00:00:00"/>
    <n v="9702000000"/>
    <n v="2471000000"/>
    <n v="1461000000"/>
    <n v="1760000000"/>
    <s v=" $-   "/>
    <x v="3"/>
    <s v="Biotechnology"/>
  </r>
  <r>
    <x v="166"/>
    <s v="Year 2"/>
    <d v="2013-12-31T00:00:00"/>
    <n v="11202000000"/>
    <n v="2859000000"/>
    <n v="1699000000"/>
    <n v="2120000000"/>
    <s v=" $-   "/>
    <x v="3"/>
    <s v="Biotechnology"/>
  </r>
  <r>
    <x v="166"/>
    <s v="Year 3"/>
    <d v="2014-12-31T00:00:00"/>
    <n v="24890000000"/>
    <n v="3788000000"/>
    <n v="2983000000"/>
    <n v="2854000000"/>
    <s v=" $-   "/>
    <x v="3"/>
    <s v="Biotechnology"/>
  </r>
  <r>
    <x v="166"/>
    <s v="Year 4"/>
    <d v="2015-12-31T00:00:00"/>
    <n v="32639000000"/>
    <n v="4006000000"/>
    <n v="3426000000"/>
    <n v="3014000000"/>
    <s v=" $-   "/>
    <x v="3"/>
    <s v="Biotechnology"/>
  </r>
  <r>
    <x v="167"/>
    <s v="Year 1"/>
    <d v="2013-05-26T00:00:00"/>
    <n v="17774100000"/>
    <n v="11350200000"/>
    <n v="3552300000"/>
    <s v=" $-   "/>
    <s v=" $-   "/>
    <x v="4"/>
    <s v="Packaged Foods &amp; Meats"/>
  </r>
  <r>
    <x v="167"/>
    <s v="Year 2"/>
    <d v="2014-05-25T00:00:00"/>
    <n v="17909600000"/>
    <n v="11539800000"/>
    <n v="3474300000"/>
    <s v=" $-   "/>
    <s v=" $-   "/>
    <x v="4"/>
    <s v="Packaged Foods &amp; Meats"/>
  </r>
  <r>
    <x v="167"/>
    <s v="Year 3"/>
    <d v="2015-05-31T00:00:00"/>
    <n v="17630300000"/>
    <n v="11681100000"/>
    <n v="3328000000"/>
    <s v=" $-   "/>
    <s v=" $-   "/>
    <x v="4"/>
    <s v="Packaged Foods &amp; Meats"/>
  </r>
  <r>
    <x v="167"/>
    <s v="Year 4"/>
    <d v="2016-05-29T00:00:00"/>
    <n v="16563100000"/>
    <n v="10733600000"/>
    <n v="3118900000"/>
    <s v=" $-   "/>
    <s v=" $-   "/>
    <x v="4"/>
    <s v="Packaged Foods &amp; Meats"/>
  </r>
  <r>
    <x v="168"/>
    <s v="Year 1"/>
    <d v="2013-12-31T00:00:00"/>
    <n v="7819000000"/>
    <n v="4495000000"/>
    <n v="1126000000"/>
    <n v="710000000"/>
    <n v="31000000"/>
    <x v="2"/>
    <s v="Electronic Components"/>
  </r>
  <r>
    <x v="168"/>
    <s v="Year 2"/>
    <d v="2014-12-31T00:00:00"/>
    <n v="9715000000"/>
    <n v="5663000000"/>
    <n v="1202000000"/>
    <n v="815000000"/>
    <n v="33000000"/>
    <x v="2"/>
    <s v="Electronic Components"/>
  </r>
  <r>
    <x v="168"/>
    <s v="Year 3"/>
    <d v="2015-12-31T00:00:00"/>
    <n v="9111000000"/>
    <n v="5458000000"/>
    <n v="1508000000"/>
    <n v="769000000"/>
    <n v="54000000"/>
    <x v="2"/>
    <s v="Electronic Components"/>
  </r>
  <r>
    <x v="168"/>
    <s v="Year 4"/>
    <d v="2016-12-31T00:00:00"/>
    <n v="9390000000"/>
    <n v="5644000000"/>
    <n v="1472000000"/>
    <n v="742000000"/>
    <n v="64000000"/>
    <x v="2"/>
    <s v="Electronic Components"/>
  </r>
  <r>
    <x v="169"/>
    <s v="Year 1"/>
    <d v="2013-12-31T00:00:00"/>
    <n v="155427000000"/>
    <n v="137373000000"/>
    <n v="12382000000"/>
    <s v=" $-   "/>
    <s v=" $-   "/>
    <x v="1"/>
    <s v="Automobile Manufacturers"/>
  </r>
  <r>
    <x v="169"/>
    <s v="Year 2"/>
    <d v="2014-12-31T00:00:00"/>
    <n v="155929000000"/>
    <n v="142121000000"/>
    <n v="12158000000"/>
    <s v=" $-   "/>
    <s v=" $-   "/>
    <x v="1"/>
    <s v="Automobile Manufacturers"/>
  </r>
  <r>
    <x v="169"/>
    <s v="Year 3"/>
    <d v="2015-12-31T00:00:00"/>
    <n v="152356000000"/>
    <n v="134054000000"/>
    <n v="13405000000"/>
    <s v=" $-   "/>
    <s v=" $-   "/>
    <x v="1"/>
    <s v="Automobile Manufacturers"/>
  </r>
  <r>
    <x v="169"/>
    <s v="Year 4"/>
    <d v="2016-12-31T00:00:00"/>
    <n v="166380000000"/>
    <n v="145125000000"/>
    <n v="11710000000"/>
    <s v=" $-   "/>
    <s v=" $-   "/>
    <x v="1"/>
    <s v="Automobile Manufacturers"/>
  </r>
  <r>
    <x v="170"/>
    <s v="Year 1"/>
    <d v="2012-12-31T00:00:00"/>
    <n v="13013868000"/>
    <n v="9235777000"/>
    <n v="2656530000"/>
    <s v=" $-   "/>
    <n v="98383000"/>
    <x v="1"/>
    <s v="Specialty Stores"/>
  </r>
  <r>
    <x v="170"/>
    <s v="Year 2"/>
    <d v="2013-12-31T00:00:00"/>
    <n v="14077843000"/>
    <n v="9857923000"/>
    <n v="3028028000"/>
    <s v=" $-   "/>
    <n v="133957000"/>
    <x v="1"/>
    <s v="Specialty Stores"/>
  </r>
  <r>
    <x v="170"/>
    <s v="Year 3"/>
    <d v="2014-12-31T00:00:00"/>
    <n v="15341647000"/>
    <n v="10747886000"/>
    <n v="3314030000"/>
    <s v=" $-   "/>
    <n v="148313000"/>
    <x v="1"/>
    <s v="Specialty Stores"/>
  </r>
  <r>
    <x v="170"/>
    <s v="Year 4"/>
    <d v="2015-12-31T00:00:00"/>
    <n v="15280044000"/>
    <n v="10724192000"/>
    <n v="3277390000"/>
    <s v=" $-   "/>
    <n v="141675000"/>
    <x v="1"/>
    <s v="Specialty Stores"/>
  </r>
  <r>
    <x v="171"/>
    <s v="Year 1"/>
    <d v="2013-05-31T00:00:00"/>
    <n v="2375923000"/>
    <n v="862075000"/>
    <n v="1156635000"/>
    <s v=" $-   "/>
    <s v=" $-   "/>
    <x v="2"/>
    <s v="Data Processing &amp; Outsourced Services"/>
  </r>
  <r>
    <x v="171"/>
    <s v="Year 2"/>
    <d v="2014-05-31T00:00:00"/>
    <n v="2554236000"/>
    <n v="952225000"/>
    <n v="1196512000"/>
    <s v=" $-   "/>
    <s v=" $-   "/>
    <x v="2"/>
    <s v="Data Processing &amp; Outsourced Services"/>
  </r>
  <r>
    <x v="171"/>
    <s v="Year 3"/>
    <d v="2015-05-31T00:00:00"/>
    <n v="2773718000"/>
    <n v="1022107000"/>
    <n v="1295014000"/>
    <s v=" $-   "/>
    <s v=" $-   "/>
    <x v="2"/>
    <s v="Data Processing &amp; Outsourced Services"/>
  </r>
  <r>
    <x v="171"/>
    <s v="Year 4"/>
    <d v="2016-05-31T00:00:00"/>
    <n v="2898150000"/>
    <n v="1147639000"/>
    <n v="1325567000"/>
    <s v=" $-   "/>
    <s v=" $-   "/>
    <x v="2"/>
    <s v="Data Processing &amp; Outsourced Services"/>
  </r>
  <r>
    <x v="172"/>
    <s v="Year 1"/>
    <d v="2013-02-02T00:00:00"/>
    <n v="15651000000"/>
    <n v="9480000000"/>
    <s v=" $-   "/>
    <s v=" $-   "/>
    <s v=" $-   "/>
    <x v="1"/>
    <s v="Apparel Retail"/>
  </r>
  <r>
    <x v="172"/>
    <s v="Year 2"/>
    <d v="2014-02-01T00:00:00"/>
    <n v="16148000000"/>
    <n v="9855000000"/>
    <s v=" $-   "/>
    <s v=" $-   "/>
    <s v=" $-   "/>
    <x v="1"/>
    <s v="Apparel Retail"/>
  </r>
  <r>
    <x v="172"/>
    <s v="Year 3"/>
    <d v="2015-01-31T00:00:00"/>
    <n v="16435000000"/>
    <n v="10146000000"/>
    <s v=" $-   "/>
    <s v=" $-   "/>
    <s v=" $-   "/>
    <x v="1"/>
    <s v="Apparel Retail"/>
  </r>
  <r>
    <x v="172"/>
    <s v="Year 4"/>
    <d v="2016-01-30T00:00:00"/>
    <n v="15797000000"/>
    <n v="10077000000"/>
    <s v=" $-   "/>
    <s v=" $-   "/>
    <s v=" $-   "/>
    <x v="1"/>
    <s v="Apparel Retail"/>
  </r>
  <r>
    <x v="173"/>
    <s v="Year 1"/>
    <d v="2012-12-29T00:00:00"/>
    <n v="2715675000"/>
    <n v="1277195000"/>
    <n v="508547000"/>
    <n v="325773000"/>
    <s v=" $-   "/>
    <x v="1"/>
    <s v="Consumer Electronics"/>
  </r>
  <r>
    <x v="173"/>
    <s v="Year 2"/>
    <d v="2013-12-28T00:00:00"/>
    <n v="2631851000"/>
    <n v="1224551000"/>
    <n v="468345000"/>
    <n v="364923000"/>
    <s v=" $-   "/>
    <x v="1"/>
    <s v="Consumer Electronics"/>
  </r>
  <r>
    <x v="173"/>
    <s v="Year 3"/>
    <d v="2014-12-27T00:00:00"/>
    <n v="2870658000"/>
    <n v="1266246000"/>
    <n v="518665000"/>
    <n v="395121000"/>
    <s v=" $-   "/>
    <x v="1"/>
    <s v="Consumer Electronics"/>
  </r>
  <r>
    <x v="173"/>
    <s v="Year 4"/>
    <d v="2015-12-26T00:00:00"/>
    <n v="2820270000"/>
    <n v="1281566000"/>
    <n v="562080000"/>
    <n v="427043000"/>
    <s v=" $-   "/>
    <x v="1"/>
    <s v="Consumer Electronics"/>
  </r>
  <r>
    <x v="174"/>
    <s v="Year 1"/>
    <d v="2013-12-31T00:00:00"/>
    <n v="19540000000"/>
    <n v="15422000000"/>
    <n v="2816000000"/>
    <s v=" $-   "/>
    <s v=" $-   "/>
    <x v="1"/>
    <s v="Tires &amp; Rubber"/>
  </r>
  <r>
    <x v="174"/>
    <s v="Year 2"/>
    <d v="2014-12-31T00:00:00"/>
    <n v="18138000000"/>
    <n v="13906000000"/>
    <n v="2815000000"/>
    <s v=" $-   "/>
    <s v=" $-   "/>
    <x v="1"/>
    <s v="Tires &amp; Rubber"/>
  </r>
  <r>
    <x v="174"/>
    <s v="Year 3"/>
    <d v="2015-12-31T00:00:00"/>
    <n v="16443000000"/>
    <n v="12164000000"/>
    <n v="2728000000"/>
    <s v=" $-   "/>
    <s v=" $-   "/>
    <x v="1"/>
    <s v="Tires &amp; Rubber"/>
  </r>
  <r>
    <x v="174"/>
    <s v="Year 4"/>
    <d v="2016-12-31T00:00:00"/>
    <n v="15158000000"/>
    <n v="10972000000"/>
    <n v="2617000000"/>
    <s v=" $-   "/>
    <s v=" $-   "/>
    <x v="1"/>
    <s v="Tires &amp; Rubber"/>
  </r>
  <r>
    <x v="175"/>
    <s v="Year 1"/>
    <d v="2012-12-31T00:00:00"/>
    <n v="8950045000"/>
    <n v="5033885000"/>
    <n v="2785035000"/>
    <s v=" $-   "/>
    <s v=" $-   "/>
    <x v="0"/>
    <s v="Industrial Materials"/>
  </r>
  <r>
    <x v="175"/>
    <s v="Year 2"/>
    <d v="2013-12-31T00:00:00"/>
    <n v="9437758000"/>
    <n v="5301275000"/>
    <n v="2839629000"/>
    <s v=" $-   "/>
    <s v=" $-   "/>
    <x v="0"/>
    <s v="Industrial Materials"/>
  </r>
  <r>
    <x v="175"/>
    <s v="Year 3"/>
    <d v="2014-12-31T00:00:00"/>
    <n v="9964953000"/>
    <n v="5650711000"/>
    <n v="2967125000"/>
    <s v=" $-   "/>
    <s v=" $-   "/>
    <x v="0"/>
    <s v="Industrial Materials"/>
  </r>
  <r>
    <x v="175"/>
    <s v="Year 4"/>
    <d v="2015-12-31T00:00:00"/>
    <n v="9973384000"/>
    <n v="5741956000"/>
    <n v="2931108000"/>
    <s v=" $-   "/>
    <s v=" $-   "/>
    <x v="0"/>
    <s v="Industrial Materials"/>
  </r>
  <r>
    <x v="176"/>
    <s v="Year 1"/>
    <d v="2013-12-31T00:00:00"/>
    <n v="29402000000"/>
    <n v="24931000000"/>
    <n v="1333000000"/>
    <s v=" $-   "/>
    <s v=" $-   "/>
    <x v="9"/>
    <s v="Oil &amp; Gas Equipment &amp; Services"/>
  </r>
  <r>
    <x v="176"/>
    <s v="Year 2"/>
    <d v="2014-12-31T00:00:00"/>
    <n v="32870000000"/>
    <n v="27334000000"/>
    <n v="293000000"/>
    <s v=" $-   "/>
    <s v=" $-   "/>
    <x v="9"/>
    <s v="Oil &amp; Gas Equipment &amp; Services"/>
  </r>
  <r>
    <x v="176"/>
    <s v="Year 3"/>
    <d v="2015-12-31T00:00:00"/>
    <n v="23633000000"/>
    <n v="21113000000"/>
    <n v="200000000"/>
    <s v=" $-   "/>
    <s v=" $-   "/>
    <x v="9"/>
    <s v="Oil &amp; Gas Equipment &amp; Services"/>
  </r>
  <r>
    <x v="176"/>
    <s v="Year 4"/>
    <d v="2016-12-31T00:00:00"/>
    <n v="15887000000"/>
    <n v="15023000000"/>
    <n v="228000000"/>
    <s v=" $-   "/>
    <s v=" $-   "/>
    <x v="9"/>
    <s v="Oil &amp; Gas Equipment &amp; Services"/>
  </r>
  <r>
    <x v="177"/>
    <s v="Year 1"/>
    <d v="2013-06-30T00:00:00"/>
    <n v="4297842000"/>
    <n v="3193722000"/>
    <n v="902869000"/>
    <s v=" $-   "/>
    <s v=" $-   "/>
    <x v="1"/>
    <s v="Consumer Electronics"/>
  </r>
  <r>
    <x v="177"/>
    <s v="Year 2"/>
    <d v="2014-06-30T00:00:00"/>
    <n v="5348483000"/>
    <n v="3891816000"/>
    <n v="1126940000"/>
    <s v=" $-   "/>
    <s v=" $-   "/>
    <x v="1"/>
    <s v="Consumer Electronics"/>
  </r>
  <r>
    <x v="177"/>
    <s v="Year 3"/>
    <d v="2015-06-30T00:00:00"/>
    <n v="6155297000"/>
    <n v="4338193000"/>
    <n v="1347510000"/>
    <s v=" $-   "/>
    <s v=" $-   "/>
    <x v="1"/>
    <s v="Consumer Electronics"/>
  </r>
  <r>
    <x v="177"/>
    <s v="Year 4"/>
    <d v="2016-06-30T00:00:00"/>
    <n v="6911676000"/>
    <n v="4818585000"/>
    <n v="1513064000"/>
    <s v=" $-   "/>
    <s v=" $-   "/>
    <x v="1"/>
    <s v="Consumer Electronics"/>
  </r>
  <r>
    <x v="178"/>
    <s v="Year 1"/>
    <d v="2012-12-31T00:00:00"/>
    <n v="4088983000"/>
    <n v="1671980000"/>
    <n v="1269586000"/>
    <n v="201197000"/>
    <n v="92369000"/>
    <x v="1"/>
    <s v="Leisure Products"/>
  </r>
  <r>
    <x v="178"/>
    <s v="Year 2"/>
    <d v="2013-12-29T00:00:00"/>
    <n v="4082157000"/>
    <n v="1672901000"/>
    <n v="1269777000"/>
    <n v="207591000"/>
    <n v="125876000"/>
    <x v="1"/>
    <s v="Leisure Products"/>
  </r>
  <r>
    <x v="178"/>
    <s v="Year 3"/>
    <d v="2014-12-28T00:00:00"/>
    <n v="4277207000"/>
    <n v="1698372000"/>
    <n v="1315793000"/>
    <n v="222556000"/>
    <n v="99794000"/>
    <x v="1"/>
    <s v="Leisure Products"/>
  </r>
  <r>
    <x v="178"/>
    <s v="Year 4"/>
    <d v="2015-12-27T00:00:00"/>
    <n v="4447509000"/>
    <n v="1677033000"/>
    <n v="1370183000"/>
    <n v="242944000"/>
    <n v="86171000"/>
    <x v="1"/>
    <s v="Leisure Products"/>
  </r>
  <r>
    <x v="179"/>
    <s v="Year 1"/>
    <d v="2012-12-31T00:00:00"/>
    <n v="3036584000"/>
    <n v="162167000"/>
    <n v="1789327000"/>
    <s v=" $-   "/>
    <n v="193937000"/>
    <x v="6"/>
    <s v="Banks"/>
  </r>
  <r>
    <x v="179"/>
    <s v="Year 2"/>
    <d v="2013-12-31T00:00:00"/>
    <n v="2872833000"/>
    <n v="116241000"/>
    <n v="1716639000"/>
    <s v=" $-   "/>
    <n v="131409000"/>
    <x v="6"/>
    <s v="Banks"/>
  </r>
  <r>
    <x v="179"/>
    <s v="Year 3"/>
    <d v="2014-12-31T00:00:00"/>
    <n v="2955641000"/>
    <n v="86453000"/>
    <n v="1843069000"/>
    <s v=" $-   "/>
    <n v="120266000"/>
    <x v="6"/>
    <s v="Banks"/>
  </r>
  <r>
    <x v="179"/>
    <s v="Year 4"/>
    <d v="2015-12-31T00:00:00"/>
    <n v="3153251000"/>
    <n v="82175000"/>
    <n v="1948041000"/>
    <s v=" $-   "/>
    <n v="127821000"/>
    <x v="6"/>
    <s v="Banks"/>
  </r>
  <r>
    <x v="180"/>
    <s v="Year 1"/>
    <d v="2013-12-28T00:00:00"/>
    <n v="4627802000"/>
    <n v="3016109000"/>
    <n v="1096507000"/>
    <s v=" $-   "/>
    <s v=" $-   "/>
    <x v="1"/>
    <s v="Apparel, Accessories &amp; Luxury Goods"/>
  </r>
  <r>
    <x v="180"/>
    <s v="Year 2"/>
    <d v="2015-01-03T00:00:00"/>
    <n v="5324746000"/>
    <n v="3420339000"/>
    <n v="1340453000"/>
    <s v=" $-   "/>
    <s v=" $-   "/>
    <x v="1"/>
    <s v="Apparel, Accessories &amp; Luxury Goods"/>
  </r>
  <r>
    <x v="180"/>
    <s v="Year 3"/>
    <d v="2016-01-02T00:00:00"/>
    <n v="5731549000"/>
    <n v="3595217000"/>
    <n v="1541214000"/>
    <s v=" $-   "/>
    <s v=" $-   "/>
    <x v="1"/>
    <s v="Apparel, Accessories &amp; Luxury Goods"/>
  </r>
  <r>
    <x v="180"/>
    <s v="Year 4"/>
    <d v="2016-12-31T00:00:00"/>
    <n v="6028199000"/>
    <n v="3752151000"/>
    <n v="1500399000"/>
    <s v=" $-   "/>
    <s v=" $-   "/>
    <x v="1"/>
    <s v="Apparel, Accessories &amp; Luxury Goods"/>
  </r>
  <r>
    <x v="181"/>
    <s v="Year 1"/>
    <d v="2012-12-31T00:00:00"/>
    <n v="33013000000"/>
    <n v="5717000000"/>
    <n v="20801000000"/>
    <s v=" $-   "/>
    <n v="1679000000"/>
    <x v="3"/>
    <s v="Health Care Facilities"/>
  </r>
  <r>
    <x v="181"/>
    <s v="Year 2"/>
    <d v="2013-12-31T00:00:00"/>
    <n v="34182000000"/>
    <n v="5970000000"/>
    <n v="21667000000"/>
    <s v=" $-   "/>
    <n v="1753000000"/>
    <x v="3"/>
    <s v="Health Care Facilities"/>
  </r>
  <r>
    <x v="181"/>
    <s v="Year 3"/>
    <d v="2014-12-31T00:00:00"/>
    <n v="36918000000"/>
    <n v="6262000000"/>
    <n v="23271000000"/>
    <s v=" $-   "/>
    <n v="1820000000"/>
    <x v="3"/>
    <s v="Health Care Facilities"/>
  </r>
  <r>
    <x v="181"/>
    <s v="Year 4"/>
    <d v="2015-12-31T00:00:00"/>
    <n v="39678000000"/>
    <n v="6638000000"/>
    <n v="25171000000"/>
    <s v=" $-   "/>
    <n v="1904000000"/>
    <x v="3"/>
    <s v="Health Care Facilities"/>
  </r>
  <r>
    <x v="182"/>
    <s v="Year 1"/>
    <d v="2012-12-31T00:00:00"/>
    <n v="1765979000"/>
    <n v="567989000"/>
    <n v="158950000"/>
    <s v=" $-   "/>
    <n v="506220000"/>
    <x v="7"/>
    <s v="REITs"/>
  </r>
  <r>
    <x v="182"/>
    <s v="Year 2"/>
    <d v="2013-12-31T00:00:00"/>
    <n v="2847945000"/>
    <n v="1206813000"/>
    <n v="241719000"/>
    <s v=" $-   "/>
    <n v="865800000"/>
    <x v="7"/>
    <s v="REITs"/>
  </r>
  <r>
    <x v="182"/>
    <s v="Year 3"/>
    <d v="2014-12-31T00:00:00"/>
    <n v="3305879000"/>
    <n v="1403358000"/>
    <n v="212481000"/>
    <s v=" $-   "/>
    <n v="844130000"/>
    <x v="7"/>
    <s v="REITs"/>
  </r>
  <r>
    <x v="182"/>
    <s v="Year 4"/>
    <d v="2015-12-31T00:00:00"/>
    <n v="3775685000"/>
    <n v="1622257000"/>
    <n v="258342000"/>
    <s v=" $-   "/>
    <n v="826240000"/>
    <x v="7"/>
    <s v="REITs"/>
  </r>
  <r>
    <x v="183"/>
    <s v="Year 1"/>
    <d v="2013-12-31T00:00:00"/>
    <n v="2013719000"/>
    <s v=" $-   "/>
    <n v="401324000"/>
    <s v=" $-   "/>
    <n v="423312000"/>
    <x v="7"/>
    <s v="REITs"/>
  </r>
  <r>
    <x v="183"/>
    <s v="Year 2"/>
    <d v="2014-12-31T00:00:00"/>
    <n v="1563210000"/>
    <s v=" $-   "/>
    <n v="463059000"/>
    <s v=" $-   "/>
    <n v="455016000"/>
    <x v="7"/>
    <s v="REITs"/>
  </r>
  <r>
    <x v="183"/>
    <s v="Year 3"/>
    <d v="2015-12-31T00:00:00"/>
    <n v="1828305000"/>
    <s v=" $-   "/>
    <n v="706644000"/>
    <s v=" $-   "/>
    <n v="504905000"/>
    <x v="7"/>
    <s v="REITs"/>
  </r>
  <r>
    <x v="183"/>
    <s v="Year 4"/>
    <d v="2016-12-31T00:00:00"/>
    <n v="2040486000"/>
    <s v=" $-   "/>
    <n v="842010000"/>
    <s v=" $-   "/>
    <n v="568108000"/>
    <x v="7"/>
    <s v="REITs"/>
  </r>
  <r>
    <x v="184"/>
    <s v="Year 1"/>
    <d v="2013-02-03T00:00:00"/>
    <n v="74754000000"/>
    <n v="48912000000"/>
    <n v="16508000000"/>
    <s v=" $-   "/>
    <n v="1568000000"/>
    <x v="1"/>
    <s v="Home Improvement Retail"/>
  </r>
  <r>
    <x v="184"/>
    <s v="Year 2"/>
    <d v="2014-02-02T00:00:00"/>
    <n v="78812000000"/>
    <n v="51897000000"/>
    <n v="16122000000"/>
    <s v=" $-   "/>
    <n v="1627000000"/>
    <x v="1"/>
    <s v="Home Improvement Retail"/>
  </r>
  <r>
    <x v="184"/>
    <s v="Year 3"/>
    <d v="2015-02-01T00:00:00"/>
    <n v="83176000000"/>
    <n v="54787000000"/>
    <n v="16280000000"/>
    <s v=" $-   "/>
    <n v="1640000000"/>
    <x v="1"/>
    <s v="Home Improvement Retail"/>
  </r>
  <r>
    <x v="184"/>
    <s v="Year 4"/>
    <d v="2016-01-31T00:00:00"/>
    <n v="88519000000"/>
    <n v="58254000000"/>
    <n v="16801000000"/>
    <s v=" $-   "/>
    <n v="1690000000"/>
    <x v="1"/>
    <s v="Home Improvement Retail"/>
  </r>
  <r>
    <x v="185"/>
    <s v="Year 1"/>
    <d v="2012-12-31T00:00:00"/>
    <n v="12245000000"/>
    <n v="3535000000"/>
    <n v="1126000000"/>
    <s v=" $-   "/>
    <n v="2866000000"/>
    <x v="9"/>
    <s v="Integrated Oil &amp; Gas"/>
  </r>
  <r>
    <x v="185"/>
    <s v="Year 2"/>
    <d v="2013-12-31T00:00:00"/>
    <n v="11905000000"/>
    <n v="3969000000"/>
    <n v="1045000000"/>
    <s v=" $-   "/>
    <n v="2687000000"/>
    <x v="9"/>
    <s v="Integrated Oil &amp; Gas"/>
  </r>
  <r>
    <x v="185"/>
    <s v="Year 3"/>
    <d v="2014-12-31T00:00:00"/>
    <n v="10737000000"/>
    <n v="3753000000"/>
    <n v="863000000"/>
    <s v=" $-   "/>
    <n v="3224000000"/>
    <x v="9"/>
    <s v="Integrated Oil &amp; Gas"/>
  </r>
  <r>
    <x v="185"/>
    <s v="Year 4"/>
    <d v="2015-12-31T00:00:00"/>
    <n v="6636000000"/>
    <n v="3323000000"/>
    <n v="703000000"/>
    <s v=" $-   "/>
    <n v="3955000000"/>
    <x v="9"/>
    <s v="Integrated Oil &amp; Gas"/>
  </r>
  <r>
    <x v="186"/>
    <s v="Year 1"/>
    <d v="2012-12-31T00:00:00"/>
    <n v="22086000000"/>
    <n v="13195000000"/>
    <s v=" $-   "/>
    <s v=" $-   "/>
    <n v="7080000000"/>
    <x v="6"/>
    <s v="Property &amp; Casualty Insurance"/>
  </r>
  <r>
    <x v="186"/>
    <s v="Year 2"/>
    <d v="2013-12-31T00:00:00"/>
    <n v="20673000000"/>
    <n v="11048000000"/>
    <s v=" $-   "/>
    <s v=" $-   "/>
    <n v="5970000000"/>
    <x v="6"/>
    <s v="Property &amp; Casualty Insurance"/>
  </r>
  <r>
    <x v="186"/>
    <s v="Year 3"/>
    <d v="2014-12-31T00:00:00"/>
    <n v="18614000000"/>
    <n v="10805000000"/>
    <s v=" $-   "/>
    <s v=" $-   "/>
    <n v="5757000000"/>
    <x v="6"/>
    <s v="Property &amp; Casualty Insurance"/>
  </r>
  <r>
    <x v="186"/>
    <s v="Year 4"/>
    <d v="2015-12-31T00:00:00"/>
    <n v="18377000000"/>
    <n v="10775000000"/>
    <s v=" $-   "/>
    <s v=" $-   "/>
    <n v="5274000000"/>
    <x v="6"/>
    <s v="Property &amp; Casualty Insurance"/>
  </r>
  <r>
    <x v="187"/>
    <s v="Year 1"/>
    <d v="2012-12-31T00:00:00"/>
    <n v="5580506000"/>
    <n v="3440623000"/>
    <n v="1111232000"/>
    <s v=" $-   "/>
    <s v=" $-   "/>
    <x v="1"/>
    <s v="Motorcycle Manufacturers"/>
  </r>
  <r>
    <x v="187"/>
    <s v="Year 2"/>
    <d v="2013-12-31T00:00:00"/>
    <n v="5899872000"/>
    <n v="3621417000"/>
    <n v="1124753000"/>
    <s v=" $-   "/>
    <s v=" $-   "/>
    <x v="1"/>
    <s v="Motorcycle Manufacturers"/>
  </r>
  <r>
    <x v="187"/>
    <s v="Year 3"/>
    <d v="2014-12-31T00:00:00"/>
    <n v="6228508000"/>
    <n v="3788023000"/>
    <n v="1159502000"/>
    <s v=" $-   "/>
    <s v=" $-   "/>
    <x v="1"/>
    <s v="Motorcycle Manufacturers"/>
  </r>
  <r>
    <x v="187"/>
    <s v="Year 4"/>
    <d v="2015-12-31T00:00:00"/>
    <n v="5995402000"/>
    <n v="3619612000"/>
    <n v="1220095000"/>
    <s v=" $-   "/>
    <s v=" $-   "/>
    <x v="1"/>
    <s v="Motorcycle Manufacturers"/>
  </r>
  <r>
    <x v="188"/>
    <s v="Year 1"/>
    <d v="2013-09-28T00:00:00"/>
    <n v="2492300000"/>
    <n v="1330900000"/>
    <n v="661100000"/>
    <n v="197600000"/>
    <n v="112600000"/>
    <x v="3"/>
    <s v="Health Care Equipment"/>
  </r>
  <r>
    <x v="188"/>
    <s v="Year 2"/>
    <d v="2014-09-27T00:00:00"/>
    <n v="2530700000"/>
    <n v="1285200000"/>
    <n v="591500000"/>
    <n v="203200000"/>
    <n v="113800000"/>
    <x v="3"/>
    <s v="Health Care Equipment"/>
  </r>
  <r>
    <x v="188"/>
    <s v="Year 3"/>
    <d v="2015-09-26T00:00:00"/>
    <n v="2705000000"/>
    <n v="1272300000"/>
    <n v="624000000"/>
    <n v="214900000"/>
    <n v="110200000"/>
    <x v="3"/>
    <s v="Health Care Equipment"/>
  </r>
  <r>
    <x v="188"/>
    <s v="Year 4"/>
    <d v="2016-09-24T00:00:00"/>
    <n v="2832700000"/>
    <n v="1269400000"/>
    <n v="682400000"/>
    <n v="232100000"/>
    <n v="89700000"/>
    <x v="3"/>
    <s v="Health Care Equipment"/>
  </r>
  <r>
    <x v="189"/>
    <s v="Year 1"/>
    <d v="2013-12-31T00:00:00"/>
    <n v="39055000000"/>
    <n v="28364000000"/>
    <n v="5190000000"/>
    <s v=" $-   "/>
    <s v=" $-   "/>
    <x v="0"/>
    <s v="Industrial Conglomerates"/>
  </r>
  <r>
    <x v="189"/>
    <s v="Year 2"/>
    <d v="2014-12-31T00:00:00"/>
    <n v="40306000000"/>
    <n v="28957000000"/>
    <n v="5518000000"/>
    <s v=" $-   "/>
    <s v=" $-   "/>
    <x v="0"/>
    <s v="Industrial Conglomerates"/>
  </r>
  <r>
    <x v="189"/>
    <s v="Year 3"/>
    <d v="2015-12-31T00:00:00"/>
    <n v="38581000000"/>
    <n v="26747000000"/>
    <n v="5006000000"/>
    <s v=" $-   "/>
    <s v=" $-   "/>
    <x v="0"/>
    <s v="Industrial Conglomerates"/>
  </r>
  <r>
    <x v="189"/>
    <s v="Year 4"/>
    <d v="2016-12-31T00:00:00"/>
    <n v="39302000000"/>
    <n v="27150000000"/>
    <n v="5469000000"/>
    <s v=" $-   "/>
    <s v=" $-   "/>
    <x v="0"/>
    <s v="Industrial Conglomerates"/>
  </r>
  <r>
    <x v="190"/>
    <s v="Year 1"/>
    <d v="2013-09-30T00:00:00"/>
    <n v="3387614000"/>
    <n v="1852768000"/>
    <n v="126250000"/>
    <n v="15235000"/>
    <n v="455623000"/>
    <x v="9"/>
    <s v="Oil &amp; Gas Drilling"/>
  </r>
  <r>
    <x v="190"/>
    <s v="Year 2"/>
    <d v="2014-09-30T00:00:00"/>
    <n v="3715968000"/>
    <n v="2006715000"/>
    <n v="116190000"/>
    <n v="15905000"/>
    <n v="523984000"/>
    <x v="9"/>
    <s v="Oil &amp; Gas Drilling"/>
  </r>
  <r>
    <x v="190"/>
    <s v="Year 3"/>
    <d v="2015-09-30T00:00:00"/>
    <n v="3161702000"/>
    <n v="1703476000"/>
    <n v="122878000"/>
    <n v="16104000"/>
    <n v="608039000"/>
    <x v="9"/>
    <s v="Oil &amp; Gas Drilling"/>
  </r>
  <r>
    <x v="190"/>
    <s v="Year 4"/>
    <d v="2016-09-30T00:00:00"/>
    <n v="1624232000"/>
    <n v="898805000"/>
    <n v="136287000"/>
    <n v="10269000"/>
    <n v="598587000"/>
    <x v="9"/>
    <s v="Oil &amp; Gas Drilling"/>
  </r>
  <r>
    <x v="191"/>
    <s v="Year 1"/>
    <d v="2014-10-31T00:00:00"/>
    <n v="55123000000"/>
    <n v="39486000000"/>
    <n v="8717000000"/>
    <n v="2197000000"/>
    <n v="906000000"/>
    <x v="2"/>
    <s v="Technology Hardware, Storage &amp; Peripherals"/>
  </r>
  <r>
    <x v="191"/>
    <s v="Year 2"/>
    <d v="2015-10-31T00:00:00"/>
    <n v="52107000000"/>
    <n v="37168000000"/>
    <n v="9047000000"/>
    <n v="2338000000"/>
    <n v="852000000"/>
    <x v="2"/>
    <s v="Technology Hardware, Storage &amp; Peripherals"/>
  </r>
  <r>
    <x v="191"/>
    <s v="Year 3"/>
    <d v="2016-10-31T00:00:00"/>
    <n v="50123000000"/>
    <n v="35507000000"/>
    <n v="8419000000"/>
    <n v="2298000000"/>
    <n v="755000000"/>
    <x v="2"/>
    <s v="Technology Hardware, Storage &amp; Peripherals"/>
  </r>
  <r>
    <x v="192"/>
    <s v="Year 1"/>
    <d v="2013-10-31T00:00:00"/>
    <n v="112298000000"/>
    <n v="86380000000"/>
    <n v="13267000000"/>
    <n v="3135000000"/>
    <n v="1373000000"/>
    <x v="2"/>
    <s v="Computer Hardware"/>
  </r>
  <r>
    <x v="192"/>
    <s v="Year 2"/>
    <d v="2014-10-31T00:00:00"/>
    <n v="56651000000"/>
    <n v="45431000000"/>
    <n v="5361000000"/>
    <n v="1298000000"/>
    <n v="129000000"/>
    <x v="2"/>
    <s v="Computer Hardware"/>
  </r>
  <r>
    <x v="192"/>
    <s v="Year 3"/>
    <d v="2015-10-31T00:00:00"/>
    <n v="51463000000"/>
    <n v="41524000000"/>
    <n v="4663000000"/>
    <n v="1191000000"/>
    <n v="102000000"/>
    <x v="2"/>
    <s v="Computer Hardware"/>
  </r>
  <r>
    <x v="192"/>
    <s v="Year 4"/>
    <d v="2016-10-31T00:00:00"/>
    <n v="48238000000"/>
    <n v="39240000000"/>
    <n v="4019000000"/>
    <n v="1209000000"/>
    <n v="16000000"/>
    <x v="2"/>
    <s v="Computer Hardware"/>
  </r>
  <r>
    <x v="193"/>
    <s v="Year 1"/>
    <d v="2013-04-30T00:00:00"/>
    <n v="2807114000"/>
    <n v="1123773000"/>
    <n v="828095000"/>
    <s v=" $-   "/>
    <n v="92407000"/>
    <x v="6"/>
    <s v="Consumer Finance"/>
  </r>
  <r>
    <x v="193"/>
    <s v="Year 2"/>
    <d v="2014-04-30T00:00:00"/>
    <n v="3024295000"/>
    <n v="1179405000"/>
    <n v="830789000"/>
    <s v=" $-   "/>
    <n v="115604000"/>
    <x v="6"/>
    <s v="Consumer Finance"/>
  </r>
  <r>
    <x v="193"/>
    <s v="Year 3"/>
    <d v="2015-04-30T00:00:00"/>
    <n v="3078658000"/>
    <n v="1231104000"/>
    <n v="818091000"/>
    <s v=" $-   "/>
    <n v="159804000"/>
    <x v="6"/>
    <s v="Consumer Finance"/>
  </r>
  <r>
    <x v="193"/>
    <s v="Year 4"/>
    <d v="2016-04-30T00:00:00"/>
    <n v="3038153000"/>
    <n v="1250320000"/>
    <n v="905648000"/>
    <s v=" $-   "/>
    <n v="173598000"/>
    <x v="6"/>
    <s v="Consumer Finance"/>
  </r>
  <r>
    <x v="194"/>
    <s v="Year 1"/>
    <d v="2013-10-27T00:00:00"/>
    <n v="8751654000"/>
    <n v="7338838000"/>
    <n v="627340000"/>
    <s v=" $-   "/>
    <s v=" $-   "/>
    <x v="4"/>
    <s v="Packaged Foods &amp; Meats"/>
  </r>
  <r>
    <x v="194"/>
    <s v="Year 2"/>
    <d v="2014-10-26T00:00:00"/>
    <n v="9316256000"/>
    <n v="7751273000"/>
    <n v="650948000"/>
    <s v=" $-   "/>
    <s v=" $-   "/>
    <x v="4"/>
    <s v="Packaged Foods &amp; Meats"/>
  </r>
  <r>
    <x v="194"/>
    <s v="Year 3"/>
    <d v="2015-10-31T00:00:00"/>
    <n v="9263863000"/>
    <n v="7455282000"/>
    <n v="743611000"/>
    <s v=" $-   "/>
    <s v=" $-   "/>
    <x v="4"/>
    <s v="Packaged Foods &amp; Meats"/>
  </r>
  <r>
    <x v="194"/>
    <s v="Year 4"/>
    <d v="2016-10-30T00:00:00"/>
    <n v="9523224000"/>
    <n v="7365049000"/>
    <n v="871974000"/>
    <s v=" $-   "/>
    <s v=" $-   "/>
    <x v="4"/>
    <s v="Packaged Foods &amp; Meats"/>
  </r>
  <r>
    <x v="195"/>
    <s v="Year 1"/>
    <d v="2013-06-28T00:00:00"/>
    <n v="5112000000"/>
    <n v="3385000000"/>
    <n v="914000000"/>
    <s v=" $-   "/>
    <s v=" $-   "/>
    <x v="2"/>
    <s v="Telecommunications Equipment"/>
  </r>
  <r>
    <x v="195"/>
    <s v="Year 2"/>
    <d v="2014-06-27T00:00:00"/>
    <n v="5012000000"/>
    <n v="3310000000"/>
    <n v="820000000"/>
    <s v=" $-   "/>
    <s v=" $-   "/>
    <x v="2"/>
    <s v="Telecommunications Equipment"/>
  </r>
  <r>
    <x v="195"/>
    <s v="Year 3"/>
    <d v="2015-07-03T00:00:00"/>
    <n v="5083000000"/>
    <n v="3348000000"/>
    <n v="976000000"/>
    <s v=" $-   "/>
    <s v=" $-   "/>
    <x v="2"/>
    <s v="Telecommunications Equipment"/>
  </r>
  <r>
    <x v="195"/>
    <s v="Year 4"/>
    <d v="2016-07-01T00:00:00"/>
    <n v="7467000000"/>
    <n v="5132000000"/>
    <n v="1186000000"/>
    <s v=" $-   "/>
    <s v=" $-   "/>
    <x v="2"/>
    <s v="Telecommunications Equipment"/>
  </r>
  <r>
    <x v="196"/>
    <s v="Year 1"/>
    <d v="2012-12-29T00:00:00"/>
    <n v="8939967000"/>
    <n v="6432454000"/>
    <n v="1873360000"/>
    <s v=" $-   "/>
    <s v=" $-   "/>
    <x v="3"/>
    <s v="Health Care Distributors"/>
  </r>
  <r>
    <x v="196"/>
    <s v="Year 2"/>
    <d v="2013-12-28T00:00:00"/>
    <n v="9560647000"/>
    <n v="6904633000"/>
    <n v="1978960000"/>
    <s v=" $-   "/>
    <s v=" $-   "/>
    <x v="3"/>
    <s v="Health Care Distributors"/>
  </r>
  <r>
    <x v="196"/>
    <s v="Year 3"/>
    <d v="2014-12-27T00:00:00"/>
    <n v="10371390000"/>
    <n v="7460075000"/>
    <n v="2196173000"/>
    <s v=" $-   "/>
    <s v=" $-   "/>
    <x v="3"/>
    <s v="Health Care Distributors"/>
  </r>
  <r>
    <x v="196"/>
    <s v="Year 4"/>
    <d v="2015-12-26T00:00:00"/>
    <n v="10629719000"/>
    <n v="7617460000"/>
    <n v="2243356000"/>
    <s v=" $-   "/>
    <s v=" $-   "/>
    <x v="3"/>
    <s v="Health Care Distributors"/>
  </r>
  <r>
    <x v="197"/>
    <s v="Year 1"/>
    <d v="2012-12-31T00:00:00"/>
    <n v="5059000000"/>
    <n v="1885000000"/>
    <n v="2101000000"/>
    <s v=" $-   "/>
    <n v="722000000"/>
    <x v="7"/>
    <s v="REITs"/>
  </r>
  <r>
    <x v="197"/>
    <s v="Year 2"/>
    <d v="2013-12-31T00:00:00"/>
    <n v="5166000000"/>
    <n v="1989000000"/>
    <n v="1968000000"/>
    <s v=" $-   "/>
    <n v="697000000"/>
    <x v="7"/>
    <s v="REITs"/>
  </r>
  <r>
    <x v="197"/>
    <s v="Year 3"/>
    <d v="2014-12-31T00:00:00"/>
    <n v="5354000000"/>
    <n v="2033000000"/>
    <n v="1920000000"/>
    <s v=" $-   "/>
    <n v="701000000"/>
    <x v="7"/>
    <s v="REITs"/>
  </r>
  <r>
    <x v="197"/>
    <s v="Year 4"/>
    <d v="2015-12-31T00:00:00"/>
    <n v="5387000000"/>
    <n v="2012000000"/>
    <n v="2011000000"/>
    <s v=" $-   "/>
    <n v="716000000"/>
    <x v="7"/>
    <s v="REITs"/>
  </r>
  <r>
    <x v="198"/>
    <s v="Year 1"/>
    <d v="2012-12-31T00:00:00"/>
    <n v="6644252000"/>
    <n v="3784370000"/>
    <n v="1703796000"/>
    <s v=" $-   "/>
    <s v=" $-   "/>
    <x v="4"/>
    <s v="Packaged Foods &amp; Meats"/>
  </r>
  <r>
    <x v="198"/>
    <s v="Year 2"/>
    <d v="2013-12-31T00:00:00"/>
    <n v="7146079000"/>
    <n v="3865231000"/>
    <n v="1924132000"/>
    <s v=" $-   "/>
    <s v=" $-   "/>
    <x v="4"/>
    <s v="Packaged Foods &amp; Meats"/>
  </r>
  <r>
    <x v="198"/>
    <s v="Year 3"/>
    <d v="2014-12-31T00:00:00"/>
    <n v="7421768000"/>
    <n v="4085602000"/>
    <n v="1898284000"/>
    <s v=" $-   "/>
    <s v=" $-   "/>
    <x v="4"/>
    <s v="Packaged Foods &amp; Meats"/>
  </r>
  <r>
    <x v="198"/>
    <s v="Year 4"/>
    <d v="2015-12-31T00:00:00"/>
    <n v="7386626000"/>
    <n v="4003951000"/>
    <n v="1969308000"/>
    <s v=" $-   "/>
    <s v=" $-   "/>
    <x v="4"/>
    <s v="Packaged Foods &amp; Meats"/>
  </r>
  <r>
    <x v="199"/>
    <s v="Year 1"/>
    <d v="2013-12-31T00:00:00"/>
    <n v="41313000000"/>
    <n v="32564000000"/>
    <s v=" $-   "/>
    <s v=" $-   "/>
    <n v="6688000000"/>
    <x v="3"/>
    <s v="Managed Health Care"/>
  </r>
  <r>
    <x v="199"/>
    <s v="Year 2"/>
    <d v="2014-12-31T00:00:00"/>
    <n v="48500000000"/>
    <n v="38166000000"/>
    <s v=" $-   "/>
    <s v=" $-   "/>
    <n v="7972000000"/>
    <x v="3"/>
    <s v="Managed Health Care"/>
  </r>
  <r>
    <x v="199"/>
    <s v="Year 3"/>
    <d v="2015-12-31T00:00:00"/>
    <n v="54289000000"/>
    <n v="44269000000"/>
    <s v=" $-   "/>
    <s v=" $-   "/>
    <n v="7673000000"/>
    <x v="3"/>
    <s v="Managed Health Care"/>
  </r>
  <r>
    <x v="199"/>
    <s v="Year 4"/>
    <d v="2016-12-31T00:00:00"/>
    <n v="54379000000"/>
    <n v="45007000000"/>
    <s v=" $-   "/>
    <s v=" $-   "/>
    <n v="7631000000"/>
    <x v="3"/>
    <s v="Managed Health Care"/>
  </r>
  <r>
    <x v="200"/>
    <s v="Year 1"/>
    <d v="2012-12-31T00:00:00"/>
    <n v="102874000000"/>
    <n v="52513000000"/>
    <n v="22389000000"/>
    <n v="5816000000"/>
    <s v=" $-   "/>
    <x v="2"/>
    <s v="IT Consulting &amp; Other Services"/>
  </r>
  <r>
    <x v="200"/>
    <s v="Year 2"/>
    <d v="2013-12-31T00:00:00"/>
    <n v="98367000000"/>
    <n v="49683000000"/>
    <n v="22629000000"/>
    <n v="5743000000"/>
    <s v=" $-   "/>
    <x v="2"/>
    <s v="IT Consulting &amp; Other Services"/>
  </r>
  <r>
    <x v="200"/>
    <s v="Year 3"/>
    <d v="2014-12-31T00:00:00"/>
    <n v="92793000000"/>
    <n v="46386000000"/>
    <n v="22438000000"/>
    <n v="5437000000"/>
    <s v=" $-   "/>
    <x v="2"/>
    <s v="IT Consulting &amp; Other Services"/>
  </r>
  <r>
    <x v="200"/>
    <s v="Year 4"/>
    <d v="2015-12-31T00:00:00"/>
    <n v="81741000000"/>
    <n v="41057000000"/>
    <n v="19748000000"/>
    <n v="5247000000"/>
    <s v=" $-   "/>
    <x v="2"/>
    <s v="IT Consulting &amp; Other Services"/>
  </r>
  <r>
    <x v="201"/>
    <s v="Year 1"/>
    <d v="2012-12-31T00:00:00"/>
    <n v="1293338000"/>
    <n v="594190000"/>
    <n v="354571000"/>
    <n v="82014000"/>
    <s v=" $-   "/>
    <x v="3"/>
    <s v="Health Care Equipment"/>
  </r>
  <r>
    <x v="201"/>
    <s v="Year 2"/>
    <d v="2013-12-31T00:00:00"/>
    <n v="1377058000"/>
    <n v="620940000"/>
    <n v="401353000"/>
    <n v="88003000"/>
    <s v=" $-   "/>
    <x v="3"/>
    <s v="Health Care Equipment"/>
  </r>
  <r>
    <x v="201"/>
    <s v="Year 3"/>
    <d v="2014-12-31T00:00:00"/>
    <n v="1485807000"/>
    <n v="669691000"/>
    <n v="457598000"/>
    <n v="98263000"/>
    <s v=" $-   "/>
    <x v="3"/>
    <s v="Health Care Equipment"/>
  </r>
  <r>
    <x v="201"/>
    <s v="Year 4"/>
    <d v="2015-12-31T00:00:00"/>
    <n v="1601892000"/>
    <n v="711622000"/>
    <n v="482465000"/>
    <n v="99681000"/>
    <s v=" $-   "/>
    <x v="3"/>
    <s v="Health Care Equipment"/>
  </r>
  <r>
    <x v="202"/>
    <s v="Year 1"/>
    <d v="2012-12-31T00:00:00"/>
    <n v="2821446000"/>
    <n v="1645912000"/>
    <n v="453535000"/>
    <n v="233713000"/>
    <s v=" $-   "/>
    <x v="8"/>
    <s v="Specialty Chemicals"/>
  </r>
  <r>
    <x v="202"/>
    <s v="Year 2"/>
    <d v="2013-12-31T00:00:00"/>
    <n v="2952896000"/>
    <n v="1668691000"/>
    <n v="505877000"/>
    <n v="259838000"/>
    <s v=" $-   "/>
    <x v="8"/>
    <s v="Specialty Chemicals"/>
  </r>
  <r>
    <x v="202"/>
    <s v="Year 3"/>
    <d v="2014-12-31T00:00:00"/>
    <n v="3088533000"/>
    <n v="1726383000"/>
    <n v="514891000"/>
    <n v="253640000"/>
    <s v=" $-   "/>
    <x v="8"/>
    <s v="Specialty Chemicals"/>
  </r>
  <r>
    <x v="202"/>
    <s v="Year 4"/>
    <d v="2015-12-31T00:00:00"/>
    <n v="3023189000"/>
    <n v="1671590000"/>
    <n v="509557000"/>
    <n v="246101000"/>
    <s v=" $-   "/>
    <x v="8"/>
    <s v="Specialty Chemicals"/>
  </r>
  <r>
    <x v="203"/>
    <s v="Year 1"/>
    <d v="2013-12-29T00:00:00"/>
    <n v="1421178000"/>
    <n v="509291000"/>
    <n v="397285000"/>
    <n v="276743000"/>
    <s v=" $-   "/>
    <x v="3"/>
    <s v="Life Sciences Tools &amp; Services"/>
  </r>
  <r>
    <x v="203"/>
    <s v="Year 2"/>
    <d v="2014-12-28T00:00:00"/>
    <n v="1861358000"/>
    <n v="563648000"/>
    <n v="471921000"/>
    <n v="388055000"/>
    <s v=" $-   "/>
    <x v="3"/>
    <s v="Life Sciences Tools &amp; Services"/>
  </r>
  <r>
    <x v="203"/>
    <s v="Year 3"/>
    <d v="2016-01-03T00:00:00"/>
    <n v="2219762000"/>
    <n v="670472000"/>
    <n v="522046000"/>
    <n v="401527000"/>
    <s v=" $-   "/>
    <x v="3"/>
    <s v="Life Sciences Tools &amp; Services"/>
  </r>
  <r>
    <x v="203"/>
    <s v="Year 4"/>
    <d v="2017-01-01T00:00:00"/>
    <n v="2398373000"/>
    <n v="731925000"/>
    <n v="584491000"/>
    <n v="504415000"/>
    <s v=" $-   "/>
    <x v="3"/>
    <s v="Life Sciences Tools &amp; Services"/>
  </r>
  <r>
    <x v="204"/>
    <s v="Year 1"/>
    <d v="2013-12-28T00:00:00"/>
    <n v="52708000000"/>
    <n v="21187000000"/>
    <n v="8088000000"/>
    <n v="10611000000"/>
    <n v="291000000"/>
    <x v="2"/>
    <s v="Semiconductors"/>
  </r>
  <r>
    <x v="204"/>
    <s v="Year 2"/>
    <d v="2014-12-27T00:00:00"/>
    <n v="55870000000"/>
    <n v="20261000000"/>
    <n v="8136000000"/>
    <n v="11537000000"/>
    <n v="294000000"/>
    <x v="2"/>
    <s v="Semiconductors"/>
  </r>
  <r>
    <x v="204"/>
    <s v="Year 3"/>
    <d v="2015-12-26T00:00:00"/>
    <n v="55355000000"/>
    <n v="20676000000"/>
    <n v="7930000000"/>
    <n v="12128000000"/>
    <n v="265000000"/>
    <x v="2"/>
    <s v="Semiconductors"/>
  </r>
  <r>
    <x v="204"/>
    <s v="Year 4"/>
    <d v="2016-12-31T00:00:00"/>
    <n v="59387000000"/>
    <n v="23196000000"/>
    <n v="8397000000"/>
    <n v="12740000000"/>
    <n v="294000000"/>
    <x v="2"/>
    <s v="Semiconductors"/>
  </r>
  <r>
    <x v="205"/>
    <s v="Year 1"/>
    <d v="2013-07-31T00:00:00"/>
    <n v="3946000000"/>
    <n v="527000000"/>
    <n v="1534000000"/>
    <n v="647000000"/>
    <n v="30000000"/>
    <x v="2"/>
    <s v="Internet Software &amp; Services"/>
  </r>
  <r>
    <x v="205"/>
    <s v="Year 2"/>
    <d v="2014-07-31T00:00:00"/>
    <n v="4243000000"/>
    <n v="603000000"/>
    <n v="1601000000"/>
    <n v="714000000"/>
    <n v="25000000"/>
    <x v="2"/>
    <s v="Internet Software &amp; Services"/>
  </r>
  <r>
    <x v="205"/>
    <s v="Year 3"/>
    <d v="2015-07-31T00:00:00"/>
    <n v="4192000000"/>
    <n v="695000000"/>
    <n v="1771000000"/>
    <n v="798000000"/>
    <n v="42000000"/>
    <x v="2"/>
    <s v="Internet Software &amp; Services"/>
  </r>
  <r>
    <x v="205"/>
    <s v="Year 4"/>
    <d v="2016-07-31T00:00:00"/>
    <n v="4694000000"/>
    <n v="730000000"/>
    <n v="1807000000"/>
    <n v="881000000"/>
    <n v="34000000"/>
    <x v="2"/>
    <s v="Internet Software &amp; Services"/>
  </r>
  <r>
    <x v="206"/>
    <s v="Year 1"/>
    <d v="2012-12-31T00:00:00"/>
    <n v="21852000000"/>
    <n v="15287000000"/>
    <n v="3303000000"/>
    <s v=" $-   "/>
    <n v="1473000000"/>
    <x v="8"/>
    <s v="Paper Packaging"/>
  </r>
  <r>
    <x v="206"/>
    <s v="Year 2"/>
    <d v="2013-12-31T00:00:00"/>
    <n v="23483000000"/>
    <n v="16282000000"/>
    <n v="3557000000"/>
    <s v=" $-   "/>
    <n v="1531000000"/>
    <x v="8"/>
    <s v="Paper Packaging"/>
  </r>
  <r>
    <x v="206"/>
    <s v="Year 3"/>
    <d v="2014-12-31T00:00:00"/>
    <n v="23617000000"/>
    <n v="16254000000"/>
    <n v="3494000000"/>
    <s v=" $-   "/>
    <n v="1406000000"/>
    <x v="8"/>
    <s v="Paper Packaging"/>
  </r>
  <r>
    <x v="206"/>
    <s v="Year 4"/>
    <d v="2015-12-31T00:00:00"/>
    <n v="22365000000"/>
    <n v="15468000000"/>
    <n v="3219000000"/>
    <s v=" $-   "/>
    <n v="1294000000"/>
    <x v="8"/>
    <s v="Paper Packaging"/>
  </r>
  <r>
    <x v="207"/>
    <s v="Year 1"/>
    <d v="2012-12-31T00:00:00"/>
    <n v="6956200000"/>
    <s v=" $-   "/>
    <n v="6279100000"/>
    <s v=" $-   "/>
    <s v=" $-   "/>
    <x v="1"/>
    <s v="Advertising"/>
  </r>
  <r>
    <x v="207"/>
    <s v="Year 2"/>
    <d v="2013-12-31T00:00:00"/>
    <n v="7122300000"/>
    <s v=" $-   "/>
    <n v="6463400000"/>
    <s v=" $-   "/>
    <s v=" $-   "/>
    <x v="1"/>
    <s v="Advertising"/>
  </r>
  <r>
    <x v="207"/>
    <s v="Year 3"/>
    <d v="2014-12-31T00:00:00"/>
    <n v="7537100000"/>
    <s v=" $-   "/>
    <n v="6748500000"/>
    <s v=" $-   "/>
    <s v=" $-   "/>
    <x v="1"/>
    <s v="Advertising"/>
  </r>
  <r>
    <x v="207"/>
    <s v="Year 4"/>
    <d v="2015-12-31T00:00:00"/>
    <n v="7613800000"/>
    <s v=" $-   "/>
    <n v="6742700000"/>
    <s v=" $-   "/>
    <s v=" $-   "/>
    <x v="1"/>
    <s v="Advertising"/>
  </r>
  <r>
    <x v="208"/>
    <s v="Year 1"/>
    <d v="2012-12-31T00:00:00"/>
    <n v="3003955000"/>
    <n v="1277113000"/>
    <n v="850371000"/>
    <s v=" $-   "/>
    <n v="316344000"/>
    <x v="7"/>
    <s v="REITs"/>
  </r>
  <r>
    <x v="208"/>
    <s v="Year 2"/>
    <d v="2013-12-31T00:00:00"/>
    <n v="3024623000"/>
    <n v="1288878000"/>
    <n v="924031000"/>
    <s v=" $-   "/>
    <n v="322037000"/>
    <x v="7"/>
    <s v="REITs"/>
  </r>
  <r>
    <x v="208"/>
    <s v="Year 3"/>
    <d v="2014-12-31T00:00:00"/>
    <n v="3117693000"/>
    <n v="1344636000"/>
    <n v="869572000"/>
    <s v=" $-   "/>
    <n v="353143000"/>
    <x v="7"/>
    <s v="REITs"/>
  </r>
  <r>
    <x v="208"/>
    <s v="Year 4"/>
    <d v="2015-12-31T00:00:00"/>
    <n v="3007976000"/>
    <n v="1290025000"/>
    <n v="844960000"/>
    <s v=" $-   "/>
    <n v="345464000"/>
    <x v="7"/>
    <s v="REITs"/>
  </r>
  <r>
    <x v="209"/>
    <s v="Year 1"/>
    <d v="2013-12-31T00:00:00"/>
    <n v="2265100000"/>
    <n v="670900000"/>
    <n v="574000000"/>
    <n v="167700000"/>
    <s v=" $-   "/>
    <x v="3"/>
    <s v="Health Care Equipment"/>
  </r>
  <r>
    <x v="209"/>
    <s v="Year 2"/>
    <d v="2014-12-31T00:00:00"/>
    <n v="2131700000"/>
    <n v="717900000"/>
    <n v="691000000"/>
    <n v="178000000"/>
    <s v=" $-   "/>
    <x v="3"/>
    <s v="Health Care Equipment"/>
  </r>
  <r>
    <x v="209"/>
    <s v="Year 3"/>
    <d v="2015-12-31T00:00:00"/>
    <n v="2384400000"/>
    <n v="806500000"/>
    <n v="640500000"/>
    <n v="197400000"/>
    <s v=" $-   "/>
    <x v="3"/>
    <s v="Health Care Equipment"/>
  </r>
  <r>
    <x v="209"/>
    <s v="Year 4"/>
    <d v="2016-12-31T00:00:00"/>
    <n v="2704400000"/>
    <n v="814300000"/>
    <n v="705300000"/>
    <n v="239600000"/>
    <s v=" $-   "/>
    <x v="3"/>
    <s v="Health Care Equipment"/>
  </r>
  <r>
    <x v="210"/>
    <s v="Year 1"/>
    <d v="2013-12-31T00:00:00"/>
    <n v="14135000000"/>
    <n v="8554000000"/>
    <n v="2815000000"/>
    <s v=" $-   "/>
    <n v="250000000"/>
    <x v="0"/>
    <s v="Industrial Machinery"/>
  </r>
  <r>
    <x v="210"/>
    <s v="Year 2"/>
    <d v="2014-12-31T00:00:00"/>
    <n v="14484000000"/>
    <n v="8673000000"/>
    <n v="2678000000"/>
    <s v=" $-   "/>
    <n v="245000000"/>
    <x v="0"/>
    <s v="Industrial Machinery"/>
  </r>
  <r>
    <x v="210"/>
    <s v="Year 3"/>
    <d v="2015-12-31T00:00:00"/>
    <n v="13405000000"/>
    <n v="7888000000"/>
    <n v="2417000000"/>
    <s v=" $-   "/>
    <n v="233000000"/>
    <x v="0"/>
    <s v="Industrial Machinery"/>
  </r>
  <r>
    <x v="210"/>
    <s v="Year 4"/>
    <d v="2016-12-31T00:00:00"/>
    <n v="13599000000"/>
    <n v="7896000000"/>
    <n v="2415000000"/>
    <s v=" $-   "/>
    <n v="224000000"/>
    <x v="0"/>
    <s v="Industrial Machinery"/>
  </r>
  <r>
    <x v="211"/>
    <s v="Year 1"/>
    <d v="2012-12-31T00:00:00"/>
    <n v="4050400000"/>
    <s v=" $-   "/>
    <n v="3207800000"/>
    <s v=" $-   "/>
    <s v=" $-   "/>
    <x v="6"/>
    <s v="Asset Management &amp; Custody Banks"/>
  </r>
  <r>
    <x v="211"/>
    <s v="Year 2"/>
    <d v="2013-12-31T00:00:00"/>
    <n v="4644600000"/>
    <s v=" $-   "/>
    <n v="3524400000"/>
    <s v=" $-   "/>
    <s v=" $-   "/>
    <x v="6"/>
    <s v="Asset Management &amp; Custody Banks"/>
  </r>
  <r>
    <x v="211"/>
    <s v="Year 3"/>
    <d v="2014-12-31T00:00:00"/>
    <n v="5147100000"/>
    <s v=" $-   "/>
    <n v="3870200000"/>
    <s v=" $-   "/>
    <s v=" $-   "/>
    <x v="6"/>
    <s v="Asset Management &amp; Custody Banks"/>
  </r>
  <r>
    <x v="211"/>
    <s v="Year 4"/>
    <d v="2015-12-31T00:00:00"/>
    <n v="5122900000"/>
    <s v=" $-   "/>
    <n v="3764500000"/>
    <s v=" $-   "/>
    <s v=" $-   "/>
    <x v="6"/>
    <s v="Asset Management &amp; Custody Banks"/>
  </r>
  <r>
    <x v="212"/>
    <s v="Year 1"/>
    <d v="2012-12-31T00:00:00"/>
    <n v="5054980000"/>
    <n v="3230857000"/>
    <n v="1064757000"/>
    <s v=" $-   "/>
    <n v="229166000"/>
    <x v="0"/>
    <s v="Trucking"/>
  </r>
  <r>
    <x v="212"/>
    <s v="Year 2"/>
    <d v="2013-12-31T00:00:00"/>
    <n v="5584571000"/>
    <n v="3570801000"/>
    <n v="1183682000"/>
    <s v=" $-   "/>
    <n v="253380000"/>
    <x v="0"/>
    <s v="Trucking"/>
  </r>
  <r>
    <x v="212"/>
    <s v="Year 3"/>
    <d v="2014-12-31T00:00:00"/>
    <n v="6165441000"/>
    <n v="3898403000"/>
    <n v="1341000000"/>
    <s v=" $-   "/>
    <n v="294496000"/>
    <x v="0"/>
    <s v="Trucking"/>
  </r>
  <r>
    <x v="212"/>
    <s v="Year 4"/>
    <d v="2015-12-31T00:00:00"/>
    <n v="6187646000"/>
    <n v="3665578000"/>
    <n v="1466761000"/>
    <s v=" $-   "/>
    <n v="339613000"/>
    <x v="0"/>
    <s v="Trucking"/>
  </r>
  <r>
    <x v="213"/>
    <s v="Year 1"/>
    <d v="2013-09-27T00:00:00"/>
    <n v="11818376000"/>
    <n v="9976057000"/>
    <n v="1173340000"/>
    <s v=" $-   "/>
    <s v=" $-   "/>
    <x v="0"/>
    <s v="Industrial Conglomerates"/>
  </r>
  <r>
    <x v="213"/>
    <s v="Year 2"/>
    <d v="2014-09-26T00:00:00"/>
    <n v="12695157000"/>
    <n v="10621373000"/>
    <n v="1545716000"/>
    <s v=" $-   "/>
    <s v=" $-   "/>
    <x v="0"/>
    <s v="Industrial Conglomerates"/>
  </r>
  <r>
    <x v="213"/>
    <s v="Year 3"/>
    <d v="2015-10-02T00:00:00"/>
    <n v="12114832000"/>
    <n v="10146494000"/>
    <n v="1522811000"/>
    <s v=" $-   "/>
    <s v=" $-   "/>
    <x v="0"/>
    <s v="Industrial Conglomerates"/>
  </r>
  <r>
    <x v="213"/>
    <s v="Year 4"/>
    <d v="2016-09-30T00:00:00"/>
    <n v="10964157000"/>
    <n v="9196326000"/>
    <n v="1429233000"/>
    <s v=" $-   "/>
    <s v=" $-   "/>
    <x v="0"/>
    <s v="Industrial Conglomerates"/>
  </r>
  <r>
    <x v="214"/>
    <s v="Year 1"/>
    <d v="2012-12-31T00:00:00"/>
    <n v="4365400000"/>
    <n v="1656600000"/>
    <n v="1252300000"/>
    <n v="1101600000"/>
    <s v=" $-   "/>
    <x v="2"/>
    <s v="Networking Equipment"/>
  </r>
  <r>
    <x v="214"/>
    <s v="Year 2"/>
    <d v="2013-12-31T00:00:00"/>
    <n v="4669100000"/>
    <n v="1727700000"/>
    <n v="1293200000"/>
    <n v="1043200000"/>
    <s v=" $-   "/>
    <x v="2"/>
    <s v="Networking Equipment"/>
  </r>
  <r>
    <x v="214"/>
    <s v="Year 3"/>
    <d v="2014-12-31T00:00:00"/>
    <n v="4627100000"/>
    <n v="1768900000"/>
    <n v="1254700000"/>
    <n v="1006200000"/>
    <s v=" $-   "/>
    <x v="2"/>
    <s v="Networking Equipment"/>
  </r>
  <r>
    <x v="214"/>
    <s v="Year 4"/>
    <d v="2015-12-31T00:00:00"/>
    <n v="4857800000"/>
    <n v="1779200000"/>
    <n v="1172700000"/>
    <n v="994500000"/>
    <s v=" $-   "/>
    <x v="2"/>
    <s v="Networking Equipment"/>
  </r>
  <r>
    <x v="215"/>
    <s v="Year 1"/>
    <d v="2012-12-31T00:00:00"/>
    <n v="93646000000"/>
    <s v=" $-   "/>
    <n v="64729000000"/>
    <s v=" $-   "/>
    <n v="3385000000"/>
    <x v="6"/>
    <s v="Banks"/>
  </r>
  <r>
    <x v="215"/>
    <s v="Year 2"/>
    <d v="2013-12-31T00:00:00"/>
    <n v="97142000000"/>
    <s v=" $-   "/>
    <n v="70467000000"/>
    <s v=" $-   "/>
    <n v="225000000"/>
    <x v="6"/>
    <s v="Banks"/>
  </r>
  <r>
    <x v="215"/>
    <s v="Year 3"/>
    <d v="2014-12-31T00:00:00"/>
    <n v="91973000000"/>
    <s v=" $-   "/>
    <n v="61274000000"/>
    <s v=" $-   "/>
    <n v="3139000000"/>
    <x v="6"/>
    <s v="Banks"/>
  </r>
  <r>
    <x v="215"/>
    <s v="Year 4"/>
    <d v="2015-12-31T00:00:00"/>
    <n v="89716000000"/>
    <s v=" $-   "/>
    <n v="59014000000"/>
    <s v=" $-   "/>
    <n v="3827000000"/>
    <x v="6"/>
    <s v="Banks"/>
  </r>
  <r>
    <x v="216"/>
    <s v="Year 1"/>
    <d v="2013-02-02T00:00:00"/>
    <n v="12134000000"/>
    <n v="7432000000"/>
    <n v="3357000000"/>
    <s v=" $-   "/>
    <s v=" $-   "/>
    <x v="1"/>
    <s v="Department Stores"/>
  </r>
  <r>
    <x v="216"/>
    <s v="Year 2"/>
    <d v="2014-02-01T00:00:00"/>
    <n v="12540000000"/>
    <n v="7737000000"/>
    <n v="3453000000"/>
    <s v=" $-   "/>
    <s v=" $-   "/>
    <x v="1"/>
    <s v="Department Stores"/>
  </r>
  <r>
    <x v="216"/>
    <s v="Year 3"/>
    <d v="2015-01-31T00:00:00"/>
    <n v="13506000000"/>
    <n v="8406000000"/>
    <n v="3777000000"/>
    <s v=" $-   "/>
    <s v=" $-   "/>
    <x v="1"/>
    <s v="Department Stores"/>
  </r>
  <r>
    <x v="216"/>
    <s v="Year 4"/>
    <d v="2016-01-30T00:00:00"/>
    <n v="14437000000"/>
    <n v="9168000000"/>
    <n v="4168000000"/>
    <s v=" $-   "/>
    <s v=" $-   "/>
    <x v="1"/>
    <s v="Department Stores"/>
  </r>
  <r>
    <x v="217"/>
    <s v="Year 1"/>
    <d v="2012-12-29T00:00:00"/>
    <n v="14197000000"/>
    <n v="8763000000"/>
    <n v="3872000000"/>
    <s v=" $-   "/>
    <s v=" $-   "/>
    <x v="4"/>
    <s v="Packaged Foods &amp; Meats"/>
  </r>
  <r>
    <x v="217"/>
    <s v="Year 2"/>
    <d v="2013-12-28T00:00:00"/>
    <n v="14792000000"/>
    <n v="8689000000"/>
    <n v="3266000000"/>
    <s v=" $-   "/>
    <s v=" $-   "/>
    <x v="4"/>
    <s v="Packaged Foods &amp; Meats"/>
  </r>
  <r>
    <x v="217"/>
    <s v="Year 3"/>
    <d v="2015-01-03T00:00:00"/>
    <n v="14580000000"/>
    <n v="9517000000"/>
    <n v="4039000000"/>
    <s v=" $-   "/>
    <s v=" $-   "/>
    <x v="4"/>
    <s v="Packaged Foods &amp; Meats"/>
  </r>
  <r>
    <x v="217"/>
    <s v="Year 4"/>
    <d v="2016-01-02T00:00:00"/>
    <n v="13525000000"/>
    <n v="8844000000"/>
    <n v="3590000000"/>
    <s v=" $-   "/>
    <s v=" $-   "/>
    <x v="4"/>
    <s v="Packaged Foods &amp; Meats"/>
  </r>
  <r>
    <x v="218"/>
    <s v="Year 1"/>
    <d v="2013-09-30T00:00:00"/>
    <n v="1287577000"/>
    <n v="1073447000"/>
    <n v="174085000"/>
    <s v=" $-   "/>
    <n v="12784000"/>
    <x v="6"/>
    <s v="Banks"/>
  </r>
  <r>
    <x v="218"/>
    <s v="Year 2"/>
    <d v="2014-09-30T00:00:00"/>
    <n v="1463767000"/>
    <n v="1200308000"/>
    <n v="194491000"/>
    <s v=" $-   "/>
    <n v="13279000"/>
    <x v="6"/>
    <s v="Banks"/>
  </r>
  <r>
    <x v="218"/>
    <s v="Year 3"/>
    <d v="2015-09-30T00:00:00"/>
    <n v="1627413000"/>
    <n v="1354969000"/>
    <n v="207519000"/>
    <s v=" $-   "/>
    <n v="13338000"/>
    <x v="6"/>
    <s v="Banks"/>
  </r>
  <r>
    <x v="218"/>
    <s v="Year 4"/>
    <d v="2016-09-30T00:00:00"/>
    <n v="1822114000"/>
    <n v="1524907000"/>
    <n v="224088000"/>
    <s v=" $-   "/>
    <n v="13794000"/>
    <x v="6"/>
    <s v="Banks"/>
  </r>
  <r>
    <x v="219"/>
    <s v="Year 1"/>
    <d v="2012-12-31T00:00:00"/>
    <n v="793373000"/>
    <n v="206974000"/>
    <n v="123524000"/>
    <s v=" $-   "/>
    <n v="214827000"/>
    <x v="7"/>
    <s v="REITs"/>
  </r>
  <r>
    <x v="219"/>
    <s v="Year 2"/>
    <d v="2013-12-31T00:00:00"/>
    <n v="861527000"/>
    <n v="221498000"/>
    <n v="127470000"/>
    <s v=" $-   "/>
    <n v="224713000"/>
    <x v="7"/>
    <s v="REITs"/>
  </r>
  <r>
    <x v="219"/>
    <s v="Year 3"/>
    <d v="2014-12-31T00:00:00"/>
    <n v="993897000"/>
    <n v="258617000"/>
    <n v="122201000"/>
    <s v=" $-   "/>
    <n v="258074000"/>
    <x v="7"/>
    <s v="REITs"/>
  </r>
  <r>
    <x v="219"/>
    <s v="Year 4"/>
    <d v="2015-12-31T00:00:00"/>
    <n v="1166769000"/>
    <n v="304477000"/>
    <n v="122735000"/>
    <s v=" $-   "/>
    <n v="344527000"/>
    <x v="7"/>
    <s v="REITs"/>
  </r>
  <r>
    <x v="220"/>
    <s v="Year 1"/>
    <d v="2013-06-30T00:00:00"/>
    <n v="2842781000"/>
    <n v="1237452000"/>
    <n v="387812000"/>
    <n v="487832000"/>
    <s v=" $-   "/>
    <x v="2"/>
    <s v="Semiconductor Equipment"/>
  </r>
  <r>
    <x v="220"/>
    <s v="Year 2"/>
    <d v="2014-06-30T00:00:00"/>
    <n v="2929408000"/>
    <n v="1232962000"/>
    <n v="384907000"/>
    <n v="539469000"/>
    <s v=" $-   "/>
    <x v="2"/>
    <s v="Semiconductor Equipment"/>
  </r>
  <r>
    <x v="220"/>
    <s v="Year 3"/>
    <d v="2015-06-30T00:00:00"/>
    <n v="2814049000"/>
    <n v="1215229000"/>
    <n v="406864000"/>
    <n v="530616000"/>
    <s v=" $-   "/>
    <x v="2"/>
    <s v="Semiconductor Equipment"/>
  </r>
  <r>
    <x v="220"/>
    <s v="Year 4"/>
    <d v="2016-06-30T00:00:00"/>
    <n v="2984493000"/>
    <n v="1163391000"/>
    <n v="379399000"/>
    <n v="481258000"/>
    <s v=" $-   "/>
    <x v="2"/>
    <s v="Semiconductor Equipment"/>
  </r>
  <r>
    <x v="221"/>
    <s v="Year 1"/>
    <d v="2013-12-31T00:00:00"/>
    <n v="19561000000"/>
    <n v="12952000000"/>
    <n v="3706000000"/>
    <s v=" $-   "/>
    <s v=" $-   "/>
    <x v="4"/>
    <s v="Household Products"/>
  </r>
  <r>
    <x v="221"/>
    <s v="Year 2"/>
    <d v="2014-12-31T00:00:00"/>
    <n v="19724000000"/>
    <n v="13041000000"/>
    <n v="4162000000"/>
    <s v=" $-   "/>
    <s v=" $-   "/>
    <x v="4"/>
    <s v="Household Products"/>
  </r>
  <r>
    <x v="221"/>
    <s v="Year 3"/>
    <d v="2015-12-31T00:00:00"/>
    <n v="18591000000"/>
    <n v="11967000000"/>
    <n v="5011000000"/>
    <s v=" $-   "/>
    <s v=" $-   "/>
    <x v="4"/>
    <s v="Household Products"/>
  </r>
  <r>
    <x v="221"/>
    <s v="Year 4"/>
    <d v="2016-12-31T00:00:00"/>
    <n v="18202000000"/>
    <n v="11551000000"/>
    <n v="3334000000"/>
    <s v=" $-   "/>
    <s v=" $-   "/>
    <x v="4"/>
    <s v="Household Products"/>
  </r>
  <r>
    <x v="222"/>
    <s v="Year 1"/>
    <d v="2013-12-31T00:00:00"/>
    <n v="14070000000"/>
    <n v="7365000000"/>
    <n v="1007000000"/>
    <s v=" $-   "/>
    <n v="1806000000"/>
    <x v="9"/>
    <s v="Oil &amp; Gas Refining &amp; Marketing &amp; Transportation"/>
  </r>
  <r>
    <x v="222"/>
    <s v="Year 2"/>
    <d v="2014-12-31T00:00:00"/>
    <n v="16226000000"/>
    <n v="8435000000"/>
    <n v="1029000000"/>
    <s v=" $-   "/>
    <n v="2040000000"/>
    <x v="9"/>
    <s v="Oil &amp; Gas Refining &amp; Marketing &amp; Transportation"/>
  </r>
  <r>
    <x v="222"/>
    <s v="Year 3"/>
    <d v="2015-12-31T00:00:00"/>
    <n v="14403000000"/>
    <n v="6452000000"/>
    <n v="1126000000"/>
    <s v=" $-   "/>
    <n v="2309000000"/>
    <x v="9"/>
    <s v="Oil &amp; Gas Refining &amp; Marketing &amp; Transportation"/>
  </r>
  <r>
    <x v="222"/>
    <s v="Year 4"/>
    <d v="2016-12-31T00:00:00"/>
    <n v="13058000000"/>
    <n v="5801000000"/>
    <n v="1089000000"/>
    <s v=" $-   "/>
    <n v="2209000000"/>
    <x v="9"/>
    <s v="Oil &amp; Gas Refining &amp; Marketing &amp; Transportation"/>
  </r>
  <r>
    <x v="223"/>
    <s v="Year 1"/>
    <d v="2013-02-28T00:00:00"/>
    <n v="10962818000"/>
    <n v="9498456000"/>
    <n v="731767000"/>
    <s v=" $-   "/>
    <s v=" $-   "/>
    <x v="1"/>
    <s v="Specialty Stores"/>
  </r>
  <r>
    <x v="223"/>
    <s v="Year 2"/>
    <d v="2014-02-28T00:00:00"/>
    <n v="12574299000"/>
    <n v="10925598000"/>
    <n v="819048000"/>
    <s v=" $-   "/>
    <s v=" $-   "/>
    <x v="1"/>
    <s v="Specialty Stores"/>
  </r>
  <r>
    <x v="223"/>
    <s v="Year 3"/>
    <d v="2015-02-28T00:00:00"/>
    <n v="14268716000"/>
    <n v="12381189000"/>
    <n v="890431000"/>
    <s v=" $-   "/>
    <s v=" $-   "/>
    <x v="1"/>
    <s v="Specialty Stores"/>
  </r>
  <r>
    <x v="223"/>
    <s v="Year 4"/>
    <d v="2016-02-29T00:00:00"/>
    <n v="15149675000"/>
    <n v="13130915000"/>
    <n v="959899000"/>
    <s v=" $-   "/>
    <s v=" $-   "/>
    <x v="1"/>
    <s v="Specialty Stores"/>
  </r>
  <r>
    <x v="224"/>
    <s v="Year 1"/>
    <d v="2012-12-31T00:00:00"/>
    <n v="48017000000"/>
    <n v="19053000000"/>
    <n v="18185000000"/>
    <s v=" $-   "/>
    <s v=" $-   "/>
    <x v="4"/>
    <s v="Soft Drinks"/>
  </r>
  <r>
    <x v="224"/>
    <s v="Year 2"/>
    <d v="2013-12-31T00:00:00"/>
    <n v="46854000000"/>
    <n v="18421000000"/>
    <n v="18205000000"/>
    <s v=" $-   "/>
    <s v=" $-   "/>
    <x v="4"/>
    <s v="Soft Drinks"/>
  </r>
  <r>
    <x v="224"/>
    <s v="Year 3"/>
    <d v="2014-12-31T00:00:00"/>
    <n v="45998000000"/>
    <n v="17889000000"/>
    <n v="18401000000"/>
    <s v=" $-   "/>
    <s v=" $-   "/>
    <x v="4"/>
    <s v="Soft Drinks"/>
  </r>
  <r>
    <x v="224"/>
    <s v="Year 4"/>
    <d v="2015-12-31T00:00:00"/>
    <n v="44294000000"/>
    <n v="17482000000"/>
    <n v="18084000000"/>
    <s v=" $-   "/>
    <s v=" $-   "/>
    <x v="4"/>
    <s v="Soft Drinks"/>
  </r>
  <r>
    <x v="225"/>
    <s v="Year 1"/>
    <d v="2013-03-30T00:00:00"/>
    <n v="2181732000"/>
    <n v="875166000"/>
    <n v="621536000"/>
    <s v=" $-   "/>
    <n v="54291000"/>
    <x v="1"/>
    <s v="Apparel, Accessories &amp; Luxury Goods"/>
  </r>
  <r>
    <x v="225"/>
    <s v="Year 2"/>
    <d v="2014-03-29T00:00:00"/>
    <n v="3310800000"/>
    <n v="1294700000"/>
    <n v="926900000"/>
    <s v=" $-   "/>
    <n v="79700000"/>
    <x v="1"/>
    <s v="Apparel, Accessories &amp; Luxury Goods"/>
  </r>
  <r>
    <x v="225"/>
    <s v="Year 3"/>
    <d v="2015-03-28T00:00:00"/>
    <n v="4371500000"/>
    <n v="1723800000"/>
    <n v="1251500000"/>
    <s v=" $-   "/>
    <n v="138400000"/>
    <x v="1"/>
    <s v="Apparel, Accessories &amp; Luxury Goods"/>
  </r>
  <r>
    <x v="225"/>
    <s v="Year 4"/>
    <d v="2016-04-02T00:00:00"/>
    <n v="4712100000"/>
    <n v="1914900000"/>
    <n v="1428000000"/>
    <s v=" $-   "/>
    <n v="183200000"/>
    <x v="1"/>
    <s v="Apparel, Accessories &amp; Luxury Goods"/>
  </r>
  <r>
    <x v="226"/>
    <s v="Year 1"/>
    <d v="2013-02-02T00:00:00"/>
    <n v="96619000000"/>
    <n v="76726000000"/>
    <n v="15477000000"/>
    <s v=" $-   "/>
    <n v="1652000000"/>
    <x v="4"/>
    <s v="Food Retail"/>
  </r>
  <r>
    <x v="226"/>
    <s v="Year 2"/>
    <d v="2014-02-01T00:00:00"/>
    <n v="98375000000"/>
    <n v="78138000000"/>
    <n v="15809000000"/>
    <s v=" $-   "/>
    <n v="1703000000"/>
    <x v="4"/>
    <s v="Food Retail"/>
  </r>
  <r>
    <x v="226"/>
    <s v="Year 3"/>
    <d v="2015-01-31T00:00:00"/>
    <n v="108465000000"/>
    <n v="85512000000"/>
    <n v="17868000000"/>
    <s v=" $-   "/>
    <n v="1948000000"/>
    <x v="4"/>
    <s v="Food Retail"/>
  </r>
  <r>
    <x v="226"/>
    <s v="Year 4"/>
    <d v="2016-01-30T00:00:00"/>
    <n v="109830000000"/>
    <n v="85496000000"/>
    <n v="18669000000"/>
    <s v=" $-   "/>
    <n v="2089000000"/>
    <x v="4"/>
    <s v="Food Retail"/>
  </r>
  <r>
    <x v="227"/>
    <s v="Year 1"/>
    <d v="2013-02-02T00:00:00"/>
    <n v="19279000000"/>
    <n v="12289000000"/>
    <n v="4267000000"/>
    <s v=" $-   "/>
    <n v="833000000"/>
    <x v="1"/>
    <s v="General Merchandise Stores"/>
  </r>
  <r>
    <x v="227"/>
    <s v="Year 2"/>
    <d v="2014-02-01T00:00:00"/>
    <n v="19031000000"/>
    <n v="12087000000"/>
    <n v="4313000000"/>
    <s v=" $-   "/>
    <n v="889000000"/>
    <x v="1"/>
    <s v="General Merchandise Stores"/>
  </r>
  <r>
    <x v="227"/>
    <s v="Year 3"/>
    <d v="2015-01-31T00:00:00"/>
    <n v="19023000000"/>
    <n v="12098000000"/>
    <n v="4350000000"/>
    <s v=" $-   "/>
    <n v="886000000"/>
    <x v="1"/>
    <s v="General Merchandise Stores"/>
  </r>
  <r>
    <x v="227"/>
    <s v="Year 4"/>
    <d v="2016-01-30T00:00:00"/>
    <n v="19204000000"/>
    <n v="12265000000"/>
    <n v="4452000000"/>
    <s v=" $-   "/>
    <n v="934000000"/>
    <x v="1"/>
    <s v="General Merchandise Stores"/>
  </r>
  <r>
    <x v="228"/>
    <s v="Year 1"/>
    <d v="2013-12-31T00:00:00"/>
    <n v="2369300000"/>
    <n v="805300000"/>
    <n v="602100000"/>
    <s v=" $-   "/>
    <n v="223300000"/>
    <x v="0"/>
    <s v="Railroads"/>
  </r>
  <r>
    <x v="228"/>
    <s v="Year 2"/>
    <d v="2014-12-31T00:00:00"/>
    <n v="2577100000"/>
    <n v="877900000"/>
    <n v="632000000"/>
    <s v=" $-   "/>
    <n v="258100000"/>
    <x v="0"/>
    <s v="Railroads"/>
  </r>
  <r>
    <x v="228"/>
    <s v="Year 3"/>
    <d v="2015-12-31T00:00:00"/>
    <n v="2418800000"/>
    <n v="759200000"/>
    <n v="571200000"/>
    <s v=" $-   "/>
    <n v="284600000"/>
    <x v="0"/>
    <s v="Railroads"/>
  </r>
  <r>
    <x v="228"/>
    <s v="Year 4"/>
    <d v="2016-12-31T00:00:00"/>
    <n v="2334200000"/>
    <n v="691100000"/>
    <n v="519600000"/>
    <s v=" $-   "/>
    <n v="305000000"/>
    <x v="0"/>
    <s v="Railroads"/>
  </r>
  <r>
    <x v="229"/>
    <s v="Year 1"/>
    <d v="2013-02-02T00:00:00"/>
    <n v="10459000000"/>
    <n v="6073000000"/>
    <n v="2720000000"/>
    <s v=" $-   "/>
    <s v=" $-   "/>
    <x v="1"/>
    <s v="Apparel Retail"/>
  </r>
  <r>
    <x v="229"/>
    <s v="Year 2"/>
    <d v="2014-02-01T00:00:00"/>
    <n v="10773000000"/>
    <n v="6344000000"/>
    <n v="2686000000"/>
    <s v=" $-   "/>
    <s v=" $-   "/>
    <x v="1"/>
    <s v="Apparel Retail"/>
  </r>
  <r>
    <x v="229"/>
    <s v="Year 3"/>
    <d v="2015-01-31T00:00:00"/>
    <n v="11454000000"/>
    <n v="6646000000"/>
    <n v="2855000000"/>
    <s v=" $-   "/>
    <s v=" $-   "/>
    <x v="1"/>
    <s v="Apparel Retail"/>
  </r>
  <r>
    <x v="229"/>
    <s v="Year 4"/>
    <d v="2016-01-30T00:00:00"/>
    <n v="12154000000"/>
    <n v="6950000000"/>
    <n v="3012000000"/>
    <s v=" $-   "/>
    <s v=" $-   "/>
    <x v="1"/>
    <s v="Apparel Retail"/>
  </r>
  <r>
    <x v="230"/>
    <s v="Year 1"/>
    <d v="2012-12-31T00:00:00"/>
    <n v="3414500000"/>
    <n v="2718900000"/>
    <n v="346100000"/>
    <s v=" $-   "/>
    <n v="25100000"/>
    <x v="0"/>
    <s v="Industrial Conglomerates"/>
  </r>
  <r>
    <x v="230"/>
    <s v="Year 2"/>
    <d v="2013-12-31T00:00:00"/>
    <n v="3477200000"/>
    <n v="2767300000"/>
    <n v="346900000"/>
    <s v=" $-   "/>
    <n v="25400000"/>
    <x v="0"/>
    <s v="Industrial Conglomerates"/>
  </r>
  <r>
    <x v="230"/>
    <s v="Year 3"/>
    <d v="2014-12-31T00:00:00"/>
    <n v="3782300000"/>
    <n v="2991900000"/>
    <n v="439200000"/>
    <s v=" $-   "/>
    <n v="19700000"/>
    <x v="0"/>
    <s v="Industrial Conglomerates"/>
  </r>
  <r>
    <x v="230"/>
    <s v="Year 4"/>
    <d v="2015-12-31T00:00:00"/>
    <n v="3917200000"/>
    <n v="2994000000"/>
    <n v="411800000"/>
    <s v=" $-   "/>
    <n v="20800000"/>
    <x v="0"/>
    <s v="Industrial Conglomerates"/>
  </r>
  <r>
    <x v="231"/>
    <s v="Year 1"/>
    <d v="2013-11-30T00:00:00"/>
    <n v="5935095000"/>
    <n v="4920664000"/>
    <n v="328595000"/>
    <s v=" $-   "/>
    <s v=" $-   "/>
    <x v="1"/>
    <s v="Homebuilding"/>
  </r>
  <r>
    <x v="231"/>
    <s v="Year 2"/>
    <d v="2014-11-30T00:00:00"/>
    <n v="7779812000"/>
    <n v="6336272000"/>
    <n v="521502000"/>
    <s v=" $-   "/>
    <s v=" $-   "/>
    <x v="1"/>
    <s v="Homebuilding"/>
  </r>
  <r>
    <x v="231"/>
    <s v="Year 3"/>
    <d v="2015-11-30T00:00:00"/>
    <n v="9474008000"/>
    <n v="7757571000"/>
    <n v="630421000"/>
    <s v=" $-   "/>
    <s v=" $-   "/>
    <x v="1"/>
    <s v="Homebuilding"/>
  </r>
  <r>
    <x v="231"/>
    <s v="Year 4"/>
    <d v="2016-11-30T00:00:00"/>
    <n v="10949999000"/>
    <n v="8923519000"/>
    <n v="764117000"/>
    <s v=" $-   "/>
    <s v=" $-   "/>
    <x v="1"/>
    <s v="Homebuilding"/>
  </r>
  <r>
    <x v="232"/>
    <s v="Year 1"/>
    <d v="2012-12-31T00:00:00"/>
    <n v="5671400000"/>
    <n v="3421700000"/>
    <n v="1114600000"/>
    <s v=" $-   "/>
    <n v="86300000"/>
    <x v="3"/>
    <s v="Health Care Facilities"/>
  </r>
  <r>
    <x v="232"/>
    <s v="Year 2"/>
    <d v="2013-12-31T00:00:00"/>
    <n v="5808300000"/>
    <n v="3585100000"/>
    <n v="1128800000"/>
    <s v=" $-   "/>
    <n v="81700000"/>
    <x v="3"/>
    <s v="Health Care Facilities"/>
  </r>
  <r>
    <x v="232"/>
    <s v="Year 3"/>
    <d v="2014-12-31T00:00:00"/>
    <n v="6011600000"/>
    <n v="3808500000"/>
    <n v="1198200000"/>
    <s v=" $-   "/>
    <n v="76700000"/>
    <x v="3"/>
    <s v="Health Care Facilities"/>
  </r>
  <r>
    <x v="232"/>
    <s v="Year 4"/>
    <d v="2015-12-31T00:00:00"/>
    <n v="8680100000"/>
    <n v="5776800000"/>
    <n v="1622000000"/>
    <s v=" $-   "/>
    <n v="164500000"/>
    <x v="3"/>
    <s v="Health Care Facilities"/>
  </r>
  <r>
    <x v="233"/>
    <s v="Year 1"/>
    <d v="2012-12-31T00:00:00"/>
    <n v="4122930000"/>
    <n v="2398790000"/>
    <n v="1219343000"/>
    <s v=" $-   "/>
    <n v="64093000"/>
    <x v="1"/>
    <s v="Distributors"/>
  </r>
  <r>
    <x v="233"/>
    <s v="Year 2"/>
    <d v="2013-12-31T00:00:00"/>
    <n v="5062528000"/>
    <n v="2987126000"/>
    <n v="1454080000"/>
    <s v=" $-   "/>
    <n v="80969000"/>
    <x v="1"/>
    <s v="Distributors"/>
  </r>
  <r>
    <x v="233"/>
    <s v="Year 3"/>
    <d v="2014-12-31T00:00:00"/>
    <n v="6740064000"/>
    <n v="4088151000"/>
    <n v="1866520000"/>
    <s v=" $-   "/>
    <n v="120719000"/>
    <x v="1"/>
    <s v="Distributors"/>
  </r>
  <r>
    <x v="233"/>
    <s v="Year 4"/>
    <d v="2015-12-31T00:00:00"/>
    <n v="7192633000"/>
    <n v="4359104000"/>
    <n v="1987271000"/>
    <s v=" $-   "/>
    <n v="122120000"/>
    <x v="1"/>
    <s v="Distributors"/>
  </r>
  <r>
    <x v="234"/>
    <s v="Year 1"/>
    <d v="2012-12-31T00:00:00"/>
    <n v="13107000000"/>
    <n v="11799000000"/>
    <s v=" $-   "/>
    <s v=" $-   "/>
    <s v=" $-   "/>
    <x v="0"/>
    <s v="Industrial Conglomerates"/>
  </r>
  <r>
    <x v="234"/>
    <s v="Year 2"/>
    <d v="2013-12-31T00:00:00"/>
    <n v="11420000000"/>
    <n v="10303000000"/>
    <s v=" $-   "/>
    <s v=" $-   "/>
    <s v=" $-   "/>
    <x v="0"/>
    <s v="Industrial Conglomerates"/>
  </r>
  <r>
    <x v="234"/>
    <s v="Year 3"/>
    <d v="2014-12-31T00:00:00"/>
    <n v="10986000000"/>
    <n v="9974000000"/>
    <s v=" $-   "/>
    <s v=" $-   "/>
    <s v=" $-   "/>
    <x v="0"/>
    <s v="Industrial Conglomerates"/>
  </r>
  <r>
    <x v="234"/>
    <s v="Year 4"/>
    <d v="2015-12-31T00:00:00"/>
    <n v="10466000000"/>
    <n v="9576000000"/>
    <s v=" $-   "/>
    <s v=" $-   "/>
    <s v=" $-   "/>
    <x v="0"/>
    <s v="Industrial Conglomerates"/>
  </r>
  <r>
    <x v="235"/>
    <s v="Year 1"/>
    <d v="2013-06-30T00:00:00"/>
    <n v="1282236000"/>
    <n v="322516000"/>
    <n v="151382000"/>
    <n v="235184000"/>
    <s v=" $-   "/>
    <x v="2"/>
    <s v="Semiconductors"/>
  </r>
  <r>
    <x v="235"/>
    <s v="Year 2"/>
    <d v="2014-06-29T00:00:00"/>
    <n v="1388386000"/>
    <n v="338580000"/>
    <n v="159642000"/>
    <n v="250434000"/>
    <s v=" $-   "/>
    <x v="2"/>
    <s v="Semiconductors"/>
  </r>
  <r>
    <x v="235"/>
    <s v="Year 3"/>
    <d v="2015-06-28T00:00:00"/>
    <n v="1475139000"/>
    <n v="355727000"/>
    <n v="169952000"/>
    <n v="266761000"/>
    <s v=" $-   "/>
    <x v="2"/>
    <s v="Semiconductors"/>
  </r>
  <r>
    <x v="235"/>
    <s v="Year 4"/>
    <d v="2016-07-03T00:00:00"/>
    <n v="1423936000"/>
    <n v="343801000"/>
    <n v="170120000"/>
    <n v="276462000"/>
    <s v=" $-   "/>
    <x v="2"/>
    <s v="Semiconductors"/>
  </r>
  <r>
    <x v="236"/>
    <s v="Year 1"/>
    <d v="2012-12-31T00:00:00"/>
    <n v="22603400000"/>
    <n v="4796500000"/>
    <n v="6839500000"/>
    <n v="5278100000"/>
    <s v=" $-   "/>
    <x v="3"/>
    <s v="Pharmaceuticals"/>
  </r>
  <r>
    <x v="236"/>
    <s v="Year 2"/>
    <d v="2013-12-31T00:00:00"/>
    <n v="23113100000"/>
    <n v="4908100000"/>
    <n v="6606700000"/>
    <n v="5531300000"/>
    <s v=" $-   "/>
    <x v="3"/>
    <s v="Pharmaceuticals"/>
  </r>
  <r>
    <x v="236"/>
    <s v="Year 3"/>
    <d v="2014-12-31T00:00:00"/>
    <n v="19615600000"/>
    <n v="4932500000"/>
    <n v="6280300000"/>
    <n v="4733600000"/>
    <s v=" $-   "/>
    <x v="3"/>
    <s v="Pharmaceuticals"/>
  </r>
  <r>
    <x v="236"/>
    <s v="Year 4"/>
    <d v="2015-12-31T00:00:00"/>
    <n v="19958700000"/>
    <n v="5037200000"/>
    <n v="6432400000"/>
    <n v="4796400000"/>
    <s v=" $-   "/>
    <x v="3"/>
    <s v="Pharmaceuticals"/>
  </r>
  <r>
    <x v="237"/>
    <s v="Year 1"/>
    <d v="2013-12-31T00:00:00"/>
    <n v="45358000000"/>
    <n v="41171000000"/>
    <n v="-318000000"/>
    <s v=" $-   "/>
    <s v=" $-   "/>
    <x v="0"/>
    <s v="Aerospace &amp; Defense"/>
  </r>
  <r>
    <x v="237"/>
    <s v="Year 2"/>
    <d v="2014-12-31T00:00:00"/>
    <n v="39946000000"/>
    <n v="35263000000"/>
    <n v="-329000000"/>
    <s v=" $-   "/>
    <s v=" $-   "/>
    <x v="0"/>
    <s v="Aerospace &amp; Defense"/>
  </r>
  <r>
    <x v="237"/>
    <s v="Year 3"/>
    <d v="2015-12-31T00:00:00"/>
    <n v="40536000000"/>
    <n v="36044000000"/>
    <n v="-220000000"/>
    <s v=" $-   "/>
    <s v=" $-   "/>
    <x v="0"/>
    <s v="Aerospace &amp; Defense"/>
  </r>
  <r>
    <x v="237"/>
    <s v="Year 4"/>
    <d v="2016-12-31T00:00:00"/>
    <n v="47248000000"/>
    <n v="42186000000"/>
    <n v="-487000000"/>
    <s v=" $-   "/>
    <s v=" $-   "/>
    <x v="0"/>
    <s v="Aerospace &amp; Defense"/>
  </r>
  <r>
    <x v="238"/>
    <s v="Year 1"/>
    <d v="2012-12-31T00:00:00"/>
    <n v="3094500000"/>
    <n v="2144200000"/>
    <n v="98200000"/>
    <s v=" $-   "/>
    <n v="332400000"/>
    <x v="5"/>
    <s v="Electric Utilities"/>
  </r>
  <r>
    <x v="238"/>
    <s v="Year 2"/>
    <d v="2013-12-31T00:00:00"/>
    <n v="3276800000"/>
    <n v="2272400000"/>
    <n v="99600000"/>
    <s v=" $-   "/>
    <n v="370900000"/>
    <x v="5"/>
    <s v="Electric Utilities"/>
  </r>
  <r>
    <x v="238"/>
    <s v="Year 3"/>
    <d v="2014-12-31T00:00:00"/>
    <n v="3350300000"/>
    <n v="2317500000"/>
    <n v="101100000"/>
    <s v=" $-   "/>
    <n v="388100000"/>
    <x v="5"/>
    <s v="Electric Utilities"/>
  </r>
  <r>
    <x v="238"/>
    <s v="Year 4"/>
    <d v="2015-12-31T00:00:00"/>
    <n v="3253600000"/>
    <n v="2171600000"/>
    <n v="103700000"/>
    <s v=" $-   "/>
    <n v="401300000"/>
    <x v="5"/>
    <s v="Electric Utilities"/>
  </r>
  <r>
    <x v="239"/>
    <s v="Year 1"/>
    <d v="2013-02-01T00:00:00"/>
    <n v="50521000000"/>
    <n v="33194000000"/>
    <n v="12244000000"/>
    <s v=" $-   "/>
    <n v="1523000000"/>
    <x v="1"/>
    <s v="Home Improvement Retail"/>
  </r>
  <r>
    <x v="239"/>
    <s v="Year 2"/>
    <d v="2014-01-31T00:00:00"/>
    <n v="53417000000"/>
    <n v="34941000000"/>
    <n v="12865000000"/>
    <s v=" $-   "/>
    <n v="1462000000"/>
    <x v="1"/>
    <s v="Home Improvement Retail"/>
  </r>
  <r>
    <x v="239"/>
    <s v="Year 3"/>
    <d v="2015-01-30T00:00:00"/>
    <n v="56223000000"/>
    <n v="36665000000"/>
    <n v="13281000000"/>
    <s v=" $-   "/>
    <n v="1485000000"/>
    <x v="1"/>
    <s v="Home Improvement Retail"/>
  </r>
  <r>
    <x v="239"/>
    <s v="Year 4"/>
    <d v="2016-01-29T00:00:00"/>
    <n v="59074000000"/>
    <n v="38504000000"/>
    <n v="14115000000"/>
    <s v=" $-   "/>
    <n v="1484000000"/>
    <x v="1"/>
    <s v="Home Improvement Retail"/>
  </r>
  <r>
    <x v="240"/>
    <s v="Year 1"/>
    <d v="2013-06-30T00:00:00"/>
    <n v="3598916000"/>
    <n v="2195857000"/>
    <n v="601300000"/>
    <n v="683688000"/>
    <s v=" $-   "/>
    <x v="2"/>
    <s v="Semiconductor Equipment"/>
  </r>
  <r>
    <x v="240"/>
    <s v="Year 2"/>
    <d v="2014-06-29T00:00:00"/>
    <n v="4607309000"/>
    <n v="2599828000"/>
    <n v="613341000"/>
    <n v="716471000"/>
    <s v=" $-   "/>
    <x v="2"/>
    <s v="Semiconductor Equipment"/>
  </r>
  <r>
    <x v="240"/>
    <s v="Year 3"/>
    <d v="2015-06-28T00:00:00"/>
    <n v="5259312000"/>
    <n v="2974976000"/>
    <n v="591611000"/>
    <n v="825242000"/>
    <s v=" $-   "/>
    <x v="2"/>
    <s v="Semiconductor Equipment"/>
  </r>
  <r>
    <x v="240"/>
    <s v="Year 4"/>
    <d v="2016-06-26T00:00:00"/>
    <n v="5885893000"/>
    <n v="3266971000"/>
    <n v="630954000"/>
    <n v="913712000"/>
    <s v=" $-   "/>
    <x v="2"/>
    <s v="Semiconductor Equipment"/>
  </r>
  <r>
    <x v="241"/>
    <s v="Year 1"/>
    <d v="2012-12-31T00:00:00"/>
    <n v="7810610000"/>
    <n v="7479746000"/>
    <n v="360586000"/>
    <s v=" $-   "/>
    <n v="116388000"/>
    <x v="6"/>
    <s v="Multi-Sector Holdings"/>
  </r>
  <r>
    <x v="241"/>
    <s v="Year 2"/>
    <d v="2013-12-31T00:00:00"/>
    <n v="9531778000"/>
    <n v="7567707000"/>
    <n v="2177616000"/>
    <s v=" $-   "/>
    <n v="167425000"/>
    <x v="6"/>
    <s v="Multi-Sector Holdings"/>
  </r>
  <r>
    <x v="241"/>
    <s v="Year 3"/>
    <d v="2014-12-31T00:00:00"/>
    <n v="10681897000"/>
    <n v="8024286000"/>
    <n v="2856642000"/>
    <s v=" $-   "/>
    <n v="185993000"/>
    <x v="6"/>
    <s v="Multi-Sector Holdings"/>
  </r>
  <r>
    <x v="241"/>
    <s v="Year 4"/>
    <d v="2015-12-31T00:00:00"/>
    <n v="10116502000"/>
    <n v="7677233000"/>
    <n v="2620072000"/>
    <s v=" $-   "/>
    <n v="224133000"/>
    <x v="6"/>
    <s v="Multi-Sector Holdings"/>
  </r>
  <r>
    <x v="242"/>
    <s v="Year 1"/>
    <d v="2013-12-31T00:00:00"/>
    <n v="17699000000"/>
    <n v="8307000000"/>
    <n v="7161000000"/>
    <s v=" $-   "/>
    <n v="867000000"/>
    <x v="0"/>
    <s v="Airlines"/>
  </r>
  <r>
    <x v="242"/>
    <s v="Year 2"/>
    <d v="2014-12-31T00:00:00"/>
    <n v="18605000000"/>
    <n v="7677000000"/>
    <n v="7639000000"/>
    <s v=" $-   "/>
    <n v="938000000"/>
    <x v="0"/>
    <s v="Airlines"/>
  </r>
  <r>
    <x v="242"/>
    <s v="Year 3"/>
    <d v="2015-12-31T00:00:00"/>
    <n v="19820000000"/>
    <n v="6025000000"/>
    <n v="8625000000"/>
    <s v=" $-   "/>
    <n v="1015000000"/>
    <x v="0"/>
    <s v="Airlines"/>
  </r>
  <r>
    <x v="242"/>
    <s v="Year 4"/>
    <d v="2016-12-31T00:00:00"/>
    <n v="20425000000"/>
    <n v="6132000000"/>
    <n v="9312000000"/>
    <s v=" $-   "/>
    <n v="1221000000"/>
    <x v="0"/>
    <s v="Airlines"/>
  </r>
  <r>
    <x v="243"/>
    <s v="Year 1"/>
    <d v="2012-12-31T00:00:00"/>
    <n v="6376000000"/>
    <n v="3851000000"/>
    <n v="1201000000"/>
    <s v=" $-   "/>
    <n v="749000000"/>
    <x v="10"/>
    <s v="Alternative Carriers"/>
  </r>
  <r>
    <x v="243"/>
    <s v="Year 2"/>
    <d v="2013-12-31T00:00:00"/>
    <n v="6313000000"/>
    <n v="3685000000"/>
    <n v="1162000000"/>
    <s v=" $-   "/>
    <n v="800000000"/>
    <x v="10"/>
    <s v="Alternative Carriers"/>
  </r>
  <r>
    <x v="243"/>
    <s v="Year 3"/>
    <d v="2014-12-31T00:00:00"/>
    <n v="6777000000"/>
    <n v="3775000000"/>
    <n v="1181000000"/>
    <s v=" $-   "/>
    <n v="808000000"/>
    <x v="10"/>
    <s v="Alternative Carriers"/>
  </r>
  <r>
    <x v="243"/>
    <s v="Year 4"/>
    <d v="2015-12-31T00:00:00"/>
    <n v="8229000000"/>
    <n v="4265000000"/>
    <n v="1467000000"/>
    <s v=" $-   "/>
    <n v="1166000000"/>
    <x v="10"/>
    <s v="Alternative Carriers"/>
  </r>
  <r>
    <x v="244"/>
    <s v="Year 1"/>
    <d v="2012-12-31T00:00:00"/>
    <n v="45352000000"/>
    <n v="39595000000"/>
    <n v="909000000"/>
    <n v="172000000"/>
    <s v=" $-   "/>
    <x v="8"/>
    <s v="Diversified Chemicals"/>
  </r>
  <r>
    <x v="244"/>
    <s v="Year 2"/>
    <d v="2013-12-31T00:00:00"/>
    <n v="44062000000"/>
    <n v="37940000000"/>
    <n v="870000000"/>
    <n v="150000000"/>
    <s v=" $-   "/>
    <x v="8"/>
    <s v="Diversified Chemicals"/>
  </r>
  <r>
    <x v="244"/>
    <s v="Year 3"/>
    <d v="2014-12-31T00:00:00"/>
    <n v="45608000000"/>
    <n v="38939000000"/>
    <n v="806000000"/>
    <n v="127000000"/>
    <s v=" $-   "/>
    <x v="8"/>
    <s v="Diversified Chemicals"/>
  </r>
  <r>
    <x v="244"/>
    <s v="Year 4"/>
    <d v="2015-12-31T00:00:00"/>
    <n v="32735000000"/>
    <n v="25683000000"/>
    <n v="828000000"/>
    <n v="102000000"/>
    <s v=" $-   "/>
    <x v="8"/>
    <s v="Diversified Chemicals"/>
  </r>
  <r>
    <x v="245"/>
    <s v="Year 1"/>
    <d v="2013-02-02T00:00:00"/>
    <n v="27686000000"/>
    <n v="16538000000"/>
    <n v="8482000000"/>
    <s v=" $-   "/>
    <s v=" $-   "/>
    <x v="1"/>
    <s v="Department Stores"/>
  </r>
  <r>
    <x v="245"/>
    <s v="Year 2"/>
    <d v="2014-02-01T00:00:00"/>
    <n v="27931000000"/>
    <n v="16725000000"/>
    <n v="8440000000"/>
    <s v=" $-   "/>
    <s v=" $-   "/>
    <x v="1"/>
    <s v="Department Stores"/>
  </r>
  <r>
    <x v="245"/>
    <s v="Year 3"/>
    <d v="2015-01-31T00:00:00"/>
    <n v="28105000000"/>
    <n v="16863000000"/>
    <n v="8355000000"/>
    <s v=" $-   "/>
    <s v=" $-   "/>
    <x v="1"/>
    <s v="Department Stores"/>
  </r>
  <r>
    <x v="245"/>
    <s v="Year 4"/>
    <d v="2016-01-30T00:00:00"/>
    <n v="27079000000"/>
    <n v="16496000000"/>
    <n v="8256000000"/>
    <s v=" $-   "/>
    <s v=" $-   "/>
    <x v="1"/>
    <s v="Department Stores"/>
  </r>
  <r>
    <x v="246"/>
    <s v="Year 1"/>
    <d v="2013-12-31T00:00:00"/>
    <n v="8312000000"/>
    <s v=" $-   "/>
    <n v="3456000000"/>
    <s v=" $-   "/>
    <n v="258000000"/>
    <x v="2"/>
    <s v="Internet Software &amp; Services"/>
  </r>
  <r>
    <x v="246"/>
    <s v="Year 2"/>
    <d v="2014-12-31T00:00:00"/>
    <n v="9441000000"/>
    <s v=" $-   "/>
    <n v="4014000000"/>
    <s v=" $-   "/>
    <n v="321000000"/>
    <x v="2"/>
    <s v="Internet Software &amp; Services"/>
  </r>
  <r>
    <x v="246"/>
    <s v="Year 3"/>
    <d v="2015-12-31T00:00:00"/>
    <n v="9667000000"/>
    <s v=" $-   "/>
    <n v="4162000000"/>
    <s v=" $-   "/>
    <n v="366000000"/>
    <x v="2"/>
    <s v="Internet Software &amp; Services"/>
  </r>
  <r>
    <x v="246"/>
    <s v="Year 4"/>
    <d v="2016-12-31T00:00:00"/>
    <n v="10776000000"/>
    <s v=" $-   "/>
    <n v="4525000000"/>
    <s v=" $-   "/>
    <n v="373000000"/>
    <x v="2"/>
    <s v="Internet Software &amp; Services"/>
  </r>
  <r>
    <x v="247"/>
    <s v="Year 1"/>
    <d v="2012-12-31T00:00:00"/>
    <n v="475888000"/>
    <n v="117275000"/>
    <n v="47115000"/>
    <s v=" $-   "/>
    <n v="121211000"/>
    <x v="7"/>
    <s v="Residential REITs"/>
  </r>
  <r>
    <x v="247"/>
    <s v="Year 2"/>
    <d v="2013-12-31T00:00:00"/>
    <n v="635490000"/>
    <n v="172050000"/>
    <n v="43720000"/>
    <s v=" $-   "/>
    <n v="186979000"/>
    <x v="7"/>
    <s v="Residential REITs"/>
  </r>
  <r>
    <x v="247"/>
    <s v="Year 3"/>
    <d v="2014-12-31T00:00:00"/>
    <n v="992332000"/>
    <n v="275379000"/>
    <n v="57664000"/>
    <s v=" $-   "/>
    <n v="301812000"/>
    <x v="7"/>
    <s v="Residential REITs"/>
  </r>
  <r>
    <x v="247"/>
    <s v="Year 4"/>
    <d v="2015-12-31T00:00:00"/>
    <n v="1042779000"/>
    <n v="280901000"/>
    <n v="53992000"/>
    <s v=" $-   "/>
    <n v="294520000"/>
    <x v="7"/>
    <s v="Residential REITs"/>
  </r>
  <r>
    <x v="248"/>
    <s v="Year 1"/>
    <d v="2012-12-31T00:00:00"/>
    <n v="797517000"/>
    <n v="337533000"/>
    <n v="20412000"/>
    <s v=" $-   "/>
    <n v="277621000"/>
    <x v="7"/>
    <s v="Retail REITs"/>
  </r>
  <r>
    <x v="248"/>
    <s v="Year 2"/>
    <d v="2013-12-31T00:00:00"/>
    <n v="1029475000"/>
    <n v="423256000"/>
    <n v="27772000"/>
    <s v=" $-   "/>
    <n v="357165000"/>
    <x v="7"/>
    <s v="Retail REITs"/>
  </r>
  <r>
    <x v="248"/>
    <s v="Year 3"/>
    <d v="2014-12-31T00:00:00"/>
    <n v="1105247000"/>
    <n v="441929000"/>
    <n v="29412000"/>
    <s v=" $-   "/>
    <n v="378716000"/>
    <x v="7"/>
    <s v="Retail REITs"/>
  </r>
  <r>
    <x v="248"/>
    <s v="Year 4"/>
    <d v="2015-12-31T00:00:00"/>
    <n v="1288149000"/>
    <n v="497359000"/>
    <n v="29870000"/>
    <s v=" $-   "/>
    <n v="464472000"/>
    <x v="7"/>
    <s v="Retail REITs"/>
  </r>
  <r>
    <x v="249"/>
    <s v="Year 1"/>
    <d v="2012-12-31T00:00:00"/>
    <n v="11814000000"/>
    <n v="10190000000"/>
    <n v="582000000"/>
    <s v=" $-   "/>
    <n v="102000000"/>
    <x v="1"/>
    <s v="Hotels, Resorts &amp; Cruise Lines"/>
  </r>
  <r>
    <x v="249"/>
    <s v="Year 2"/>
    <d v="2013-12-31T00:00:00"/>
    <n v="12784000000"/>
    <n v="11020000000"/>
    <n v="649000000"/>
    <s v=" $-   "/>
    <n v="127000000"/>
    <x v="1"/>
    <s v="Hotels, Resorts &amp; Cruise Lines"/>
  </r>
  <r>
    <x v="249"/>
    <s v="Year 3"/>
    <d v="2014-12-31T00:00:00"/>
    <n v="13796000000"/>
    <n v="11830000000"/>
    <n v="659000000"/>
    <s v=" $-   "/>
    <n v="148000000"/>
    <x v="1"/>
    <s v="Hotels, Resorts &amp; Cruise Lines"/>
  </r>
  <r>
    <x v="249"/>
    <s v="Year 4"/>
    <d v="2015-12-31T00:00:00"/>
    <n v="14486000000"/>
    <n v="12363000000"/>
    <n v="634000000"/>
    <s v=" $-   "/>
    <n v="139000000"/>
    <x v="1"/>
    <s v="Hotels, Resorts &amp; Cruise Lines"/>
  </r>
  <r>
    <x v="250"/>
    <s v="Year 1"/>
    <d v="2013-12-31T00:00:00"/>
    <n v="6761000000"/>
    <n v="4802000000"/>
    <n v="1347000000"/>
    <s v=" $-   "/>
    <s v=" $-   "/>
    <x v="0"/>
    <s v="Building Products"/>
  </r>
  <r>
    <x v="250"/>
    <s v="Year 2"/>
    <d v="2014-12-31T00:00:00"/>
    <n v="7006000000"/>
    <n v="4946000000"/>
    <n v="1338000000"/>
    <s v=" $-   "/>
    <s v=" $-   "/>
    <x v="0"/>
    <s v="Building Products"/>
  </r>
  <r>
    <x v="250"/>
    <s v="Year 3"/>
    <d v="2015-12-31T00:00:00"/>
    <n v="7142000000"/>
    <n v="4889000000"/>
    <n v="1339000000"/>
    <s v=" $-   "/>
    <s v=" $-   "/>
    <x v="0"/>
    <s v="Building Products"/>
  </r>
  <r>
    <x v="250"/>
    <s v="Year 4"/>
    <d v="2016-12-31T00:00:00"/>
    <n v="7357000000"/>
    <n v="4901000000"/>
    <n v="1403000000"/>
    <s v=" $-   "/>
    <s v=" $-   "/>
    <x v="0"/>
    <s v="Building Products"/>
  </r>
  <r>
    <x v="251"/>
    <s v="Year 1"/>
    <d v="2012-12-31T00:00:00"/>
    <n v="6420881000"/>
    <n v="3011684000"/>
    <n v="2388182000"/>
    <s v=" $-   "/>
    <s v=" $-   "/>
    <x v="1"/>
    <s v="Leisure Products"/>
  </r>
  <r>
    <x v="251"/>
    <s v="Year 2"/>
    <d v="2013-12-31T00:00:00"/>
    <n v="6484892000"/>
    <n v="3006009000"/>
    <n v="2310780000"/>
    <s v=" $-   "/>
    <s v=" $-   "/>
    <x v="1"/>
    <s v="Leisure Products"/>
  </r>
  <r>
    <x v="251"/>
    <s v="Year 3"/>
    <d v="2014-12-31T00:00:00"/>
    <n v="6023819000"/>
    <n v="3022797000"/>
    <n v="2347308000"/>
    <s v=" $-   "/>
    <s v=" $-   "/>
    <x v="1"/>
    <s v="Leisure Products"/>
  </r>
  <r>
    <x v="251"/>
    <s v="Year 4"/>
    <d v="2015-12-31T00:00:00"/>
    <n v="5702613000"/>
    <n v="2896255000"/>
    <n v="2265436000"/>
    <s v=" $-   "/>
    <s v=" $-   "/>
    <x v="1"/>
    <s v="Leisure Products"/>
  </r>
  <r>
    <x v="252"/>
    <s v="Year 1"/>
    <d v="2012-12-31T00:00:00"/>
    <n v="27567000000"/>
    <n v="16750700000"/>
    <n v="2211700000"/>
    <s v=" $-   "/>
    <s v=" $-   "/>
    <x v="1"/>
    <s v="Restaurants"/>
  </r>
  <r>
    <x v="252"/>
    <s v="Year 2"/>
    <d v="2013-12-31T00:00:00"/>
    <n v="28105700000"/>
    <n v="17203000000"/>
    <n v="2138400000"/>
    <s v=" $-   "/>
    <s v=" $-   "/>
    <x v="1"/>
    <s v="Restaurants"/>
  </r>
  <r>
    <x v="252"/>
    <s v="Year 3"/>
    <d v="2014-12-31T00:00:00"/>
    <n v="27441300000"/>
    <n v="16985600000"/>
    <n v="2506500000"/>
    <s v=" $-   "/>
    <s v=" $-   "/>
    <x v="1"/>
    <s v="Restaurants"/>
  </r>
  <r>
    <x v="252"/>
    <s v="Year 4"/>
    <d v="2015-12-31T00:00:00"/>
    <n v="25413000000"/>
    <n v="15623800000"/>
    <n v="2643700000"/>
    <s v=" $-   "/>
    <s v=" $-   "/>
    <x v="1"/>
    <s v="Restaurants"/>
  </r>
  <r>
    <x v="253"/>
    <s v="Year 1"/>
    <d v="2013-03-31T00:00:00"/>
    <n v="1581623000"/>
    <n v="743164000"/>
    <n v="261471000"/>
    <n v="254723000"/>
    <n v="111537000"/>
    <x v="2"/>
    <s v="Semiconductors"/>
  </r>
  <r>
    <x v="253"/>
    <s v="Year 2"/>
    <d v="2014-03-31T00:00:00"/>
    <n v="1931217000"/>
    <n v="802474000"/>
    <n v="267278000"/>
    <n v="305043000"/>
    <n v="94534000"/>
    <x v="2"/>
    <s v="Semiconductors"/>
  </r>
  <r>
    <x v="253"/>
    <s v="Year 3"/>
    <d v="2015-03-31T00:00:00"/>
    <n v="2147036000"/>
    <n v="917472000"/>
    <n v="274815000"/>
    <n v="349543000"/>
    <n v="176746000"/>
    <x v="2"/>
    <s v="Semiconductors"/>
  </r>
  <r>
    <x v="253"/>
    <s v="Year 4"/>
    <d v="2016-03-31T00:00:00"/>
    <n v="2173334000"/>
    <n v="967870000"/>
    <n v="301670000"/>
    <n v="372596000"/>
    <n v="174896000"/>
    <x v="2"/>
    <s v="Semiconductors"/>
  </r>
  <r>
    <x v="254"/>
    <s v="Year 1"/>
    <d v="2013-03-31T00:00:00"/>
    <n v="122196000000"/>
    <n v="115315000000"/>
    <n v="4110000000"/>
    <n v="433000000"/>
    <s v=" $-   "/>
    <x v="3"/>
    <s v="Health Care Distributors"/>
  </r>
  <r>
    <x v="254"/>
    <s v="Year 2"/>
    <d v="2014-03-31T00:00:00"/>
    <n v="137392000000"/>
    <n v="129040000000"/>
    <n v="5388000000"/>
    <n v="457000000"/>
    <s v=" $-   "/>
    <x v="3"/>
    <s v="Health Care Distributors"/>
  </r>
  <r>
    <x v="254"/>
    <s v="Year 3"/>
    <d v="2015-03-31T00:00:00"/>
    <n v="179045000000"/>
    <n v="167634000000"/>
    <n v="7901000000"/>
    <n v="392000000"/>
    <s v=" $-   "/>
    <x v="3"/>
    <s v="Health Care Distributors"/>
  </r>
  <r>
    <x v="254"/>
    <s v="Year 4"/>
    <d v="2016-03-31T00:00:00"/>
    <n v="190884000000"/>
    <n v="179468000000"/>
    <n v="7276000000"/>
    <n v="392000000"/>
    <s v=" $-   "/>
    <x v="3"/>
    <s v="Health Care Distributors"/>
  </r>
  <r>
    <x v="255"/>
    <s v="Year 1"/>
    <d v="2012-12-31T00:00:00"/>
    <n v="2730300000"/>
    <n v="795000000"/>
    <n v="752200000"/>
    <s v=" $-   "/>
    <n v="93500000"/>
    <x v="6"/>
    <s v="Diversified Financial Services"/>
  </r>
  <r>
    <x v="255"/>
    <s v="Year 2"/>
    <d v="2013-12-31T00:00:00"/>
    <n v="2972500000"/>
    <n v="822400000"/>
    <n v="822100000"/>
    <s v=" $-   "/>
    <n v="93400000"/>
    <x v="6"/>
    <s v="Diversified Financial Services"/>
  </r>
  <r>
    <x v="255"/>
    <s v="Year 3"/>
    <d v="2014-12-31T00:00:00"/>
    <n v="3334300000"/>
    <n v="930300000"/>
    <n v="869300000"/>
    <s v=" $-   "/>
    <n v="95600000"/>
    <x v="6"/>
    <s v="Diversified Financial Services"/>
  </r>
  <r>
    <x v="255"/>
    <s v="Year 4"/>
    <d v="2015-12-31T00:00:00"/>
    <n v="3484500000"/>
    <n v="976300000"/>
    <n v="921300000"/>
    <s v=" $-   "/>
    <n v="113500000"/>
    <x v="6"/>
    <s v="Diversified Financial Services"/>
  </r>
  <r>
    <x v="256"/>
    <s v="Year 1"/>
    <d v="2012-12-31T00:00:00"/>
    <n v="35015000000"/>
    <n v="21939000000"/>
    <n v="9176000000"/>
    <s v=" $-   "/>
    <n v="217000000"/>
    <x v="4"/>
    <s v="Packaged Foods &amp; Meats"/>
  </r>
  <r>
    <x v="256"/>
    <s v="Year 2"/>
    <d v="2013-12-31T00:00:00"/>
    <n v="35299000000"/>
    <n v="22189000000"/>
    <n v="8679000000"/>
    <s v=" $-   "/>
    <n v="217000000"/>
    <x v="4"/>
    <s v="Packaged Foods &amp; Meats"/>
  </r>
  <r>
    <x v="256"/>
    <s v="Year 3"/>
    <d v="2014-12-31T00:00:00"/>
    <n v="34244000000"/>
    <n v="21647000000"/>
    <n v="8457000000"/>
    <s v=" $-   "/>
    <n v="206000000"/>
    <x v="4"/>
    <s v="Packaged Foods &amp; Meats"/>
  </r>
  <r>
    <x v="256"/>
    <s v="Year 4"/>
    <d v="2015-12-31T00:00:00"/>
    <n v="29636000000"/>
    <n v="18124000000"/>
    <n v="7577000000"/>
    <s v=" $-   "/>
    <n v="181000000"/>
    <x v="4"/>
    <s v="Packaged Foods &amp; Meats"/>
  </r>
  <r>
    <x v="257"/>
    <s v="Year 1"/>
    <d v="2012-12-31T00:00:00"/>
    <n v="68150000000"/>
    <n v="37987000000"/>
    <n v="9098000000"/>
    <s v=" $-   "/>
    <n v="17755000000"/>
    <x v="6"/>
    <s v="Life &amp; Health Insurance"/>
  </r>
  <r>
    <x v="257"/>
    <s v="Year 2"/>
    <d v="2013-12-31T00:00:00"/>
    <n v="68199000000"/>
    <n v="38107000000"/>
    <n v="9438000000"/>
    <s v=" $-   "/>
    <n v="16602000000"/>
    <x v="6"/>
    <s v="Life &amp; Health Insurance"/>
  </r>
  <r>
    <x v="257"/>
    <s v="Year 3"/>
    <d v="2014-12-31T00:00:00"/>
    <n v="73316000000"/>
    <n v="39102000000"/>
    <n v="8319000000"/>
    <s v=" $-   "/>
    <n v="17091000000"/>
    <x v="6"/>
    <s v="Life &amp; Health Insurance"/>
  </r>
  <r>
    <x v="257"/>
    <s v="Year 4"/>
    <d v="2015-12-31T00:00:00"/>
    <n v="69951000000"/>
    <n v="38714000000"/>
    <n v="6998000000"/>
    <s v=" $-   "/>
    <n v="16769000000"/>
    <x v="6"/>
    <s v="Life &amp; Health Insurance"/>
  </r>
  <r>
    <x v="258"/>
    <s v="Year 1"/>
    <d v="2012-12-31T00:00:00"/>
    <n v="5787980000"/>
    <n v="4297922000"/>
    <n v="1110550000"/>
    <s v=" $-   "/>
    <s v=" $-   "/>
    <x v="1"/>
    <s v="Home Furnishings"/>
  </r>
  <r>
    <x v="258"/>
    <s v="Year 2"/>
    <d v="2013-12-31T00:00:00"/>
    <n v="7348754000"/>
    <n v="5427945000"/>
    <n v="1373878000"/>
    <s v=" $-   "/>
    <s v=" $-   "/>
    <x v="1"/>
    <s v="Home Furnishings"/>
  </r>
  <r>
    <x v="258"/>
    <s v="Year 3"/>
    <d v="2014-12-31T00:00:00"/>
    <n v="7803446000"/>
    <n v="5649254000"/>
    <n v="1381396000"/>
    <s v=" $-   "/>
    <s v=" $-   "/>
    <x v="1"/>
    <s v="Home Furnishings"/>
  </r>
  <r>
    <x v="258"/>
    <s v="Year 4"/>
    <d v="2015-12-31T00:00:00"/>
    <n v="8071563000"/>
    <n v="5660877000"/>
    <n v="1573120000"/>
    <s v=" $-   "/>
    <s v=" $-   "/>
    <x v="1"/>
    <s v="Home Furnishings"/>
  </r>
  <r>
    <x v="259"/>
    <s v="Year 1"/>
    <d v="2012-12-31T00:00:00"/>
    <n v="3901300000"/>
    <n v="1503800000"/>
    <n v="1457300000"/>
    <n v="100100000"/>
    <s v=" $-   "/>
    <x v="4"/>
    <s v="Packaged Foods &amp; Meats"/>
  </r>
  <r>
    <x v="259"/>
    <s v="Year 2"/>
    <d v="2013-12-31T00:00:00"/>
    <n v="4200700000"/>
    <n v="1528500000"/>
    <n v="1548600000"/>
    <n v="100200000"/>
    <s v=" $-   "/>
    <x v="4"/>
    <s v="Packaged Foods &amp; Meats"/>
  </r>
  <r>
    <x v="259"/>
    <s v="Year 3"/>
    <d v="2014-12-31T00:00:00"/>
    <n v="4409300000"/>
    <n v="1700600000"/>
    <n v="1617600000"/>
    <n v="115100000"/>
    <s v=" $-   "/>
    <x v="4"/>
    <s v="Packaged Foods &amp; Meats"/>
  </r>
  <r>
    <x v="259"/>
    <s v="Year 4"/>
    <d v="2015-12-31T00:00:00"/>
    <n v="4071300000"/>
    <n v="1455300000"/>
    <n v="1532400000"/>
    <n v="108400000"/>
    <s v=" $-   "/>
    <x v="4"/>
    <s v="Packaged Foods &amp; Meats"/>
  </r>
  <r>
    <x v="260"/>
    <s v="Year 1"/>
    <d v="2013-11-30T00:00:00"/>
    <n v="4123400000"/>
    <n v="2457600000"/>
    <n v="1090300000"/>
    <s v=" $-   "/>
    <s v=" $-   "/>
    <x v="4"/>
    <s v="Packaged Foods &amp; Meats"/>
  </r>
  <r>
    <x v="260"/>
    <s v="Year 2"/>
    <d v="2014-11-30T00:00:00"/>
    <n v="4243200000"/>
    <n v="2513000000"/>
    <n v="1122000000"/>
    <s v=" $-   "/>
    <s v=" $-   "/>
    <x v="4"/>
    <s v="Packaged Foods &amp; Meats"/>
  </r>
  <r>
    <x v="260"/>
    <s v="Year 3"/>
    <d v="2015-11-30T00:00:00"/>
    <n v="4296300000"/>
    <n v="2559000000"/>
    <n v="1127400000"/>
    <s v=" $-   "/>
    <s v=" $-   "/>
    <x v="4"/>
    <s v="Packaged Foods &amp; Meats"/>
  </r>
  <r>
    <x v="260"/>
    <s v="Year 4"/>
    <d v="2016-11-30T00:00:00"/>
    <n v="4411500000"/>
    <n v="2579800000"/>
    <n v="1175000000"/>
    <s v=" $-   "/>
    <s v=" $-   "/>
    <x v="4"/>
    <s v="Packaged Foods &amp; Meats"/>
  </r>
  <r>
    <x v="261"/>
    <s v="Year 1"/>
    <d v="2012-12-31T00:00:00"/>
    <n v="2031901000"/>
    <n v="1704767000"/>
    <n v="135824000"/>
    <s v=" $-   "/>
    <s v=" $-   "/>
    <x v="8"/>
    <s v="Construction Materials"/>
  </r>
  <r>
    <x v="261"/>
    <s v="Year 2"/>
    <d v="2013-12-31T00:00:00"/>
    <n v="2155551000"/>
    <n v="1791594000"/>
    <n v="145298000"/>
    <s v=" $-   "/>
    <s v=" $-   "/>
    <x v="8"/>
    <s v="Construction Materials"/>
  </r>
  <r>
    <x v="261"/>
    <s v="Year 3"/>
    <d v="2014-12-31T00:00:00"/>
    <n v="2957951000"/>
    <n v="2435591000"/>
    <n v="164596000"/>
    <s v=" $-   "/>
    <s v=" $-   "/>
    <x v="8"/>
    <s v="Construction Materials"/>
  </r>
  <r>
    <x v="261"/>
    <s v="Year 4"/>
    <d v="2015-12-31T00:00:00"/>
    <n v="3539570000"/>
    <n v="2817803000"/>
    <n v="233887000"/>
    <s v=" $-   "/>
    <s v=" $-   "/>
    <x v="8"/>
    <s v="Construction Materials"/>
  </r>
  <r>
    <x v="262"/>
    <s v="Year 1"/>
    <d v="2012-12-31T00:00:00"/>
    <n v="11924000000"/>
    <s v=" $-   "/>
    <n v="7134000000"/>
    <s v=" $-   "/>
    <n v="2961000000"/>
    <x v="6"/>
    <s v="Insurance Brokers"/>
  </r>
  <r>
    <x v="262"/>
    <s v="Year 2"/>
    <d v="2013-12-31T00:00:00"/>
    <n v="12261000000"/>
    <s v=" $-   "/>
    <n v="7226000000"/>
    <s v=" $-   "/>
    <n v="2958000000"/>
    <x v="6"/>
    <s v="Insurance Brokers"/>
  </r>
  <r>
    <x v="262"/>
    <s v="Year 3"/>
    <d v="2014-12-31T00:00:00"/>
    <n v="12951000000"/>
    <s v=" $-   "/>
    <n v="7515000000"/>
    <s v=" $-   "/>
    <n v="3135000000"/>
    <x v="6"/>
    <s v="Insurance Brokers"/>
  </r>
  <r>
    <x v="262"/>
    <s v="Year 4"/>
    <d v="2015-12-31T00:00:00"/>
    <n v="12893000000"/>
    <s v=" $-   "/>
    <n v="7334000000"/>
    <s v=" $-   "/>
    <n v="3140000000"/>
    <x v="6"/>
    <s v="Insurance Brokers"/>
  </r>
  <r>
    <x v="263"/>
    <s v="Year 1"/>
    <d v="2013-12-31T00:00:00"/>
    <n v="30871000000"/>
    <n v="16106000000"/>
    <n v="6384000000"/>
    <n v="1715000000"/>
    <s v=" $-   "/>
    <x v="0"/>
    <s v="Industrial Conglomerates"/>
  </r>
  <r>
    <x v="263"/>
    <s v="Year 2"/>
    <d v="2014-12-31T00:00:00"/>
    <n v="31821000000"/>
    <n v="16447000000"/>
    <n v="6469000000"/>
    <n v="1770000000"/>
    <s v=" $-   "/>
    <x v="0"/>
    <s v="Industrial Conglomerates"/>
  </r>
  <r>
    <x v="263"/>
    <s v="Year 3"/>
    <d v="2015-12-31T00:00:00"/>
    <n v="30274000000"/>
    <n v="15383000000"/>
    <n v="6182000000"/>
    <n v="1763000000"/>
    <s v=" $-   "/>
    <x v="0"/>
    <s v="Industrial Conglomerates"/>
  </r>
  <r>
    <x v="263"/>
    <s v="Year 4"/>
    <d v="2016-12-31T00:00:00"/>
    <n v="30109000000"/>
    <n v="15040000000"/>
    <n v="6111000000"/>
    <n v="1735000000"/>
    <s v=" $-   "/>
    <x v="0"/>
    <s v="Industrial Conglomerates"/>
  </r>
  <r>
    <x v="264"/>
    <s v="Year 1"/>
    <d v="2012-12-31T00:00:00"/>
    <n v="2060702000"/>
    <n v="995046000"/>
    <s v=" $-   "/>
    <s v=" $-   "/>
    <s v=" $-   "/>
    <x v="4"/>
    <s v="Soft Drinks"/>
  </r>
  <r>
    <x v="264"/>
    <s v="Year 2"/>
    <d v="2013-12-31T00:00:00"/>
    <n v="2246428000"/>
    <n v="1073497000"/>
    <s v=" $-   "/>
    <s v=" $-   "/>
    <s v=" $-   "/>
    <x v="4"/>
    <s v="Soft Drinks"/>
  </r>
  <r>
    <x v="264"/>
    <s v="Year 3"/>
    <d v="2014-12-31T00:00:00"/>
    <n v="2464867000"/>
    <n v="1125057000"/>
    <s v=" $-   "/>
    <s v=" $-   "/>
    <s v=" $-   "/>
    <x v="4"/>
    <s v="Soft Drinks"/>
  </r>
  <r>
    <x v="264"/>
    <s v="Year 4"/>
    <d v="2015-12-31T00:00:00"/>
    <n v="2722564000"/>
    <n v="1090263000"/>
    <s v=" $-   "/>
    <s v=" $-   "/>
    <s v=" $-   "/>
    <x v="4"/>
    <s v="Soft Drinks"/>
  </r>
  <r>
    <x v="265"/>
    <s v="Year 1"/>
    <d v="2012-12-31T00:00:00"/>
    <n v="24618000000"/>
    <n v="15055000000"/>
    <n v="2249000000"/>
    <s v=" $-   "/>
    <s v=" $-   "/>
    <x v="4"/>
    <s v="Tobacco"/>
  </r>
  <r>
    <x v="265"/>
    <s v="Year 2"/>
    <d v="2013-12-31T00:00:00"/>
    <n v="24466000000"/>
    <n v="14009000000"/>
    <n v="2362000000"/>
    <s v=" $-   "/>
    <s v=" $-   "/>
    <x v="4"/>
    <s v="Tobacco"/>
  </r>
  <r>
    <x v="265"/>
    <s v="Year 3"/>
    <d v="2014-12-31T00:00:00"/>
    <n v="24522000000"/>
    <n v="14362000000"/>
    <n v="2541000000"/>
    <s v=" $-   "/>
    <s v=" $-   "/>
    <x v="4"/>
    <s v="Tobacco"/>
  </r>
  <r>
    <x v="265"/>
    <s v="Year 4"/>
    <d v="2015-12-31T00:00:00"/>
    <n v="25434000000"/>
    <n v="14320000000"/>
    <n v="2749000000"/>
    <s v=" $-   "/>
    <s v=" $-   "/>
    <x v="4"/>
    <s v="Tobacco"/>
  </r>
  <r>
    <x v="266"/>
    <s v="Year 1"/>
    <d v="2013-08-31T00:00:00"/>
    <n v="14861000000"/>
    <n v="7208000000"/>
    <n v="2550000000"/>
    <n v="1533000000"/>
    <s v=" $-   "/>
    <x v="8"/>
    <s v="Fertilizers &amp; Agricultural Chemicals"/>
  </r>
  <r>
    <x v="266"/>
    <s v="Year 2"/>
    <d v="2014-08-31T00:00:00"/>
    <n v="15855000000"/>
    <n v="7281000000"/>
    <n v="2774000000"/>
    <n v="1725000000"/>
    <s v=" $-   "/>
    <x v="8"/>
    <s v="Fertilizers &amp; Agricultural Chemicals"/>
  </r>
  <r>
    <x v="266"/>
    <s v="Year 3"/>
    <d v="2015-08-31T00:00:00"/>
    <n v="15001000000"/>
    <n v="6819000000"/>
    <n v="2686000000"/>
    <n v="1580000000"/>
    <s v=" $-   "/>
    <x v="8"/>
    <s v="Fertilizers &amp; Agricultural Chemicals"/>
  </r>
  <r>
    <x v="266"/>
    <s v="Year 4"/>
    <d v="2016-08-31T00:00:00"/>
    <n v="13502000000"/>
    <n v="6485000000"/>
    <n v="2833000000"/>
    <n v="1512000000"/>
    <s v=" $-   "/>
    <x v="8"/>
    <s v="Fertilizers &amp; Agricultural Chemicals"/>
  </r>
  <r>
    <x v="267"/>
    <s v="Year 1"/>
    <d v="2013-05-31T00:00:00"/>
    <n v="9974100000"/>
    <n v="7213900000"/>
    <n v="550600000"/>
    <s v=" $-   "/>
    <s v=" $-   "/>
    <x v="8"/>
    <s v="Fertilizers &amp; Agricultural Chemicals"/>
  </r>
  <r>
    <x v="267"/>
    <s v="Year 2"/>
    <d v="2014-12-31T00:00:00"/>
    <n v="9055800000"/>
    <n v="7129200000"/>
    <n v="505800000"/>
    <s v=" $-   "/>
    <s v=" $-   "/>
    <x v="8"/>
    <s v="Fertilizers &amp; Agricultural Chemicals"/>
  </r>
  <r>
    <x v="267"/>
    <s v="Year 3"/>
    <d v="2015-12-31T00:00:00"/>
    <n v="8895300000"/>
    <n v="7177400000"/>
    <n v="439100000"/>
    <s v=" $-   "/>
    <s v=" $-   "/>
    <x v="8"/>
    <s v="Fertilizers &amp; Agricultural Chemicals"/>
  </r>
  <r>
    <x v="267"/>
    <s v="Year 4"/>
    <d v="2016-12-31T00:00:00"/>
    <n v="7162800000"/>
    <n v="6352800000"/>
    <n v="491000000"/>
    <s v=" $-   "/>
    <s v=" $-   "/>
    <x v="8"/>
    <s v="Fertilizers &amp; Agricultural Chemicals"/>
  </r>
  <r>
    <x v="268"/>
    <s v="Year 1"/>
    <d v="2012-12-31T00:00:00"/>
    <n v="82243000000"/>
    <n v="68948000000"/>
    <n v="7202000000"/>
    <s v=" $-   "/>
    <n v="995000000"/>
    <x v="9"/>
    <s v="Oil &amp; Gas Refining &amp; Marketing &amp; Transportation"/>
  </r>
  <r>
    <x v="268"/>
    <s v="Year 2"/>
    <d v="2013-12-31T00:00:00"/>
    <n v="100160000000"/>
    <n v="87758000000"/>
    <n v="7851000000"/>
    <s v=" $-   "/>
    <n v="1220000000"/>
    <x v="9"/>
    <s v="Oil &amp; Gas Refining &amp; Marketing &amp; Transportation"/>
  </r>
  <r>
    <x v="268"/>
    <s v="Year 3"/>
    <d v="2014-12-31T00:00:00"/>
    <n v="97817000000"/>
    <n v="84275000000"/>
    <n v="8450000000"/>
    <s v=" $-   "/>
    <n v="1326000000"/>
    <x v="9"/>
    <s v="Oil &amp; Gas Refining &amp; Marketing &amp; Transportation"/>
  </r>
  <r>
    <x v="268"/>
    <s v="Year 4"/>
    <d v="2015-12-31T00:00:00"/>
    <n v="72051000000"/>
    <n v="55891000000"/>
    <n v="10029000000"/>
    <s v=" $-   "/>
    <n v="1646000000"/>
    <x v="9"/>
    <s v="Oil &amp; Gas Refining &amp; Marketing &amp; Transportation"/>
  </r>
  <r>
    <x v="269"/>
    <s v="Year 1"/>
    <d v="2012-12-31T00:00:00"/>
    <n v="47267000000"/>
    <n v="16446000000"/>
    <n v="12776000000"/>
    <n v="8168000000"/>
    <s v=" $-   "/>
    <x v="3"/>
    <s v="Pharmaceuticals"/>
  </r>
  <r>
    <x v="269"/>
    <s v="Year 2"/>
    <d v="2013-12-31T00:00:00"/>
    <n v="44033000000"/>
    <n v="16954000000"/>
    <n v="11911000000"/>
    <n v="7503000000"/>
    <s v=" $-   "/>
    <x v="3"/>
    <s v="Pharmaceuticals"/>
  </r>
  <r>
    <x v="269"/>
    <s v="Year 3"/>
    <d v="2014-12-31T00:00:00"/>
    <n v="42237000000"/>
    <n v="16768000000"/>
    <n v="11606000000"/>
    <n v="7180000000"/>
    <s v=" $-   "/>
    <x v="3"/>
    <s v="Pharmaceuticals"/>
  </r>
  <r>
    <x v="269"/>
    <s v="Year 4"/>
    <d v="2015-12-31T00:00:00"/>
    <n v="39498000000"/>
    <n v="14934000000"/>
    <n v="10313000000"/>
    <n v="6704000000"/>
    <s v=" $-   "/>
    <x v="3"/>
    <s v="Pharmaceuticals"/>
  </r>
  <r>
    <x v="270"/>
    <s v="Year 1"/>
    <d v="2012-12-31T00:00:00"/>
    <n v="11966000000"/>
    <n v="2079000000"/>
    <n v="4017000000"/>
    <s v=" $-   "/>
    <n v="2008000000"/>
    <x v="9"/>
    <s v="Oil &amp; Gas Exploration &amp; Production"/>
  </r>
  <r>
    <x v="270"/>
    <s v="Year 2"/>
    <d v="2013-12-31T00:00:00"/>
    <n v="11325000000"/>
    <n v="2156000000"/>
    <n v="3469000000"/>
    <s v=" $-   "/>
    <n v="2500000000"/>
    <x v="9"/>
    <s v="Oil &amp; Gas Exploration &amp; Production"/>
  </r>
  <r>
    <x v="270"/>
    <s v="Year 3"/>
    <d v="2014-12-31T00:00:00"/>
    <n v="10846000000"/>
    <n v="2246000000"/>
    <n v="3627000000"/>
    <s v=" $-   "/>
    <n v="2861000000"/>
    <x v="9"/>
    <s v="Oil &amp; Gas Exploration &amp; Production"/>
  </r>
  <r>
    <x v="270"/>
    <s v="Year 4"/>
    <d v="2015-12-31T00:00:00"/>
    <n v="5522000000"/>
    <n v="1694000000"/>
    <n v="1831000000"/>
    <s v=" $-   "/>
    <n v="2957000000"/>
    <x v="9"/>
    <s v="Oil &amp; Gas Exploration &amp; Production"/>
  </r>
  <r>
    <x v="271"/>
    <s v="Year 1"/>
    <d v="2013-06-30T00:00:00"/>
    <n v="77849000000"/>
    <n v="20385000000"/>
    <n v="20289000000"/>
    <n v="10411000000"/>
    <s v=" $-   "/>
    <x v="2"/>
    <s v="Systems Software"/>
  </r>
  <r>
    <x v="271"/>
    <s v="Year 2"/>
    <d v="2014-06-30T00:00:00"/>
    <n v="86833000000"/>
    <n v="27078000000"/>
    <n v="20488000000"/>
    <n v="11381000000"/>
    <s v=" $-   "/>
    <x v="2"/>
    <s v="Systems Software"/>
  </r>
  <r>
    <x v="271"/>
    <s v="Year 3"/>
    <d v="2015-06-30T00:00:00"/>
    <n v="93580000000"/>
    <n v="33038000000"/>
    <n v="20324000000"/>
    <n v="12046000000"/>
    <s v=" $-   "/>
    <x v="2"/>
    <s v="Systems Software"/>
  </r>
  <r>
    <x v="271"/>
    <s v="Year 4"/>
    <d v="2016-06-30T00:00:00"/>
    <n v="85320000000"/>
    <n v="32780000000"/>
    <n v="19260000000"/>
    <n v="11988000000"/>
    <s v=" $-   "/>
    <x v="2"/>
    <s v="Systems Software"/>
  </r>
  <r>
    <x v="272"/>
    <s v="Year 1"/>
    <d v="2012-12-31T00:00:00"/>
    <n v="4608955000"/>
    <n v="116586000"/>
    <n v="2448629000"/>
    <s v=" $-   "/>
    <n v="264631000"/>
    <x v="6"/>
    <s v="Banks"/>
  </r>
  <r>
    <x v="272"/>
    <s v="Year 2"/>
    <d v="2013-12-31T00:00:00"/>
    <n v="4822539000"/>
    <n v="83692000"/>
    <n v="2540954000"/>
    <s v=" $-   "/>
    <n v="231912000"/>
    <x v="6"/>
    <s v="Banks"/>
  </r>
  <r>
    <x v="272"/>
    <s v="Year 3"/>
    <d v="2014-12-31T00:00:00"/>
    <n v="4736150000"/>
    <n v="63083000"/>
    <n v="2655650000"/>
    <s v=" $-   "/>
    <n v="157824000"/>
    <x v="6"/>
    <s v="Banks"/>
  </r>
  <r>
    <x v="272"/>
    <s v="Year 4"/>
    <d v="2015-12-31T00:00:00"/>
    <n v="4995881000"/>
    <n v="73814000"/>
    <n v="2796508000"/>
    <s v=" $-   "/>
    <n v="196424000"/>
    <x v="6"/>
    <s v="Banks"/>
  </r>
  <r>
    <x v="273"/>
    <s v="Year 1"/>
    <d v="2013-12-31T00:00:00"/>
    <n v="2378972000"/>
    <n v="1097041000"/>
    <n v="692693000"/>
    <n v="116346000"/>
    <n v="24539000"/>
    <x v="3"/>
    <s v="Life Sciences Tools &amp; Services"/>
  </r>
  <r>
    <x v="273"/>
    <s v="Year 2"/>
    <d v="2014-12-31T00:00:00"/>
    <n v="2485983000"/>
    <n v="1127233000"/>
    <n v="728582000"/>
    <n v="123297000"/>
    <n v="29185000"/>
    <x v="3"/>
    <s v="Life Sciences Tools &amp; Services"/>
  </r>
  <r>
    <x v="273"/>
    <s v="Year 3"/>
    <d v="2015-12-31T00:00:00"/>
    <n v="2395447000"/>
    <n v="1043454000"/>
    <n v="700810000"/>
    <n v="119076000"/>
    <n v="30951000"/>
    <x v="3"/>
    <s v="Life Sciences Tools &amp; Services"/>
  </r>
  <r>
    <x v="273"/>
    <s v="Year 4"/>
    <d v="2016-12-31T00:00:00"/>
    <n v="2508257000"/>
    <n v="1072670000"/>
    <n v="732622000"/>
    <n v="119968000"/>
    <n v="36052000"/>
    <x v="3"/>
    <s v="Life Sciences Tools &amp; Services"/>
  </r>
  <r>
    <x v="274"/>
    <s v="Year 1"/>
    <d v="2013-08-29T00:00:00"/>
    <n v="9073000000"/>
    <n v="7226000000"/>
    <n v="554000000"/>
    <n v="931000000"/>
    <s v=" $-   "/>
    <x v="2"/>
    <s v="Semiconductors"/>
  </r>
  <r>
    <x v="274"/>
    <s v="Year 2"/>
    <d v="2014-08-28T00:00:00"/>
    <n v="16358000000"/>
    <n v="10921000000"/>
    <n v="939000000"/>
    <n v="1371000000"/>
    <s v=" $-   "/>
    <x v="2"/>
    <s v="Semiconductors"/>
  </r>
  <r>
    <x v="274"/>
    <s v="Year 3"/>
    <d v="2015-09-03T00:00:00"/>
    <n v="16192000000"/>
    <n v="10977000000"/>
    <n v="674000000"/>
    <n v="1540000000"/>
    <s v=" $-   "/>
    <x v="2"/>
    <s v="Semiconductors"/>
  </r>
  <r>
    <x v="274"/>
    <s v="Year 4"/>
    <d v="2016-09-01T00:00:00"/>
    <n v="12399000000"/>
    <n v="9894000000"/>
    <n v="653000000"/>
    <n v="1617000000"/>
    <s v=" $-   "/>
    <x v="2"/>
    <s v="Semiconductors"/>
  </r>
  <r>
    <x v="275"/>
    <s v="Year 1"/>
    <d v="2012-12-31T00:00:00"/>
    <n v="4608563000"/>
    <n v="1079136000"/>
    <n v="285144000"/>
    <s v=" $-   "/>
    <n v="1291456000"/>
    <x v="9"/>
    <s v="Integrated Oil &amp; Gas"/>
  </r>
  <r>
    <x v="275"/>
    <s v="Year 2"/>
    <d v="2013-12-31T00:00:00"/>
    <n v="5312686000"/>
    <n v="1252812000"/>
    <n v="466498000"/>
    <s v=" $-   "/>
    <n v="1602390000"/>
    <x v="9"/>
    <s v="Integrated Oil &amp; Gas"/>
  </r>
  <r>
    <x v="275"/>
    <s v="Year 3"/>
    <d v="2014-12-31T00:00:00"/>
    <n v="5288933000"/>
    <n v="1089888000"/>
    <n v="471219000"/>
    <s v=" $-   "/>
    <n v="1957025000"/>
    <x v="9"/>
    <s v="Integrated Oil &amp; Gas"/>
  </r>
  <r>
    <x v="275"/>
    <s v="Year 4"/>
    <d v="2015-12-31T00:00:00"/>
    <n v="2787116000"/>
    <n v="832306000"/>
    <n v="372457000"/>
    <s v=" $-   "/>
    <n v="1668489000"/>
    <x v="9"/>
    <s v="Integrated Oil &amp; Gas"/>
  </r>
  <r>
    <x v="276"/>
    <s v="Year 1"/>
    <d v="2014-12-31T00:00:00"/>
    <n v="7719600000"/>
    <n v="4191600000"/>
    <n v="1545700000"/>
    <n v="581800000"/>
    <s v=" $-   "/>
    <x v="3"/>
    <s v="Pharmaceuticals"/>
  </r>
  <r>
    <x v="276"/>
    <s v="Year 2"/>
    <d v="2015-12-31T00:00:00"/>
    <n v="9429300000"/>
    <n v="5213200000"/>
    <n v="2180700000"/>
    <n v="671900000"/>
    <s v=" $-   "/>
    <x v="3"/>
    <s v="Pharmaceuticals"/>
  </r>
  <r>
    <x v="277"/>
    <s v="Year 1"/>
    <d v="2013-12-31T00:00:00"/>
    <n v="5015000000"/>
    <n v="844000000"/>
    <n v="446000000"/>
    <s v=" $-   "/>
    <n v="1568000000"/>
    <x v="9"/>
    <s v="Oil &amp; Gas Exploration &amp; Production"/>
  </r>
  <r>
    <x v="277"/>
    <s v="Year 2"/>
    <d v="2014-12-31T00:00:00"/>
    <n v="5115000000"/>
    <n v="945000000"/>
    <n v="495000000"/>
    <s v=" $-   "/>
    <n v="1759000000"/>
    <x v="9"/>
    <s v="Oil &amp; Gas Exploration &amp; Production"/>
  </r>
  <r>
    <x v="277"/>
    <s v="Year 3"/>
    <d v="2015-12-31T00:00:00"/>
    <n v="3183000000"/>
    <n v="979000000"/>
    <n v="745000000"/>
    <s v=" $-   "/>
    <n v="2131000000"/>
    <x v="9"/>
    <s v="Oil &amp; Gas Exploration &amp; Production"/>
  </r>
  <r>
    <x v="277"/>
    <s v="Year 4"/>
    <d v="2016-12-31T00:00:00"/>
    <n v="3491000000"/>
    <n v="1083000000"/>
    <n v="233000000"/>
    <s v=" $-   "/>
    <n v="2454000000"/>
    <x v="9"/>
    <s v="Oil &amp; Gas Exploration &amp; Production"/>
  </r>
  <r>
    <x v="278"/>
    <s v="Year 1"/>
    <d v="2012-12-31T00:00:00"/>
    <n v="3023000000"/>
    <n v="1446000000"/>
    <n v="832000000"/>
    <s v=" $-   "/>
    <n v="104000000"/>
    <x v="6"/>
    <s v="Diversified Financial Services"/>
  </r>
  <r>
    <x v="278"/>
    <s v="Year 2"/>
    <d v="2013-12-31T00:00:00"/>
    <n v="3100000000"/>
    <n v="1316000000"/>
    <n v="1054000000"/>
    <s v=" $-   "/>
    <n v="122000000"/>
    <x v="6"/>
    <s v="Diversified Financial Services"/>
  </r>
  <r>
    <x v="278"/>
    <s v="Year 3"/>
    <d v="2014-12-31T00:00:00"/>
    <n v="3383000000"/>
    <n v="1433000000"/>
    <n v="1095000000"/>
    <s v=" $-   "/>
    <n v="137000000"/>
    <x v="6"/>
    <s v="Diversified Financial Services"/>
  </r>
  <r>
    <x v="278"/>
    <s v="Year 4"/>
    <d v="2015-12-31T00:00:00"/>
    <n v="3292000000"/>
    <n v="1313000000"/>
    <n v="1050000000"/>
    <s v=" $-   "/>
    <n v="138000000"/>
    <x v="6"/>
    <s v="Diversified Financial Services"/>
  </r>
  <r>
    <x v="279"/>
    <s v="Year 1"/>
    <d v="2012-12-31T00:00:00"/>
    <n v="14256000000"/>
    <n v="8276000000"/>
    <n v="1186000000"/>
    <s v=" $-   "/>
    <n v="1518000000"/>
    <x v="5"/>
    <s v="MultiUtilities"/>
  </r>
  <r>
    <x v="279"/>
    <s v="Year 2"/>
    <d v="2013-12-31T00:00:00"/>
    <n v="15136000000"/>
    <n v="8152000000"/>
    <n v="1280000000"/>
    <s v=" $-   "/>
    <n v="2163000000"/>
    <x v="5"/>
    <s v="MultiUtilities"/>
  </r>
  <r>
    <x v="279"/>
    <s v="Year 3"/>
    <d v="2014-12-31T00:00:00"/>
    <n v="17021000000"/>
    <n v="8751000000"/>
    <n v="1324000000"/>
    <s v=" $-   "/>
    <n v="2551000000"/>
    <x v="5"/>
    <s v="MultiUtilities"/>
  </r>
  <r>
    <x v="279"/>
    <s v="Year 4"/>
    <d v="2015-12-31T00:00:00"/>
    <n v="17486000000"/>
    <n v="8596000000"/>
    <n v="1399000000"/>
    <s v=" $-   "/>
    <n v="2831000000"/>
    <x v="5"/>
    <s v="MultiUtilities"/>
  </r>
  <r>
    <x v="280"/>
    <s v="Year 1"/>
    <d v="2012-12-31T00:00:00"/>
    <n v="9964000000"/>
    <n v="4334000000"/>
    <n v="757000000"/>
    <n v="704000000"/>
    <n v="1032000000"/>
    <x v="8"/>
    <s v="Gold"/>
  </r>
  <r>
    <x v="280"/>
    <s v="Year 2"/>
    <d v="2013-12-31T00:00:00"/>
    <n v="8414000000"/>
    <n v="5299000000"/>
    <n v="584000000"/>
    <n v="469000000"/>
    <n v="1362000000"/>
    <x v="8"/>
    <s v="Gold"/>
  </r>
  <r>
    <x v="280"/>
    <s v="Year 3"/>
    <d v="2014-12-31T00:00:00"/>
    <n v="7292000000"/>
    <n v="4457000000"/>
    <n v="545000000"/>
    <n v="325000000"/>
    <n v="1229000000"/>
    <x v="8"/>
    <s v="Gold"/>
  </r>
  <r>
    <x v="280"/>
    <s v="Year 4"/>
    <d v="2015-12-31T00:00:00"/>
    <n v="7729000000"/>
    <n v="4312000000"/>
    <n v="670000000"/>
    <n v="289000000"/>
    <n v="1239000000"/>
    <x v="8"/>
    <s v="Gold"/>
  </r>
  <r>
    <x v="281"/>
    <s v="Year 1"/>
    <d v="2013-12-31T00:00:00"/>
    <n v="4374562000"/>
    <n v="3117203000"/>
    <n v="650243000"/>
    <n v="378769000"/>
    <s v=" $-   "/>
    <x v="2"/>
    <s v="Internet Software &amp; Services"/>
  </r>
  <r>
    <x v="281"/>
    <s v="Year 2"/>
    <d v="2014-12-31T00:00:00"/>
    <n v="5504656000"/>
    <n v="3752760000"/>
    <n v="876927000"/>
    <n v="472321000"/>
    <s v=" $-   "/>
    <x v="2"/>
    <s v="Internet Software &amp; Services"/>
  </r>
  <r>
    <x v="281"/>
    <s v="Year 3"/>
    <d v="2015-12-31T00:00:00"/>
    <n v="6779511000"/>
    <n v="4591476000"/>
    <n v="1231421000"/>
    <n v="650788000"/>
    <s v=" $-   "/>
    <x v="2"/>
    <s v="Internet Software &amp; Services"/>
  </r>
  <r>
    <x v="281"/>
    <s v="Year 4"/>
    <d v="2016-12-31T00:00:00"/>
    <n v="8830669000"/>
    <n v="6029901000"/>
    <n v="1568877000"/>
    <n v="852098000"/>
    <s v=" $-   "/>
    <x v="2"/>
    <s v="Internet Software &amp; Services"/>
  </r>
  <r>
    <x v="282"/>
    <s v="Year 1"/>
    <d v="2012-12-31T00:00:00"/>
    <n v="1562000000"/>
    <n v="413000000"/>
    <n v="311000000"/>
    <s v=" $-   "/>
    <n v="704000000"/>
    <x v="9"/>
    <s v="Oil &amp; Gas Exploration &amp; Production"/>
  </r>
  <r>
    <x v="282"/>
    <s v="Year 2"/>
    <d v="2013-12-31T00:00:00"/>
    <n v="1857000000"/>
    <n v="411000000"/>
    <n v="311000000"/>
    <s v=" $-   "/>
    <n v="685000000"/>
    <x v="9"/>
    <s v="Oil &amp; Gas Exploration &amp; Production"/>
  </r>
  <r>
    <x v="282"/>
    <s v="Year 3"/>
    <d v="2014-12-31T00:00:00"/>
    <n v="2288000000"/>
    <n v="485000000"/>
    <n v="358000000"/>
    <s v=" $-   "/>
    <n v="870000000"/>
    <x v="9"/>
    <s v="Oil &amp; Gas Exploration &amp; Production"/>
  </r>
  <r>
    <x v="282"/>
    <s v="Year 4"/>
    <d v="2015-12-31T00:00:00"/>
    <n v="1557000000"/>
    <n v="497000000"/>
    <n v="5204000000"/>
    <s v=" $-   "/>
    <n v="917000000"/>
    <x v="9"/>
    <s v="Oil &amp; Gas Exploration &amp; Production"/>
  </r>
  <r>
    <x v="283"/>
    <s v="Year 1"/>
    <d v="2013-05-31T00:00:00"/>
    <n v="25313000000"/>
    <n v="14279000000"/>
    <n v="7796000000"/>
    <s v=" $-   "/>
    <s v=" $-   "/>
    <x v="1"/>
    <s v="Apparel, Accessories &amp; Luxury Goods"/>
  </r>
  <r>
    <x v="283"/>
    <s v="Year 2"/>
    <d v="2014-05-31T00:00:00"/>
    <n v="27799000000"/>
    <n v="15353000000"/>
    <n v="8766000000"/>
    <s v=" $-   "/>
    <s v=" $-   "/>
    <x v="1"/>
    <s v="Apparel, Accessories &amp; Luxury Goods"/>
  </r>
  <r>
    <x v="283"/>
    <s v="Year 3"/>
    <d v="2015-05-31T00:00:00"/>
    <n v="30601000000"/>
    <n v="16534000000"/>
    <n v="9892000000"/>
    <s v=" $-   "/>
    <s v=" $-   "/>
    <x v="1"/>
    <s v="Apparel, Accessories &amp; Luxury Goods"/>
  </r>
  <r>
    <x v="283"/>
    <s v="Year 4"/>
    <d v="2016-05-31T00:00:00"/>
    <n v="32376000000"/>
    <n v="17405000000"/>
    <n v="10469000000"/>
    <s v=" $-   "/>
    <s v=" $-   "/>
    <x v="1"/>
    <s v="Apparel, Accessories &amp; Luxury Goods"/>
  </r>
  <r>
    <x v="284"/>
    <s v="Year 1"/>
    <d v="2013-12-31T00:00:00"/>
    <n v="5703000000"/>
    <n v="2398000000"/>
    <n v="1815000000"/>
    <s v=" $-   "/>
    <n v="510000000"/>
    <x v="0"/>
    <s v="Research &amp; Consulting Services"/>
  </r>
  <r>
    <x v="284"/>
    <s v="Year 2"/>
    <d v="2014-12-31T00:00:00"/>
    <n v="6288000000"/>
    <n v="2620000000"/>
    <n v="1917000000"/>
    <s v=" $-   "/>
    <n v="573000000"/>
    <x v="0"/>
    <s v="Research &amp; Consulting Services"/>
  </r>
  <r>
    <x v="284"/>
    <s v="Year 3"/>
    <d v="2015-12-31T00:00:00"/>
    <n v="6172000000"/>
    <n v="2539000000"/>
    <n v="1915000000"/>
    <s v=" $-   "/>
    <n v="574000000"/>
    <x v="0"/>
    <s v="Research &amp; Consulting Services"/>
  </r>
  <r>
    <x v="284"/>
    <s v="Year 4"/>
    <d v="2016-12-31T00:00:00"/>
    <n v="6309000000"/>
    <n v="2607000000"/>
    <n v="1851000000"/>
    <s v=" $-   "/>
    <n v="603000000"/>
    <x v="0"/>
    <s v="Research &amp; Consulting Services"/>
  </r>
  <r>
    <x v="285"/>
    <s v="Year 1"/>
    <d v="2012-12-31T00:00:00"/>
    <n v="17194000000"/>
    <n v="12151000000"/>
    <n v="1654000000"/>
    <s v=" $-   "/>
    <s v=" $-   "/>
    <x v="9"/>
    <s v="Oil &amp; Gas Equipment &amp; Services"/>
  </r>
  <r>
    <x v="285"/>
    <s v="Year 2"/>
    <d v="2013-12-31T00:00:00"/>
    <n v="19221000000"/>
    <n v="14117000000"/>
    <n v="1905000000"/>
    <s v=" $-   "/>
    <s v=" $-   "/>
    <x v="9"/>
    <s v="Oil &amp; Gas Equipment &amp; Services"/>
  </r>
  <r>
    <x v="285"/>
    <s v="Year 3"/>
    <d v="2014-12-31T00:00:00"/>
    <n v="21440000000"/>
    <n v="15631000000"/>
    <n v="2092000000"/>
    <s v=" $-   "/>
    <s v=" $-   "/>
    <x v="9"/>
    <s v="Oil &amp; Gas Equipment &amp; Services"/>
  </r>
  <r>
    <x v="285"/>
    <s v="Year 4"/>
    <d v="2015-12-31T00:00:00"/>
    <n v="14757000000"/>
    <n v="11694000000"/>
    <n v="1764000000"/>
    <s v=" $-   "/>
    <s v=" $-   "/>
    <x v="9"/>
    <s v="Oil &amp; Gas Equipment &amp; Services"/>
  </r>
  <r>
    <x v="286"/>
    <s v="Year 1"/>
    <d v="2013-12-31T00:00:00"/>
    <n v="11245000000"/>
    <n v="4070000000"/>
    <n v="3002000000"/>
    <s v=" $-   "/>
    <n v="916000000"/>
    <x v="0"/>
    <s v="Railroads"/>
  </r>
  <r>
    <x v="286"/>
    <s v="Year 2"/>
    <d v="2014-12-31T00:00:00"/>
    <n v="11624000000"/>
    <n v="4201000000"/>
    <n v="2897000000"/>
    <s v=" $-   "/>
    <n v="951000000"/>
    <x v="0"/>
    <s v="Railroads"/>
  </r>
  <r>
    <x v="286"/>
    <s v="Year 3"/>
    <d v="2015-12-31T00:00:00"/>
    <n v="10511000000"/>
    <n v="3662000000"/>
    <n v="2911000000"/>
    <s v=" $-   "/>
    <n v="1054000000"/>
    <x v="0"/>
    <s v="Railroads"/>
  </r>
  <r>
    <x v="286"/>
    <s v="Year 4"/>
    <d v="2016-12-31T00:00:00"/>
    <n v="9888000000"/>
    <n v="3045000000"/>
    <n v="2743000000"/>
    <s v=" $-   "/>
    <n v="1026000000"/>
    <x v="0"/>
    <s v="Railroads"/>
  </r>
  <r>
    <x v="287"/>
    <s v="Year 1"/>
    <d v="2013-04-26T00:00:00"/>
    <n v="6332400000"/>
    <n v="2571300000"/>
    <n v="2247400000"/>
    <n v="904200000"/>
    <s v=" $-   "/>
    <x v="2"/>
    <s v="Internet Software &amp; Services"/>
  </r>
  <r>
    <x v="287"/>
    <s v="Year 2"/>
    <d v="2014-04-25T00:00:00"/>
    <n v="6325000000"/>
    <n v="2406000000"/>
    <n v="2179000000"/>
    <n v="918000000"/>
    <s v=" $-   "/>
    <x v="2"/>
    <s v="Internet Software &amp; Services"/>
  </r>
  <r>
    <x v="287"/>
    <s v="Year 3"/>
    <d v="2015-04-24T00:00:00"/>
    <n v="6123000000"/>
    <n v="2290000000"/>
    <n v="2197000000"/>
    <n v="920000000"/>
    <s v=" $-   "/>
    <x v="2"/>
    <s v="Internet Software &amp; Services"/>
  </r>
  <r>
    <x v="287"/>
    <s v="Year 4"/>
    <d v="2016-04-29T00:00:00"/>
    <n v="5546000000"/>
    <n v="2173000000"/>
    <n v="2099000000"/>
    <n v="861000000"/>
    <s v=" $-   "/>
    <x v="2"/>
    <s v="Internet Software &amp; Services"/>
  </r>
  <r>
    <x v="288"/>
    <s v="Year 1"/>
    <d v="2012-12-31T00:00:00"/>
    <n v="19429273000"/>
    <n v="17915735000"/>
    <n v="454900000"/>
    <s v=" $-   "/>
    <s v=" $-   "/>
    <x v="8"/>
    <s v="Steel"/>
  </r>
  <r>
    <x v="288"/>
    <s v="Year 2"/>
    <d v="2013-12-31T00:00:00"/>
    <n v="19052046000"/>
    <n v="17641421000"/>
    <n v="467904000"/>
    <s v=" $-   "/>
    <s v=" $-   "/>
    <x v="8"/>
    <s v="Steel"/>
  </r>
  <r>
    <x v="288"/>
    <s v="Year 3"/>
    <d v="2014-12-31T00:00:00"/>
    <n v="21105141000"/>
    <n v="19198615000"/>
    <n v="520805000"/>
    <s v=" $-   "/>
    <s v=" $-   "/>
    <x v="8"/>
    <s v="Steel"/>
  </r>
  <r>
    <x v="288"/>
    <s v="Year 4"/>
    <d v="2015-12-31T00:00:00"/>
    <n v="16439276000"/>
    <n v="14858014000"/>
    <n v="458989000"/>
    <s v=" $-   "/>
    <s v=" $-   "/>
    <x v="8"/>
    <s v="Steel"/>
  </r>
  <r>
    <x v="289"/>
    <s v="Year 1"/>
    <d v="2013-01-27T00:00:00"/>
    <n v="4280159000"/>
    <n v="2053816000"/>
    <n v="430822000"/>
    <n v="1147282000"/>
    <s v=" $-   "/>
    <x v="2"/>
    <s v="Semiconductors"/>
  </r>
  <r>
    <x v="289"/>
    <s v="Year 2"/>
    <d v="2014-01-26T00:00:00"/>
    <n v="4130000000"/>
    <n v="1862000000"/>
    <n v="436000000"/>
    <n v="1336000000"/>
    <s v=" $-   "/>
    <x v="2"/>
    <s v="Semiconductors"/>
  </r>
  <r>
    <x v="289"/>
    <s v="Year 3"/>
    <d v="2015-01-25T00:00:00"/>
    <n v="4682000000"/>
    <n v="2083000000"/>
    <n v="480000000"/>
    <n v="1360000000"/>
    <s v=" $-   "/>
    <x v="2"/>
    <s v="Semiconductors"/>
  </r>
  <r>
    <x v="289"/>
    <s v="Year 4"/>
    <d v="2016-01-31T00:00:00"/>
    <n v="5010000000"/>
    <n v="2199000000"/>
    <n v="602000000"/>
    <n v="1331000000"/>
    <s v=" $-   "/>
    <x v="2"/>
    <s v="Semiconductors"/>
  </r>
  <r>
    <x v="290"/>
    <s v="Year 1"/>
    <d v="2012-12-31T00:00:00"/>
    <n v="5508500000"/>
    <n v="3414400000"/>
    <n v="1403500000"/>
    <s v=" $-   "/>
    <s v=" $-   "/>
    <x v="1"/>
    <s v="Housewares &amp; Specialties"/>
  </r>
  <r>
    <x v="290"/>
    <s v="Year 2"/>
    <d v="2013-12-31T00:00:00"/>
    <n v="5607000000"/>
    <n v="3482100000"/>
    <n v="1399500000"/>
    <s v=" $-   "/>
    <s v=" $-   "/>
    <x v="1"/>
    <s v="Housewares &amp; Specialties"/>
  </r>
  <r>
    <x v="290"/>
    <s v="Year 3"/>
    <d v="2014-12-31T00:00:00"/>
    <n v="5727000000"/>
    <n v="3523600000"/>
    <n v="1545900000"/>
    <s v=" $-   "/>
    <s v=" $-   "/>
    <x v="1"/>
    <s v="Housewares &amp; Specialties"/>
  </r>
  <r>
    <x v="290"/>
    <s v="Year 4"/>
    <d v="2015-12-31T00:00:00"/>
    <n v="5915700000"/>
    <n v="3611100000"/>
    <n v="1626000000"/>
    <s v=" $-   "/>
    <s v=" $-   "/>
    <x v="1"/>
    <s v="Housewares &amp; Specialties"/>
  </r>
  <r>
    <x v="291"/>
    <s v="Year 1"/>
    <d v="2012-12-31T00:00:00"/>
    <n v="484581000"/>
    <n v="21306000"/>
    <n v="38123000"/>
    <s v=" $-   "/>
    <n v="147515000"/>
    <x v="7"/>
    <s v="Retail REITs"/>
  </r>
  <r>
    <x v="291"/>
    <s v="Year 2"/>
    <d v="2013-12-31T00:00:00"/>
    <n v="780209000"/>
    <n v="38851000"/>
    <n v="56881000"/>
    <s v=" $-   "/>
    <n v="306769000"/>
    <x v="7"/>
    <s v="Retail REITs"/>
  </r>
  <r>
    <x v="291"/>
    <s v="Year 3"/>
    <d v="2014-12-31T00:00:00"/>
    <n v="933505000"/>
    <n v="53871000"/>
    <n v="51085000"/>
    <s v=" $-   "/>
    <n v="374661000"/>
    <x v="7"/>
    <s v="Retail REITs"/>
  </r>
  <r>
    <x v="291"/>
    <s v="Year 4"/>
    <d v="2015-12-31T00:00:00"/>
    <n v="1023285000"/>
    <n v="55352000"/>
    <n v="49298000"/>
    <s v=" $-   "/>
    <n v="409215000"/>
    <x v="7"/>
    <s v="Retail REITs"/>
  </r>
  <r>
    <x v="292"/>
    <s v="Year 1"/>
    <d v="2012-12-31T00:00:00"/>
    <n v="10184121000"/>
    <n v="8540319000"/>
    <n v="491725000"/>
    <s v=" $-   "/>
    <n v="205334000"/>
    <x v="9"/>
    <s v="Oil &amp; Gas Exploration &amp; Production"/>
  </r>
  <r>
    <x v="292"/>
    <s v="Year 2"/>
    <d v="2013-12-31T00:00:00"/>
    <n v="11871879000"/>
    <n v="10222213000"/>
    <n v="541586000"/>
    <s v=" $-   "/>
    <n v="239343000"/>
    <x v="9"/>
    <s v="Oil &amp; Gas Exploration &amp; Production"/>
  </r>
  <r>
    <x v="292"/>
    <s v="Year 3"/>
    <d v="2014-12-31T00:00:00"/>
    <n v="12195091000"/>
    <n v="10088548000"/>
    <n v="674887000"/>
    <s v=" $-   "/>
    <n v="294684000"/>
    <x v="9"/>
    <s v="Oil &amp; Gas Exploration &amp; Production"/>
  </r>
  <r>
    <x v="292"/>
    <s v="Year 4"/>
    <d v="2015-12-31T00:00:00"/>
    <n v="7763206000"/>
    <n v="5641052000"/>
    <n v="693331000"/>
    <s v=" $-   "/>
    <n v="354620000"/>
    <x v="9"/>
    <s v="Oil &amp; Gas Exploration &amp; Production"/>
  </r>
  <r>
    <x v="293"/>
    <s v="Year 1"/>
    <d v="2014-12-31T00:00:00"/>
    <n v="15317800000"/>
    <n v="12602100000"/>
    <n v="477200000"/>
    <s v=" $-   "/>
    <n v="294400000"/>
    <x v="1"/>
    <s v="Advertising"/>
  </r>
  <r>
    <x v="293"/>
    <s v="Year 2"/>
    <d v="2015-12-31T00:00:00"/>
    <n v="15134400000"/>
    <n v="12491400000"/>
    <n v="431800000"/>
    <s v=" $-   "/>
    <n v="291100000"/>
    <x v="1"/>
    <s v="Advertising"/>
  </r>
  <r>
    <x v="293"/>
    <s v="Year 3"/>
    <d v="2016-12-31T00:00:00"/>
    <n v="15416900000"/>
    <n v="12671200000"/>
    <n v="443900000"/>
    <s v=" $-   "/>
    <n v="292900000"/>
    <x v="1"/>
    <s v="Advertising"/>
  </r>
  <r>
    <x v="294"/>
    <s v="Year 1"/>
    <d v="2012-12-31T00:00:00"/>
    <n v="6182184000"/>
    <n v="3084766000"/>
    <n v="2120025000"/>
    <s v=" $-   "/>
    <s v=" $-   "/>
    <x v="1"/>
    <s v="Specialty Stores"/>
  </r>
  <r>
    <x v="294"/>
    <s v="Year 2"/>
    <d v="2013-12-31T00:00:00"/>
    <n v="6649237000"/>
    <n v="3280236000"/>
    <n v="2265516000"/>
    <s v=" $-   "/>
    <s v=" $-   "/>
    <x v="1"/>
    <s v="Specialty Stores"/>
  </r>
  <r>
    <x v="294"/>
    <s v="Year 3"/>
    <d v="2014-12-31T00:00:00"/>
    <n v="7216081000"/>
    <n v="3507180000"/>
    <n v="2438527000"/>
    <s v=" $-   "/>
    <s v=" $-   "/>
    <x v="1"/>
    <s v="Specialty Stores"/>
  </r>
  <r>
    <x v="294"/>
    <s v="Year 4"/>
    <d v="2015-12-31T00:00:00"/>
    <n v="7966674000"/>
    <n v="3804031000"/>
    <n v="2648622000"/>
    <s v=" $-   "/>
    <s v=" $-   "/>
    <x v="1"/>
    <s v="Specialty Stores"/>
  </r>
  <r>
    <x v="295"/>
    <s v="Year 1"/>
    <d v="2012-12-31T00:00:00"/>
    <n v="20100000000"/>
    <n v="6530000000"/>
    <n v="1879000000"/>
    <s v=" $-   "/>
    <n v="3585000000"/>
    <x v="9"/>
    <s v="Oil &amp; Gas Exploration &amp; Production"/>
  </r>
  <r>
    <x v="295"/>
    <s v="Year 2"/>
    <d v="2013-12-31T00:00:00"/>
    <n v="20170000000"/>
    <n v="6497000000"/>
    <n v="2108000000"/>
    <s v=" $-   "/>
    <n v="4203000000"/>
    <x v="9"/>
    <s v="Oil &amp; Gas Exploration &amp; Production"/>
  </r>
  <r>
    <x v="295"/>
    <s v="Year 3"/>
    <d v="2014-12-31T00:00:00"/>
    <n v="19312000000"/>
    <n v="6803000000"/>
    <n v="2053000000"/>
    <s v=" $-   "/>
    <n v="4261000000"/>
    <x v="9"/>
    <s v="Oil &amp; Gas Exploration &amp; Production"/>
  </r>
  <r>
    <x v="295"/>
    <s v="Year 4"/>
    <d v="2015-12-31T00:00:00"/>
    <n v="12480000000"/>
    <n v="5804000000"/>
    <n v="1613000000"/>
    <s v=" $-   "/>
    <n v="4544000000"/>
    <x v="9"/>
    <s v="Oil &amp; Gas Exploration &amp; Production"/>
  </r>
  <r>
    <x v="296"/>
    <s v="Year 1"/>
    <d v="2012-12-31T00:00:00"/>
    <n v="1355300000"/>
    <n v="90800000"/>
    <n v="803800000"/>
    <s v=" $-   "/>
    <n v="76000000"/>
    <x v="6"/>
    <s v="Thrifts &amp; Mortgage Finance"/>
  </r>
  <r>
    <x v="296"/>
    <s v="Year 2"/>
    <d v="2013-12-31T00:00:00"/>
    <n v="1346100000"/>
    <n v="81100000"/>
    <n v="812800000"/>
    <s v=" $-   "/>
    <n v="69900000"/>
    <x v="6"/>
    <s v="Thrifts &amp; Mortgage Finance"/>
  </r>
  <r>
    <x v="296"/>
    <s v="Year 3"/>
    <d v="2014-12-31T00:00:00"/>
    <n v="1381400000"/>
    <n v="80900000"/>
    <n v="816700000"/>
    <s v=" $-   "/>
    <n v="65400000"/>
    <x v="6"/>
    <s v="Thrifts &amp; Mortgage Finance"/>
  </r>
  <r>
    <x v="296"/>
    <s v="Year 4"/>
    <d v="2015-12-31T00:00:00"/>
    <n v="1421300000"/>
    <n v="95500000"/>
    <n v="836700000"/>
    <s v=" $-   "/>
    <n v="57300000"/>
    <x v="6"/>
    <s v="Thrifts &amp; Mortgage Finance"/>
  </r>
  <r>
    <x v="297"/>
    <s v="Year 1"/>
    <d v="2012-12-31T00:00:00"/>
    <n v="3823713000"/>
    <n v="1582398000"/>
    <n v="1489735000"/>
    <n v="114250000"/>
    <s v=" $-   "/>
    <x v="0"/>
    <s v="Technology, Hardware, Software and Supplies"/>
  </r>
  <r>
    <x v="297"/>
    <s v="Year 2"/>
    <d v="2013-12-31T00:00:00"/>
    <n v="3791335000"/>
    <n v="1650622000"/>
    <n v="1420096000"/>
    <n v="110412000"/>
    <s v=" $-   "/>
    <x v="0"/>
    <s v="Technology, Hardware, Software and Supplies"/>
  </r>
  <r>
    <x v="297"/>
    <s v="Year 3"/>
    <d v="2014-12-31T00:00:00"/>
    <n v="3821504000"/>
    <n v="1680791000"/>
    <n v="1378400000"/>
    <n v="109931000"/>
    <s v=" $-   "/>
    <x v="0"/>
    <s v="Technology, Hardware, Software and Supplies"/>
  </r>
  <r>
    <x v="297"/>
    <s v="Year 4"/>
    <d v="2015-12-31T00:00:00"/>
    <n v="3578060000"/>
    <n v="1558591000"/>
    <n v="1279961000"/>
    <n v="110156000"/>
    <s v=" $-   "/>
    <x v="0"/>
    <s v="Technology, Hardware, Software and Supplies"/>
  </r>
  <r>
    <x v="298"/>
    <s v="Year 1"/>
    <d v="2012-12-31T00:00:00"/>
    <n v="16596800000"/>
    <n v="13908300000"/>
    <n v="571600000"/>
    <n v="279300000"/>
    <n v="517400000"/>
    <x v="0"/>
    <s v="Construction &amp; Farm Machinery &amp; Heavy Trucks"/>
  </r>
  <r>
    <x v="298"/>
    <s v="Year 2"/>
    <d v="2013-12-31T00:00:00"/>
    <n v="16661000000"/>
    <n v="13900700000"/>
    <n v="559500000"/>
    <n v="251400000"/>
    <n v="571700000"/>
    <x v="0"/>
    <s v="Construction &amp; Farm Machinery &amp; Heavy Trucks"/>
  </r>
  <r>
    <x v="298"/>
    <s v="Year 3"/>
    <d v="2014-12-31T00:00:00"/>
    <n v="18534400000"/>
    <n v="15481600000"/>
    <n v="561400000"/>
    <n v="215600000"/>
    <n v="588500000"/>
    <x v="0"/>
    <s v="Construction &amp; Farm Machinery &amp; Heavy Trucks"/>
  </r>
  <r>
    <x v="298"/>
    <s v="Year 4"/>
    <d v="2015-12-31T00:00:00"/>
    <n v="18671300000"/>
    <n v="15292100000"/>
    <n v="541500000"/>
    <n v="239800000"/>
    <n v="583700000"/>
    <x v="0"/>
    <s v="Construction &amp; Farm Machinery &amp; Heavy Trucks"/>
  </r>
  <r>
    <x v="299"/>
    <s v="Year 1"/>
    <d v="2013-12-31T00:00:00"/>
    <n v="15598000000"/>
    <n v="11759000000"/>
    <s v=" $-   "/>
    <s v=" $-   "/>
    <n v="2077000000"/>
    <x v="5"/>
    <s v="MultiUtilities"/>
  </r>
  <r>
    <x v="299"/>
    <s v="Year 2"/>
    <d v="2014-12-31T00:00:00"/>
    <n v="17090000000"/>
    <n v="12207000000"/>
    <s v=" $-   "/>
    <s v=" $-   "/>
    <n v="2433000000"/>
    <x v="5"/>
    <s v="MultiUtilities"/>
  </r>
  <r>
    <x v="299"/>
    <s v="Year 3"/>
    <d v="2015-12-31T00:00:00"/>
    <n v="16833000000"/>
    <n v="12713000000"/>
    <s v=" $-   "/>
    <s v=" $-   "/>
    <n v="2612000000"/>
    <x v="5"/>
    <s v="MultiUtilities"/>
  </r>
  <r>
    <x v="299"/>
    <s v="Year 4"/>
    <d v="2016-12-31T00:00:00"/>
    <n v="17666000000"/>
    <n v="12734000000"/>
    <s v=" $-   "/>
    <s v=" $-   "/>
    <n v="2755000000"/>
    <x v="5"/>
    <s v="MultiUtilities"/>
  </r>
  <r>
    <x v="300"/>
    <s v="Year 1"/>
    <d v="2012-12-31T00:00:00"/>
    <n v="5260956000"/>
    <n v="1177275000"/>
    <n v="2188747000"/>
    <s v=" $-   "/>
    <n v="65141000"/>
    <x v="1"/>
    <s v="Internet &amp; Direct Marketing Retail"/>
  </r>
  <r>
    <x v="300"/>
    <s v="Year 2"/>
    <d v="2013-12-31T00:00:00"/>
    <n v="6793306000"/>
    <n v="1077420000"/>
    <n v="3185497000"/>
    <s v=" $-   "/>
    <n v="117975000"/>
    <x v="1"/>
    <s v="Internet &amp; Direct Marketing Retail"/>
  </r>
  <r>
    <x v="300"/>
    <s v="Year 3"/>
    <d v="2014-12-31T00:00:00"/>
    <n v="8441971000"/>
    <n v="857841000"/>
    <n v="4302998000"/>
    <s v=" $-   "/>
    <n v="207820000"/>
    <x v="1"/>
    <s v="Internet &amp; Direct Marketing Retail"/>
  </r>
  <r>
    <x v="300"/>
    <s v="Year 4"/>
    <d v="2015-12-31T00:00:00"/>
    <n v="9223987000"/>
    <n v="632180000"/>
    <n v="5060406000"/>
    <s v=" $-   "/>
    <n v="272494000"/>
    <x v="1"/>
    <s v="Internet &amp; Direct Marketing Retail"/>
  </r>
  <r>
    <x v="301"/>
    <s v="Year 1"/>
    <d v="2013-04-27T00:00:00"/>
    <n v="3637212000"/>
    <n v="2446443000"/>
    <s v=" $-   "/>
    <s v=" $-   "/>
    <s v=" $-   "/>
    <x v="3"/>
    <s v="Health Care Supplies"/>
  </r>
  <r>
    <x v="301"/>
    <s v="Year 2"/>
    <d v="2014-04-26T00:00:00"/>
    <n v="3585141000"/>
    <n v="2566444000"/>
    <s v=" $-   "/>
    <s v=" $-   "/>
    <s v=" $-   "/>
    <x v="3"/>
    <s v="Health Care Supplies"/>
  </r>
  <r>
    <x v="301"/>
    <s v="Year 3"/>
    <d v="2015-04-25T00:00:00"/>
    <n v="3910865000"/>
    <n v="2850316000"/>
    <s v=" $-   "/>
    <s v=" $-   "/>
    <s v=" $-   "/>
    <x v="3"/>
    <s v="Health Care Supplies"/>
  </r>
  <r>
    <x v="301"/>
    <s v="Year 4"/>
    <d v="2016-04-30T00:00:00"/>
    <n v="5386703000"/>
    <n v="4063955000"/>
    <s v=" $-   "/>
    <s v=" $-   "/>
    <s v=" $-   "/>
    <x v="3"/>
    <s v="Health Care Supplies"/>
  </r>
  <r>
    <x v="302"/>
    <s v="Year 1"/>
    <d v="2012-12-31T00:00:00"/>
    <n v="9781000000"/>
    <n v="6351000000"/>
    <n v="98000000"/>
    <s v=" $-   "/>
    <n v="1054000000"/>
    <x v="5"/>
    <s v="Electric Utilities"/>
  </r>
  <r>
    <x v="302"/>
    <s v="Year 2"/>
    <d v="2013-12-31T00:00:00"/>
    <n v="9968000000"/>
    <n v="6423000000"/>
    <n v="68000000"/>
    <s v=" $-   "/>
    <n v="1178000000"/>
    <x v="5"/>
    <s v="Electric Utilities"/>
  </r>
  <r>
    <x v="302"/>
    <s v="Year 3"/>
    <d v="2014-12-31T00:00:00"/>
    <n v="10886000000"/>
    <n v="7036000000"/>
    <s v=" $-   "/>
    <s v=" $-   "/>
    <n v="1227000000"/>
    <x v="5"/>
    <s v="Electric Utilities"/>
  </r>
  <r>
    <x v="302"/>
    <s v="Year 4"/>
    <d v="2015-12-31T00:00:00"/>
    <n v="10415000000"/>
    <n v="6239000000"/>
    <s v=" $-   "/>
    <s v=" $-   "/>
    <n v="1214000000"/>
    <x v="5"/>
    <s v="Electric Utilities"/>
  </r>
  <r>
    <x v="303"/>
    <s v="Year 1"/>
    <d v="2013-12-28T00:00:00"/>
    <n v="66415000000"/>
    <n v="31243000000"/>
    <n v="25357000000"/>
    <s v=" $-   "/>
    <n v="110000000"/>
    <x v="4"/>
    <s v="Soft Drinks"/>
  </r>
  <r>
    <x v="303"/>
    <s v="Year 2"/>
    <d v="2014-12-27T00:00:00"/>
    <n v="66683000000"/>
    <n v="31238000000"/>
    <n v="25772000000"/>
    <s v=" $-   "/>
    <n v="92000000"/>
    <x v="4"/>
    <s v="Soft Drinks"/>
  </r>
  <r>
    <x v="303"/>
    <s v="Year 3"/>
    <d v="2015-12-26T00:00:00"/>
    <n v="63056000000"/>
    <n v="28731000000"/>
    <n v="24538000000"/>
    <s v=" $-   "/>
    <n v="75000000"/>
    <x v="4"/>
    <s v="Soft Drinks"/>
  </r>
  <r>
    <x v="303"/>
    <s v="Year 4"/>
    <d v="2016-12-31T00:00:00"/>
    <n v="62799000000"/>
    <n v="28209000000"/>
    <n v="24735000000"/>
    <s v=" $-   "/>
    <n v="70000000"/>
    <x v="4"/>
    <s v="Soft Drinks"/>
  </r>
  <r>
    <x v="304"/>
    <s v="Year 1"/>
    <d v="2012-12-31T00:00:00"/>
    <n v="54657000000"/>
    <n v="9821000000"/>
    <n v="15171000000"/>
    <n v="7482000000"/>
    <n v="5109000000"/>
    <x v="3"/>
    <s v="Pharmaceuticals"/>
  </r>
  <r>
    <x v="304"/>
    <s v="Year 2"/>
    <d v="2013-12-31T00:00:00"/>
    <n v="51584000000"/>
    <n v="9586000000"/>
    <n v="14355000000"/>
    <n v="6678000000"/>
    <n v="4599000000"/>
    <x v="3"/>
    <s v="Pharmaceuticals"/>
  </r>
  <r>
    <x v="304"/>
    <s v="Year 3"/>
    <d v="2014-12-31T00:00:00"/>
    <n v="49605000000"/>
    <n v="9577000000"/>
    <n v="14097000000"/>
    <n v="8393000000"/>
    <n v="4039000000"/>
    <x v="3"/>
    <s v="Pharmaceuticals"/>
  </r>
  <r>
    <x v="304"/>
    <s v="Year 4"/>
    <d v="2015-12-31T00:00:00"/>
    <n v="48851000000"/>
    <n v="9648000000"/>
    <n v="14809000000"/>
    <n v="7690000000"/>
    <n v="3728000000"/>
    <x v="3"/>
    <s v="Pharmaceuticals"/>
  </r>
  <r>
    <x v="305"/>
    <s v="Year 1"/>
    <d v="2013-12-31T00:00:00"/>
    <n v="9289500000"/>
    <n v="4683600000"/>
    <n v="189000000"/>
    <s v=" $-   "/>
    <n v="3292900000"/>
    <x v="6"/>
    <s v="Diversified Financial Services"/>
  </r>
  <r>
    <x v="305"/>
    <s v="Year 2"/>
    <d v="2014-12-31T00:00:00"/>
    <n v="10477600000"/>
    <n v="5231000000"/>
    <n v="177400000"/>
    <s v=" $-   "/>
    <n v="3574300000"/>
    <x v="6"/>
    <s v="Diversified Financial Services"/>
  </r>
  <r>
    <x v="305"/>
    <s v="Year 3"/>
    <d v="2015-12-31T00:00:00"/>
    <n v="11964400000"/>
    <n v="6697700000"/>
    <n v="163500000"/>
    <s v=" $-   "/>
    <n v="3672400000"/>
    <x v="6"/>
    <s v="Diversified Financial Services"/>
  </r>
  <r>
    <x v="305"/>
    <s v="Year 4"/>
    <d v="2016-12-31T00:00:00"/>
    <n v="12394100000"/>
    <n v="6913200000"/>
    <n v="156600000"/>
    <s v=" $-   "/>
    <n v="3732600000"/>
    <x v="6"/>
    <s v="Diversified Financial Services"/>
  </r>
  <r>
    <x v="306"/>
    <s v="Year 1"/>
    <d v="2013-12-31T00:00:00"/>
    <n v="2104745000"/>
    <n v="155355000"/>
    <n v="346393000"/>
    <n v="859947000"/>
    <s v=" $-   "/>
    <x v="4"/>
    <s v="Personal Products"/>
  </r>
  <r>
    <x v="306"/>
    <s v="Year 2"/>
    <d v="2014-12-31T00:00:00"/>
    <n v="2819557000"/>
    <n v="205018000"/>
    <n v="519267000"/>
    <n v="1271353000"/>
    <s v=" $-   "/>
    <x v="4"/>
    <s v="Personal Products"/>
  </r>
  <r>
    <x v="306"/>
    <s v="Year 3"/>
    <d v="2015-12-31T00:00:00"/>
    <n v="4103728000"/>
    <n v="392709000"/>
    <n v="838526000"/>
    <n v="1620577000"/>
    <s v=" $-   "/>
    <x v="4"/>
    <s v="Personal Products"/>
  </r>
  <r>
    <x v="306"/>
    <s v="Year 4"/>
    <d v="2016-12-31T00:00:00"/>
    <n v="4860427000"/>
    <n v="299694000"/>
    <n v="1177697000"/>
    <n v="2052295000"/>
    <s v=" $-   "/>
    <x v="4"/>
    <s v="Personal Products"/>
  </r>
  <r>
    <x v="307"/>
    <s v="Year 1"/>
    <d v="2012-12-31T00:00:00"/>
    <n v="17083900000"/>
    <n v="15590900000"/>
    <n v="15400000"/>
    <s v=" $-   "/>
    <n v="36100000"/>
    <x v="6"/>
    <s v="Property &amp; Casualty Insurance"/>
  </r>
  <r>
    <x v="307"/>
    <s v="Year 2"/>
    <d v="2013-12-31T00:00:00"/>
    <n v="18170900000"/>
    <n v="16275100000"/>
    <n v="18800000"/>
    <s v=" $-   "/>
    <n v="38800000"/>
    <x v="6"/>
    <s v="Property &amp; Casualty Insurance"/>
  </r>
  <r>
    <x v="307"/>
    <s v="Year 3"/>
    <d v="2014-12-31T00:00:00"/>
    <n v="19391400000"/>
    <n v="17297300000"/>
    <n v="18900000"/>
    <s v=" $-   "/>
    <n v="50900000"/>
    <x v="6"/>
    <s v="Property &amp; Casualty Insurance"/>
  </r>
  <r>
    <x v="307"/>
    <s v="Year 4"/>
    <d v="2015-12-31T00:00:00"/>
    <n v="20853800000"/>
    <n v="18705900000"/>
    <n v="22800000"/>
    <s v=" $-   "/>
    <n v="77500000"/>
    <x v="6"/>
    <s v="Property &amp; Casualty Insurance"/>
  </r>
  <r>
    <x v="308"/>
    <s v="Year 1"/>
    <d v="2013-06-30T00:00:00"/>
    <n v="13015704000"/>
    <n v="10086675000"/>
    <n v="1554973000"/>
    <s v=" $-   "/>
    <s v=" $-   "/>
    <x v="0"/>
    <s v="Industrial Conglomerates"/>
  </r>
  <r>
    <x v="308"/>
    <s v="Year 2"/>
    <d v="2014-06-30T00:00:00"/>
    <n v="13215971000"/>
    <n v="10188227000"/>
    <n v="1633992000"/>
    <s v=" $-   "/>
    <s v=" $-   "/>
    <x v="0"/>
    <s v="Industrial Conglomerates"/>
  </r>
  <r>
    <x v="308"/>
    <s v="Year 3"/>
    <d v="2015-06-30T00:00:00"/>
    <n v="12711744000"/>
    <n v="9655245000"/>
    <n v="1544746000"/>
    <s v=" $-   "/>
    <s v=" $-   "/>
    <x v="0"/>
    <s v="Industrial Conglomerates"/>
  </r>
  <r>
    <x v="308"/>
    <s v="Year 4"/>
    <d v="2016-06-30T00:00:00"/>
    <n v="11360753000"/>
    <n v="8823384000"/>
    <n v="1359360000"/>
    <s v=" $-   "/>
    <s v=" $-   "/>
    <x v="0"/>
    <s v="Industrial Conglomerates"/>
  </r>
  <r>
    <x v="309"/>
    <s v="Year 1"/>
    <d v="2013-12-31T00:00:00"/>
    <n v="5679595000"/>
    <n v="4507196000"/>
    <n v="568500000"/>
    <s v=" $-   "/>
    <s v=" $-   "/>
    <x v="1"/>
    <s v="Homebuilding"/>
  </r>
  <r>
    <x v="309"/>
    <s v="Year 2"/>
    <d v="2014-12-31T00:00:00"/>
    <n v="5822363000"/>
    <n v="4244479000"/>
    <n v="861390000"/>
    <s v=" $-   "/>
    <s v=" $-   "/>
    <x v="1"/>
    <s v="Homebuilding"/>
  </r>
  <r>
    <x v="309"/>
    <s v="Year 3"/>
    <d v="2015-12-31T00:00:00"/>
    <n v="5981964000"/>
    <n v="4353850000"/>
    <n v="794728000"/>
    <s v=" $-   "/>
    <s v=" $-   "/>
    <x v="1"/>
    <s v="Homebuilding"/>
  </r>
  <r>
    <x v="309"/>
    <s v="Year 4"/>
    <d v="2016-12-31T00:00:00"/>
    <n v="7668476000"/>
    <n v="5728662000"/>
    <n v="957150000"/>
    <s v=" $-   "/>
    <s v=" $-   "/>
    <x v="1"/>
    <s v="Homebuilding"/>
  </r>
  <r>
    <x v="310"/>
    <s v="Year 1"/>
    <d v="2012-12-30T00:00:00"/>
    <n v="2105188000"/>
    <n v="1143659000"/>
    <n v="627370000"/>
    <n v="131835000"/>
    <s v=" $-   "/>
    <x v="3"/>
    <s v="Health Care Equipment"/>
  </r>
  <r>
    <x v="310"/>
    <s v="Year 2"/>
    <d v="2013-12-29T00:00:00"/>
    <n v="2157586000"/>
    <n v="1181444000"/>
    <n v="581898000"/>
    <n v="132400000"/>
    <s v=" $-   "/>
    <x v="3"/>
    <s v="Health Care Equipment"/>
  </r>
  <r>
    <x v="310"/>
    <s v="Year 3"/>
    <d v="2014-12-28T00:00:00"/>
    <n v="2237219000"/>
    <n v="1232611000"/>
    <n v="659335000"/>
    <n v="121141000"/>
    <s v=" $-   "/>
    <x v="3"/>
    <s v="Health Care Equipment"/>
  </r>
  <r>
    <x v="310"/>
    <s v="Year 4"/>
    <d v="2016-01-03T00:00:00"/>
    <n v="2262359000"/>
    <n v="1237859000"/>
    <n v="598848000"/>
    <n v="125928000"/>
    <s v=" $-   "/>
    <x v="3"/>
    <s v="Health Care Equipment"/>
  </r>
  <r>
    <x v="311"/>
    <s v="Year 1"/>
    <d v="2013-12-31T00:00:00"/>
    <n v="80029000000"/>
    <n v="59222000000"/>
    <n v="6890000000"/>
    <s v=" $-   "/>
    <n v="93000000"/>
    <x v="4"/>
    <s v="Tobacco"/>
  </r>
  <r>
    <x v="311"/>
    <s v="Year 2"/>
    <d v="2014-12-31T00:00:00"/>
    <n v="80106000000"/>
    <n v="60775000000"/>
    <n v="7001000000"/>
    <s v=" $-   "/>
    <n v="93000000"/>
    <x v="4"/>
    <s v="Tobacco"/>
  </r>
  <r>
    <x v="311"/>
    <s v="Year 3"/>
    <d v="2015-12-31T00:00:00"/>
    <n v="73908000000"/>
    <n v="56479000000"/>
    <n v="6656000000"/>
    <s v=" $-   "/>
    <n v="82000000"/>
    <x v="4"/>
    <s v="Tobacco"/>
  </r>
  <r>
    <x v="311"/>
    <s v="Year 4"/>
    <d v="2016-12-31T00:00:00"/>
    <n v="74953000000"/>
    <n v="57659000000"/>
    <n v="6405000000"/>
    <s v=" $-   "/>
    <n v="74000000"/>
    <x v="4"/>
    <s v="Tobacco"/>
  </r>
  <r>
    <x v="312"/>
    <s v="Year 1"/>
    <d v="2012-12-31T00:00:00"/>
    <n v="16606000000"/>
    <n v="386000000"/>
    <n v="10486000000"/>
    <s v=" $-   "/>
    <n v="987000000"/>
    <x v="6"/>
    <s v="Banks"/>
  </r>
  <r>
    <x v="312"/>
    <s v="Year 2"/>
    <d v="2013-12-31T00:00:00"/>
    <n v="16872000000"/>
    <n v="344000000"/>
    <n v="9681000000"/>
    <s v=" $-   "/>
    <n v="643000000"/>
    <x v="6"/>
    <s v="Banks"/>
  </r>
  <r>
    <x v="312"/>
    <s v="Year 3"/>
    <d v="2014-12-31T00:00:00"/>
    <n v="16281000000"/>
    <n v="325000000"/>
    <n v="9488000000"/>
    <s v=" $-   "/>
    <n v="273000000"/>
    <x v="6"/>
    <s v="Banks"/>
  </r>
  <r>
    <x v="312"/>
    <s v="Year 4"/>
    <d v="2015-12-31T00:00:00"/>
    <n v="16270000000"/>
    <n v="403000000"/>
    <n v="9463000000"/>
    <s v=" $-   "/>
    <n v="255000000"/>
    <x v="6"/>
    <s v="Banks"/>
  </r>
  <r>
    <x v="313"/>
    <s v="Year 1"/>
    <d v="2012-12-31T00:00:00"/>
    <n v="4306800000"/>
    <n v="3040900000"/>
    <n v="1117700000"/>
    <n v="92300000"/>
    <s v=" $-   "/>
    <x v="0"/>
    <s v="Industrial Machinery"/>
  </r>
  <r>
    <x v="313"/>
    <s v="Year 2"/>
    <d v="2013-12-31T00:00:00"/>
    <n v="6999700000"/>
    <n v="4629600000"/>
    <n v="1493700000"/>
    <n v="122800000"/>
    <s v=" $-   "/>
    <x v="0"/>
    <s v="Industrial Machinery"/>
  </r>
  <r>
    <x v="313"/>
    <s v="Year 3"/>
    <d v="2014-12-31T00:00:00"/>
    <n v="7039000000"/>
    <n v="4576000000"/>
    <n v="1493800000"/>
    <n v="117300000"/>
    <s v=" $-   "/>
    <x v="0"/>
    <s v="Industrial Machinery"/>
  </r>
  <r>
    <x v="313"/>
    <s v="Year 4"/>
    <d v="2015-12-31T00:00:00"/>
    <n v="6449000000"/>
    <n v="4263200000"/>
    <n v="1334300000"/>
    <n v="119600000"/>
    <s v=" $-   "/>
    <x v="0"/>
    <s v="Industrial Machinery"/>
  </r>
  <r>
    <x v="314"/>
    <s v="Year 1"/>
    <d v="2012-12-31T00:00:00"/>
    <n v="3301804000"/>
    <n v="1879559000"/>
    <n v="166154000"/>
    <s v=" $-   "/>
    <n v="404336000"/>
    <x v="5"/>
    <s v="MultiUtilities"/>
  </r>
  <r>
    <x v="314"/>
    <s v="Year 2"/>
    <d v="2013-12-31T00:00:00"/>
    <n v="3454628000"/>
    <n v="2020436000"/>
    <n v="172161000"/>
    <s v=" $-   "/>
    <n v="415708000"/>
    <x v="5"/>
    <s v="MultiUtilities"/>
  </r>
  <r>
    <x v="314"/>
    <s v="Year 3"/>
    <d v="2014-12-31T00:00:00"/>
    <n v="3491632000"/>
    <n v="2087854000"/>
    <n v="175178000"/>
    <s v=" $-   "/>
    <n v="417358000"/>
    <x v="5"/>
    <s v="MultiUtilities"/>
  </r>
  <r>
    <x v="314"/>
    <s v="Year 4"/>
    <d v="2015-12-31T00:00:00"/>
    <n v="3495443000"/>
    <n v="1969675000"/>
    <n v="176744000"/>
    <s v=" $-   "/>
    <n v="494422000"/>
    <x v="5"/>
    <s v="MultiUtilities"/>
  </r>
  <r>
    <x v="315"/>
    <s v="Year 1"/>
    <d v="2013-12-31T00:00:00"/>
    <n v="14265000000"/>
    <n v="8314000000"/>
    <n v="3486000000"/>
    <n v="463000000"/>
    <n v="452000000"/>
    <x v="8"/>
    <s v="Diversified Chemicals"/>
  </r>
  <r>
    <x v="315"/>
    <s v="Year 2"/>
    <d v="2014-12-31T00:00:00"/>
    <n v="14791000000"/>
    <n v="8348000000"/>
    <n v="4013000000"/>
    <n v="483000000"/>
    <n v="450000000"/>
    <x v="8"/>
    <s v="Diversified Chemicals"/>
  </r>
  <r>
    <x v="315"/>
    <s v="Year 3"/>
    <d v="2015-12-31T00:00:00"/>
    <n v="14766000000"/>
    <n v="8206000000"/>
    <n v="3624000000"/>
    <n v="476000000"/>
    <n v="471000000"/>
    <x v="8"/>
    <s v="Diversified Chemicals"/>
  </r>
  <r>
    <x v="315"/>
    <s v="Year 4"/>
    <d v="2016-12-31T00:00:00"/>
    <n v="14751000000"/>
    <n v="8063000000"/>
    <n v="4630000000"/>
    <n v="466000000"/>
    <n v="462000000"/>
    <x v="8"/>
    <s v="Diversified Chemicals"/>
  </r>
  <r>
    <x v="316"/>
    <s v="Year 1"/>
    <d v="2012-12-31T00:00:00"/>
    <n v="12132000000"/>
    <n v="4876000000"/>
    <n v="3143000000"/>
    <s v=" $-   "/>
    <n v="1087000000"/>
    <x v="5"/>
    <s v="Electric Utilities"/>
  </r>
  <r>
    <x v="316"/>
    <s v="Year 2"/>
    <d v="2013-12-31T00:00:00"/>
    <n v="7263000000"/>
    <n v="1751000000"/>
    <n v="2108000000"/>
    <s v=" $-   "/>
    <n v="843000000"/>
    <x v="5"/>
    <s v="Electric Utilities"/>
  </r>
  <r>
    <x v="316"/>
    <s v="Year 3"/>
    <d v="2014-12-31T00:00:00"/>
    <n v="7852000000"/>
    <n v="1889000000"/>
    <n v="2173000000"/>
    <s v=" $-   "/>
    <n v="923000000"/>
    <x v="5"/>
    <s v="Electric Utilities"/>
  </r>
  <r>
    <x v="316"/>
    <s v="Year 4"/>
    <d v="2015-12-31T00:00:00"/>
    <n v="7669000000"/>
    <n v="1718000000"/>
    <n v="2237000000"/>
    <s v=" $-   "/>
    <n v="883000000"/>
    <x v="5"/>
    <s v="Electric Utilities"/>
  </r>
  <r>
    <x v="317"/>
    <s v="Year 1"/>
    <d v="2012-12-31T00:00:00"/>
    <n v="84847000000"/>
    <n v="66635000000"/>
    <n v="17504000000"/>
    <s v=" $-   "/>
    <s v=" $-   "/>
    <x v="6"/>
    <s v="Diversified Financial Services"/>
  </r>
  <r>
    <x v="317"/>
    <s v="Year 2"/>
    <d v="2013-12-31T00:00:00"/>
    <n v="41461000000"/>
    <n v="26973000000"/>
    <n v="16172000000"/>
    <s v=" $-   "/>
    <s v=" $-   "/>
    <x v="6"/>
    <s v="Diversified Financial Services"/>
  </r>
  <r>
    <x v="317"/>
    <s v="Year 3"/>
    <d v="2014-12-31T00:00:00"/>
    <n v="54105000000"/>
    <n v="33560000000"/>
    <n v="18786000000"/>
    <s v=" $-   "/>
    <s v=" $-   "/>
    <x v="6"/>
    <s v="Diversified Financial Services"/>
  </r>
  <r>
    <x v="317"/>
    <s v="Year 4"/>
    <d v="2015-12-31T00:00:00"/>
    <n v="57119000000"/>
    <n v="32747000000"/>
    <n v="16603000000"/>
    <s v=" $-   "/>
    <s v=" $-   "/>
    <x v="6"/>
    <s v="Diversified Financial Services"/>
  </r>
  <r>
    <x v="318"/>
    <s v="Year 1"/>
    <d v="2012-12-31T00:00:00"/>
    <n v="179290000000"/>
    <n v="158446000000"/>
    <n v="15443000000"/>
    <s v=" $-   "/>
    <n v="931000000"/>
    <x v="9"/>
    <s v="Oil &amp; Gas Refining &amp; Marketing &amp; Transportation"/>
  </r>
  <r>
    <x v="318"/>
    <s v="Year 2"/>
    <d v="2013-12-31T00:00:00"/>
    <n v="171596000000"/>
    <n v="152451000000"/>
    <n v="15597000000"/>
    <s v=" $-   "/>
    <n v="971000000"/>
    <x v="9"/>
    <s v="Oil &amp; Gas Refining &amp; Marketing &amp; Transportation"/>
  </r>
  <r>
    <x v="318"/>
    <s v="Year 3"/>
    <d v="2014-12-31T00:00:00"/>
    <n v="161212000000"/>
    <n v="140183000000"/>
    <n v="16703000000"/>
    <s v=" $-   "/>
    <n v="1019000000"/>
    <x v="9"/>
    <s v="Oil &amp; Gas Refining &amp; Marketing &amp; Transportation"/>
  </r>
  <r>
    <x v="318"/>
    <s v="Year 4"/>
    <d v="2015-12-31T00:00:00"/>
    <n v="98975000000"/>
    <n v="77693000000"/>
    <n v="15747000000"/>
    <s v=" $-   "/>
    <n v="1099000000"/>
    <x v="9"/>
    <s v="Oil &amp; Gas Refining &amp; Marketing &amp; Transportation"/>
  </r>
  <r>
    <x v="319"/>
    <s v="Year 1"/>
    <d v="2013-02-03T00:00:00"/>
    <n v="6043000000"/>
    <n v="2793800000"/>
    <n v="2594300000"/>
    <s v=" $-   "/>
    <s v=" $-   "/>
    <x v="1"/>
    <s v="Apparel, Accessories &amp; Luxury Goods"/>
  </r>
  <r>
    <x v="319"/>
    <s v="Year 2"/>
    <d v="2014-02-02T00:00:00"/>
    <n v="8186400000"/>
    <n v="3967100000"/>
    <n v="3673500000"/>
    <s v=" $-   "/>
    <s v=" $-   "/>
    <x v="1"/>
    <s v="Apparel, Accessories &amp; Luxury Goods"/>
  </r>
  <r>
    <x v="319"/>
    <s v="Year 3"/>
    <d v="2015-02-01T00:00:00"/>
    <n v="8241200000"/>
    <n v="3914500000"/>
    <n v="3713600000"/>
    <s v=" $-   "/>
    <s v=" $-   "/>
    <x v="1"/>
    <s v="Apparel, Accessories &amp; Luxury Goods"/>
  </r>
  <r>
    <x v="319"/>
    <s v="Year 4"/>
    <d v="2016-01-31T00:00:00"/>
    <n v="8020300000"/>
    <n v="3858700000"/>
    <n v="3417700000"/>
    <s v=" $-   "/>
    <s v=" $-   "/>
    <x v="1"/>
    <s v="Apparel, Accessories &amp; Luxury Goods"/>
  </r>
  <r>
    <x v="320"/>
    <s v="Year 1"/>
    <d v="2012-12-31T00:00:00"/>
    <n v="5920269000"/>
    <n v="4982562000"/>
    <n v="434894000"/>
    <s v=" $-   "/>
    <n v="37691000"/>
    <x v="0"/>
    <s v="Industrial Conglomerates"/>
  </r>
  <r>
    <x v="320"/>
    <s v="Year 2"/>
    <d v="2013-12-31T00:00:00"/>
    <n v="6411577000"/>
    <n v="5424644000"/>
    <n v="485069000"/>
    <s v=" $-   "/>
    <n v="25865000"/>
    <x v="0"/>
    <s v="Industrial Conglomerates"/>
  </r>
  <r>
    <x v="320"/>
    <s v="Year 3"/>
    <d v="2014-12-31T00:00:00"/>
    <n v="7747229000"/>
    <n v="6578435000"/>
    <n v="705477000"/>
    <s v=" $-   "/>
    <n v="34257000"/>
    <x v="0"/>
    <s v="Industrial Conglomerates"/>
  </r>
  <r>
    <x v="320"/>
    <s v="Year 4"/>
    <d v="2015-12-31T00:00:00"/>
    <n v="7572436000"/>
    <n v="6648771000"/>
    <n v="592863000"/>
    <s v=" $-   "/>
    <n v="34848000"/>
    <x v="0"/>
    <s v="Industrial Conglomerates"/>
  </r>
  <r>
    <x v="321"/>
    <s v="Year 1"/>
    <d v="2012-12-31T00:00:00"/>
    <n v="11224000000"/>
    <n v="6396000000"/>
    <n v="1227000000"/>
    <n v="98000000"/>
    <n v="1001000000"/>
    <x v="8"/>
    <s v="Industrial Gases"/>
  </r>
  <r>
    <x v="321"/>
    <s v="Year 2"/>
    <d v="2013-12-31T00:00:00"/>
    <n v="11925000000"/>
    <n v="6744000000"/>
    <n v="1349000000"/>
    <n v="98000000"/>
    <n v="1109000000"/>
    <x v="8"/>
    <s v="Industrial Gases"/>
  </r>
  <r>
    <x v="321"/>
    <s v="Year 3"/>
    <d v="2014-12-31T00:00:00"/>
    <n v="12273000000"/>
    <n v="6962000000"/>
    <n v="1437000000"/>
    <n v="96000000"/>
    <n v="1170000000"/>
    <x v="8"/>
    <s v="Industrial Gases"/>
  </r>
  <r>
    <x v="321"/>
    <s v="Year 4"/>
    <d v="2015-12-31T00:00:00"/>
    <n v="10776000000"/>
    <n v="5960000000"/>
    <n v="1296000000"/>
    <n v="93000000"/>
    <n v="1106000000"/>
    <x v="8"/>
    <s v="Industrial Gases"/>
  </r>
  <r>
    <x v="322"/>
    <s v="Year 1"/>
    <d v="2013-09-29T00:00:00"/>
    <n v="24866000000"/>
    <n v="9820000000"/>
    <n v="2849000000"/>
    <n v="4967000000"/>
    <s v=" $-   "/>
    <x v="2"/>
    <s v="Semiconductors"/>
  </r>
  <r>
    <x v="322"/>
    <s v="Year 2"/>
    <d v="2014-09-28T00:00:00"/>
    <n v="26487000000"/>
    <n v="10686000000"/>
    <n v="2774000000"/>
    <n v="5477000000"/>
    <s v=" $-   "/>
    <x v="2"/>
    <s v="Semiconductors"/>
  </r>
  <r>
    <x v="322"/>
    <s v="Year 3"/>
    <d v="2015-09-27T00:00:00"/>
    <n v="25281000000"/>
    <n v="10378000000"/>
    <n v="3637000000"/>
    <n v="5490000000"/>
    <s v=" $-   "/>
    <x v="2"/>
    <s v="Semiconductors"/>
  </r>
  <r>
    <x v="322"/>
    <s v="Year 4"/>
    <d v="2016-09-25T00:00:00"/>
    <n v="23554000000"/>
    <n v="9749000000"/>
    <n v="2159000000"/>
    <n v="5151000000"/>
    <s v=" $-   "/>
    <x v="2"/>
    <s v="Semiconductors"/>
  </r>
  <r>
    <x v="323"/>
    <s v="Year 1"/>
    <d v="2014-03-29T00:00:00"/>
    <n v="1148231000"/>
    <n v="743304000"/>
    <n v="180317000"/>
    <n v="197269000"/>
    <s v=" $-   "/>
    <x v="2"/>
    <s v="Semiconductors"/>
  </r>
  <r>
    <x v="323"/>
    <s v="Year 2"/>
    <d v="2015-03-28T00:00:00"/>
    <n v="1710966000"/>
    <n v="1021658000"/>
    <n v="309348000"/>
    <n v="257494000"/>
    <s v=" $-   "/>
    <x v="2"/>
    <s v="Semiconductors"/>
  </r>
  <r>
    <x v="323"/>
    <s v="Year 3"/>
    <d v="2016-04-02T00:00:00"/>
    <n v="2610726000"/>
    <n v="1561173000"/>
    <n v="588822000"/>
    <n v="448763000"/>
    <s v=" $-   "/>
    <x v="2"/>
    <s v="Semiconductors"/>
  </r>
  <r>
    <x v="324"/>
    <s v="Year 1"/>
    <d v="2013-12-31T00:00:00"/>
    <n v="6419285000"/>
    <n v="5099484000"/>
    <n v="922340000"/>
    <s v=" $-   "/>
    <s v=" $-   "/>
    <x v="0"/>
    <s v="Industrial Conglomerates"/>
  </r>
  <r>
    <x v="324"/>
    <s v="Year 2"/>
    <d v="2014-12-31T00:00:00"/>
    <n v="6638774000"/>
    <n v="5253040000"/>
    <n v="1030014000"/>
    <s v=" $-   "/>
    <s v=" $-   "/>
    <x v="0"/>
    <s v="Industrial Conglomerates"/>
  </r>
  <r>
    <x v="324"/>
    <s v="Year 3"/>
    <d v="2015-12-31T00:00:00"/>
    <n v="6571893000"/>
    <n v="5086449000"/>
    <n v="961579000"/>
    <s v=" $-   "/>
    <s v=" $-   "/>
    <x v="0"/>
    <s v="Industrial Conglomerates"/>
  </r>
  <r>
    <x v="324"/>
    <s v="Year 4"/>
    <d v="2016-12-31T00:00:00"/>
    <n v="6786984000"/>
    <n v="5285568000"/>
    <n v="956158000"/>
    <s v=" $-   "/>
    <s v=" $-   "/>
    <x v="0"/>
    <s v="Industrial Conglomerates"/>
  </r>
  <r>
    <x v="325"/>
    <s v="Year 1"/>
    <d v="2012-12-31T00:00:00"/>
    <n v="7688024000"/>
    <n v="5157434000"/>
    <n v="1011543000"/>
    <s v=" $-   "/>
    <n v="730493000"/>
    <x v="1"/>
    <s v="Hotels, Resorts &amp; Cruise Lines"/>
  </r>
  <r>
    <x v="325"/>
    <s v="Year 2"/>
    <d v="2013-12-31T00:00:00"/>
    <n v="7959894000"/>
    <n v="5305270000"/>
    <n v="1044819000"/>
    <s v=" $-   "/>
    <n v="754711000"/>
    <x v="1"/>
    <s v="Hotels, Resorts &amp; Cruise Lines"/>
  </r>
  <r>
    <x v="325"/>
    <s v="Year 3"/>
    <d v="2014-12-31T00:00:00"/>
    <n v="8073855000"/>
    <n v="5306281000"/>
    <n v="1048952000"/>
    <s v=" $-   "/>
    <n v="772445000"/>
    <x v="1"/>
    <s v="Hotels, Resorts &amp; Cruise Lines"/>
  </r>
  <r>
    <x v="325"/>
    <s v="Year 4"/>
    <d v="2015-12-31T00:00:00"/>
    <n v="8299074000"/>
    <n v="5099393000"/>
    <n v="1086504000"/>
    <s v=" $-   "/>
    <n v="827008000"/>
    <x v="1"/>
    <s v="Hotels, Resorts &amp; Cruise Lines"/>
  </r>
  <r>
    <x v="326"/>
    <s v="Year 1"/>
    <d v="2013-12-31T00:00:00"/>
    <n v="2104745000"/>
    <n v="155355000"/>
    <n v="346393000"/>
    <n v="859947000"/>
    <s v=" $-   "/>
    <x v="3"/>
    <s v="Biotechnology"/>
  </r>
  <r>
    <x v="326"/>
    <s v="Year 2"/>
    <d v="2014-12-31T00:00:00"/>
    <n v="2819557000"/>
    <n v="205018000"/>
    <n v="519267000"/>
    <n v="1271353000"/>
    <s v=" $-   "/>
    <x v="3"/>
    <s v="Biotechnology"/>
  </r>
  <r>
    <x v="326"/>
    <s v="Year 3"/>
    <d v="2015-12-31T00:00:00"/>
    <n v="4103728000"/>
    <n v="392709000"/>
    <n v="838526000"/>
    <n v="1620577000"/>
    <s v=" $-   "/>
    <x v="3"/>
    <s v="Biotechnology"/>
  </r>
  <r>
    <x v="326"/>
    <s v="Year 4"/>
    <d v="2016-12-31T00:00:00"/>
    <n v="4860427000"/>
    <n v="299694000"/>
    <n v="1177697000"/>
    <n v="2052295000"/>
    <s v=" $-   "/>
    <x v="3"/>
    <s v="Biotechnology"/>
  </r>
  <r>
    <x v="327"/>
    <s v="Year 1"/>
    <d v="2013-12-31T00:00:00"/>
    <n v="4245895000"/>
    <n v="2522803000"/>
    <n v="1324815000"/>
    <s v=" $-   "/>
    <n v="1700000"/>
    <x v="0"/>
    <s v="Human Resource &amp; Employment Services"/>
  </r>
  <r>
    <x v="327"/>
    <s v="Year 2"/>
    <d v="2014-12-31T00:00:00"/>
    <n v="4695014000"/>
    <n v="2772098000"/>
    <n v="1425734000"/>
    <s v=" $-   "/>
    <n v="557000"/>
    <x v="0"/>
    <s v="Human Resource &amp; Employment Services"/>
  </r>
  <r>
    <x v="327"/>
    <s v="Year 3"/>
    <d v="2015-12-31T00:00:00"/>
    <n v="5094933000"/>
    <n v="2980462000"/>
    <n v="1533799000"/>
    <s v=" $-   "/>
    <n v="192000"/>
    <x v="0"/>
    <s v="Human Resource &amp; Employment Services"/>
  </r>
  <r>
    <x v="327"/>
    <s v="Year 4"/>
    <d v="2016-12-31T00:00:00"/>
    <n v="5250399000"/>
    <n v="3089723000"/>
    <n v="1606217000"/>
    <s v=" $-   "/>
    <n v="1237000"/>
    <x v="0"/>
    <s v="Human Resource &amp; Employment Services"/>
  </r>
  <r>
    <x v="328"/>
    <s v="Year 1"/>
    <d v="2013-02-28T00:00:00"/>
    <n v="1328817000"/>
    <n v="200600000"/>
    <n v="660887000"/>
    <n v="263150000"/>
    <s v=" $-   "/>
    <x v="2"/>
    <s v="Systems Software"/>
  </r>
  <r>
    <x v="328"/>
    <s v="Year 2"/>
    <d v="2014-02-28T00:00:00"/>
    <n v="1534615000"/>
    <n v="232600000"/>
    <n v="750292000"/>
    <n v="317263000"/>
    <s v=" $-   "/>
    <x v="2"/>
    <s v="Systems Software"/>
  </r>
  <r>
    <x v="328"/>
    <s v="Year 3"/>
    <d v="2015-02-28T00:00:00"/>
    <n v="1789489000"/>
    <n v="273199000"/>
    <n v="898440000"/>
    <n v="367856000"/>
    <s v=" $-   "/>
    <x v="2"/>
    <s v="Systems Software"/>
  </r>
  <r>
    <x v="328"/>
    <s v="Year 4"/>
    <d v="2016-02-29T00:00:00"/>
    <n v="2052230000"/>
    <n v="309629000"/>
    <n v="1041231000"/>
    <n v="413322000"/>
    <s v=" $-   "/>
    <x v="2"/>
    <s v="Systems Software"/>
  </r>
  <r>
    <x v="329"/>
    <s v="Year 1"/>
    <d v="2013-03-30T00:00:00"/>
    <n v="6945000000"/>
    <n v="2789000000"/>
    <n v="2971000000"/>
    <s v=" $-   "/>
    <n v="27000000"/>
    <x v="1"/>
    <s v="Apparel, Accessories &amp; Luxury Goods"/>
  </r>
  <r>
    <x v="329"/>
    <s v="Year 2"/>
    <d v="2014-03-29T00:00:00"/>
    <n v="7450000000"/>
    <n v="3140000000"/>
    <n v="3142000000"/>
    <s v=" $-   "/>
    <n v="35000000"/>
    <x v="1"/>
    <s v="Apparel, Accessories &amp; Luxury Goods"/>
  </r>
  <r>
    <x v="329"/>
    <s v="Year 3"/>
    <d v="2015-03-28T00:00:00"/>
    <n v="7620000000"/>
    <n v="3242000000"/>
    <n v="3301000000"/>
    <s v=" $-   "/>
    <n v="25000000"/>
    <x v="1"/>
    <s v="Apparel, Accessories &amp; Luxury Goods"/>
  </r>
  <r>
    <x v="329"/>
    <s v="Year 4"/>
    <d v="2016-04-02T00:00:00"/>
    <n v="7405000000"/>
    <n v="3218000000"/>
    <n v="3389000000"/>
    <s v=" $-   "/>
    <n v="24000000"/>
    <x v="1"/>
    <s v="Apparel, Accessories &amp; Luxury Goods"/>
  </r>
  <r>
    <x v="330"/>
    <s v="Year 1"/>
    <d v="2013-09-30T00:00:00"/>
    <n v="6351900000"/>
    <n v="3778100000"/>
    <n v="1537700000"/>
    <s v=" $-   "/>
    <s v=" $-   "/>
    <x v="0"/>
    <s v="Industrial Conglomerates"/>
  </r>
  <r>
    <x v="330"/>
    <s v="Year 2"/>
    <d v="2014-09-30T00:00:00"/>
    <n v="6623500000"/>
    <n v="3869600000"/>
    <n v="1570100000"/>
    <s v=" $-   "/>
    <s v=" $-   "/>
    <x v="0"/>
    <s v="Industrial Conglomerates"/>
  </r>
  <r>
    <x v="330"/>
    <s v="Year 3"/>
    <d v="2015-09-30T00:00:00"/>
    <n v="6307900000"/>
    <n v="3604800000"/>
    <n v="1506400000"/>
    <s v=" $-   "/>
    <s v=" $-   "/>
    <x v="0"/>
    <s v="Industrial Conglomerates"/>
  </r>
  <r>
    <x v="330"/>
    <s v="Year 4"/>
    <d v="2016-09-30T00:00:00"/>
    <n v="5879500000"/>
    <n v="3404000000"/>
    <n v="1467400000"/>
    <s v=" $-   "/>
    <s v=" $-   "/>
    <x v="0"/>
    <s v="Industrial Conglomerates"/>
  </r>
  <r>
    <x v="331"/>
    <s v="Year 1"/>
    <d v="2012-12-31T00:00:00"/>
    <n v="2993489000"/>
    <n v="1321772000"/>
    <n v="914130000"/>
    <s v=" $-   "/>
    <s v=" $-   "/>
    <x v="0"/>
    <s v="Industrial Conglomerates"/>
  </r>
  <r>
    <x v="331"/>
    <s v="Year 2"/>
    <d v="2013-12-31T00:00:00"/>
    <n v="3238128000"/>
    <n v="1355200000"/>
    <n v="1040567000"/>
    <s v=" $-   "/>
    <s v=" $-   "/>
    <x v="0"/>
    <s v="Industrial Conglomerates"/>
  </r>
  <r>
    <x v="331"/>
    <s v="Year 3"/>
    <d v="2014-12-31T00:00:00"/>
    <n v="3549494000"/>
    <n v="1447595000"/>
    <n v="1102426000"/>
    <s v=" $-   "/>
    <s v=" $-   "/>
    <x v="0"/>
    <s v="Industrial Conglomerates"/>
  </r>
  <r>
    <x v="331"/>
    <s v="Year 4"/>
    <d v="2015-12-31T00:00:00"/>
    <n v="3582395000"/>
    <n v="1417749000"/>
    <n v="1136728000"/>
    <s v=" $-   "/>
    <s v=" $-   "/>
    <x v="0"/>
    <s v="Industrial Conglomerates"/>
  </r>
  <r>
    <x v="332"/>
    <s v="Year 1"/>
    <d v="2013-02-02T00:00:00"/>
    <n v="9721065000"/>
    <n v="7011428000"/>
    <n v="1437886000"/>
    <s v=" $-   "/>
    <s v=" $-   "/>
    <x v="1"/>
    <s v="Apparel Retail"/>
  </r>
  <r>
    <x v="332"/>
    <s v="Year 2"/>
    <d v="2014-02-01T00:00:00"/>
    <n v="10230353000"/>
    <n v="7360924000"/>
    <n v="1526366000"/>
    <s v=" $-   "/>
    <s v=" $-   "/>
    <x v="1"/>
    <s v="Apparel Retail"/>
  </r>
  <r>
    <x v="332"/>
    <s v="Year 3"/>
    <d v="2015-01-31T00:00:00"/>
    <n v="11041677000"/>
    <n v="7937956000"/>
    <n v="1615371000"/>
    <s v=" $-   "/>
    <s v=" $-   "/>
    <x v="1"/>
    <s v="Apparel Retail"/>
  </r>
  <r>
    <x v="332"/>
    <s v="Year 4"/>
    <d v="2016-01-30T00:00:00"/>
    <n v="11939999000"/>
    <n v="8576873000"/>
    <n v="1738755000"/>
    <s v=" $-   "/>
    <s v=" $-   "/>
    <x v="1"/>
    <s v="Apparel Retail"/>
  </r>
  <r>
    <x v="333"/>
    <s v="Year 1"/>
    <d v="2012-12-31T00:00:00"/>
    <n v="1367135000"/>
    <n v="328784000"/>
    <n v="248136000"/>
    <s v=" $-   "/>
    <n v="445228000"/>
    <x v="9"/>
    <s v="Oil &amp; Gas Exploration &amp; Production"/>
  </r>
  <r>
    <x v="333"/>
    <s v="Year 2"/>
    <d v="2013-12-31T00:00:00"/>
    <n v="1832253000"/>
    <n v="516119000"/>
    <n v="391707000"/>
    <s v=" $-   "/>
    <n v="492397000"/>
    <x v="9"/>
    <s v="Oil &amp; Gas Exploration &amp; Production"/>
  </r>
  <r>
    <x v="333"/>
    <s v="Year 3"/>
    <d v="2014-12-31T00:00:00"/>
    <n v="2042537000"/>
    <n v="605752000"/>
    <n v="191802000"/>
    <s v=" $-   "/>
    <n v="551032000"/>
    <x v="9"/>
    <s v="Oil &amp; Gas Exploration &amp; Production"/>
  </r>
  <r>
    <x v="333"/>
    <s v="Year 4"/>
    <d v="2015-12-31T00:00:00"/>
    <n v="1181704000"/>
    <n v="648968000"/>
    <n v="165318000"/>
    <s v=" $-   "/>
    <n v="581155000"/>
    <x v="9"/>
    <s v="Oil &amp; Gas Exploration &amp; Production"/>
  </r>
  <r>
    <x v="334"/>
    <s v="Year 1"/>
    <d v="2013-12-31T00:00:00"/>
    <n v="8417200000"/>
    <n v="5234700000"/>
    <n v="1088100000"/>
    <s v=" $-   "/>
    <n v="877400000"/>
    <x v="0"/>
    <s v="Industrial Conglomerates"/>
  </r>
  <r>
    <x v="334"/>
    <s v="Year 2"/>
    <d v="2014-12-31T00:00:00"/>
    <n v="8803300000"/>
    <n v="5643100000"/>
    <n v="998400000"/>
    <s v=" $-   "/>
    <n v="906900000"/>
    <x v="0"/>
    <s v="Industrial Conglomerates"/>
  </r>
  <r>
    <x v="334"/>
    <s v="Year 3"/>
    <d v="2015-12-31T00:00:00"/>
    <n v="9115000000"/>
    <n v="5518600000"/>
    <n v="1067000000"/>
    <s v=" $-   "/>
    <n v="970600000"/>
    <x v="0"/>
    <s v="Industrial Conglomerates"/>
  </r>
  <r>
    <x v="334"/>
    <s v="Year 4"/>
    <d v="2016-12-31T00:00:00"/>
    <n v="9387700000"/>
    <n v="5764000000"/>
    <n v="1054500000"/>
    <s v=" $-   "/>
    <n v="991100000"/>
    <x v="0"/>
    <s v="Industrial Conglomerates"/>
  </r>
  <r>
    <x v="335"/>
    <s v="Year 1"/>
    <d v="2013-09-29T00:00:00"/>
    <n v="14866800000"/>
    <n v="6382300000"/>
    <n v="5655800000"/>
    <s v=" $-   "/>
    <n v="621400000"/>
    <x v="1"/>
    <s v="Restaurants"/>
  </r>
  <r>
    <x v="335"/>
    <s v="Year 2"/>
    <d v="2014-09-28T00:00:00"/>
    <n v="16447800000"/>
    <n v="6858800000"/>
    <n v="6086800000"/>
    <s v=" $-   "/>
    <n v="709600000"/>
    <x v="1"/>
    <s v="Restaurants"/>
  </r>
  <r>
    <x v="335"/>
    <s v="Year 3"/>
    <d v="2015-09-27T00:00:00"/>
    <n v="19162700000"/>
    <n v="7787500000"/>
    <n v="7130200000"/>
    <s v=" $-   "/>
    <n v="893900000"/>
    <x v="1"/>
    <s v="Restaurants"/>
  </r>
  <r>
    <x v="335"/>
    <s v="Year 4"/>
    <d v="2016-10-02T00:00:00"/>
    <n v="21315900000"/>
    <n v="8511100000"/>
    <n v="7970300000"/>
    <s v=" $-   "/>
    <n v="980800000"/>
    <x v="1"/>
    <s v="Restaurants"/>
  </r>
  <r>
    <x v="336"/>
    <s v="Year 1"/>
    <d v="2012-12-31T00:00:00"/>
    <n v="4176000000"/>
    <n v="2754000000"/>
    <n v="207000000"/>
    <s v=" $-   "/>
    <n v="356000000"/>
    <x v="5"/>
    <s v="MultiUtilities"/>
  </r>
  <r>
    <x v="336"/>
    <s v="Year 2"/>
    <d v="2013-12-31T00:00:00"/>
    <n v="4495000000"/>
    <n v="2987000000"/>
    <n v="220000000"/>
    <s v=" $-   "/>
    <n v="378000000"/>
    <x v="5"/>
    <s v="MultiUtilities"/>
  </r>
  <r>
    <x v="336"/>
    <s v="Year 3"/>
    <d v="2014-12-31T00:00:00"/>
    <n v="4951000000"/>
    <n v="3331000000"/>
    <n v="229000000"/>
    <s v=" $-   "/>
    <n v="384000000"/>
    <x v="5"/>
    <s v="MultiUtilities"/>
  </r>
  <r>
    <x v="336"/>
    <s v="Year 4"/>
    <d v="2015-12-31T00:00:00"/>
    <n v="4380000000"/>
    <n v="2714000000"/>
    <n v="234000000"/>
    <s v=" $-   "/>
    <n v="358000000"/>
    <x v="5"/>
    <s v="MultiUtilities"/>
  </r>
  <r>
    <x v="337"/>
    <s v="Year 1"/>
    <d v="2012-12-31T00:00:00"/>
    <n v="5075000000"/>
    <n v="2417000000"/>
    <n v="337000000"/>
    <s v=" $-   "/>
    <n v="746000000"/>
    <x v="9"/>
    <s v="Oil &amp; Gas Refining &amp; Marketing &amp; Transportation"/>
  </r>
  <r>
    <x v="337"/>
    <s v="Year 2"/>
    <d v="2013-12-31T00:00:00"/>
    <n v="5518000000"/>
    <n v="2707000000"/>
    <n v="373000000"/>
    <s v=" $-   "/>
    <n v="772000000"/>
    <x v="9"/>
    <s v="Oil &amp; Gas Refining &amp; Marketing &amp; Transportation"/>
  </r>
  <r>
    <x v="337"/>
    <s v="Year 3"/>
    <d v="2014-12-31T00:00:00"/>
    <n v="5903000000"/>
    <n v="2790000000"/>
    <n v="393000000"/>
    <s v=" $-   "/>
    <n v="796000000"/>
    <x v="9"/>
    <s v="Oil &amp; Gas Refining &amp; Marketing &amp; Transportation"/>
  </r>
  <r>
    <x v="337"/>
    <s v="Year 4"/>
    <d v="2015-12-31T00:00:00"/>
    <n v="5234000000"/>
    <n v="2335000000"/>
    <n v="353000000"/>
    <s v=" $-   "/>
    <n v="764000000"/>
    <x v="9"/>
    <s v="Oil &amp; Gas Refining &amp; Marketing &amp; Transportation"/>
  </r>
  <r>
    <x v="338"/>
    <s v="Year 1"/>
    <d v="2013-12-31T00:00:00"/>
    <n v="7690800000"/>
    <n v="5100900000"/>
    <n v="1788300000"/>
    <s v=" $-   "/>
    <n v="123200000"/>
    <x v="8"/>
    <s v="Paper Packaging"/>
  </r>
  <r>
    <x v="338"/>
    <s v="Year 2"/>
    <d v="2014-12-31T00:00:00"/>
    <n v="7750500000"/>
    <n v="5062900000"/>
    <n v="1849400000"/>
    <s v=" $-   "/>
    <n v="118900000"/>
    <x v="8"/>
    <s v="Paper Packaging"/>
  </r>
  <r>
    <x v="338"/>
    <s v="Year 3"/>
    <d v="2015-12-31T00:00:00"/>
    <n v="7031500000"/>
    <n v="4444900000"/>
    <n v="1656200000"/>
    <s v=" $-   "/>
    <n v="88700000"/>
    <x v="8"/>
    <s v="Paper Packaging"/>
  </r>
  <r>
    <x v="338"/>
    <s v="Year 4"/>
    <d v="2016-12-31T00:00:00"/>
    <n v="6778300000"/>
    <n v="4246700000"/>
    <n v="1604400000"/>
    <s v=" $-   "/>
    <n v="94900000"/>
    <x v="8"/>
    <s v="Paper Packaging"/>
  </r>
  <r>
    <x v="339"/>
    <s v="Year 1"/>
    <d v="2012-12-31T00:00:00"/>
    <n v="9534462000"/>
    <n v="5328236000"/>
    <n v="3264896000"/>
    <s v=" $-   "/>
    <s v=" $-   "/>
    <x v="8"/>
    <s v="Specialty Chemicals"/>
  </r>
  <r>
    <x v="339"/>
    <s v="Year 2"/>
    <d v="2013-12-31T00:00:00"/>
    <n v="10185532000"/>
    <n v="5568966000"/>
    <n v="3470200000"/>
    <s v=" $-   "/>
    <s v=" $-   "/>
    <x v="8"/>
    <s v="Specialty Chemicals"/>
  </r>
  <r>
    <x v="339"/>
    <s v="Year 3"/>
    <d v="2014-12-31T00:00:00"/>
    <n v="11129533000"/>
    <n v="5965049000"/>
    <n v="3860448000"/>
    <s v=" $-   "/>
    <s v=" $-   "/>
    <x v="8"/>
    <s v="Specialty Chemicals"/>
  </r>
  <r>
    <x v="339"/>
    <s v="Year 4"/>
    <d v="2015-12-31T00:00:00"/>
    <n v="11339304000"/>
    <n v="5780078000"/>
    <n v="3943786000"/>
    <s v=" $-   "/>
    <s v=" $-   "/>
    <x v="8"/>
    <s v="Specialty Chemicals"/>
  </r>
  <r>
    <x v="340"/>
    <s v="Year 1"/>
    <d v="2013-02-02T00:00:00"/>
    <n v="3983400000"/>
    <n v="2446000000"/>
    <n v="976900000"/>
    <s v=" $-   "/>
    <s v=" $-   "/>
    <x v="1"/>
    <s v="Specialty Stores"/>
  </r>
  <r>
    <x v="340"/>
    <s v="Year 2"/>
    <d v="2014-02-01T00:00:00"/>
    <n v="4209200000"/>
    <n v="2628700000"/>
    <n v="1010000000"/>
    <s v=" $-   "/>
    <s v=" $-   "/>
    <x v="1"/>
    <s v="Specialty Stores"/>
  </r>
  <r>
    <x v="340"/>
    <s v="Year 3"/>
    <d v="2015-02-02T00:00:00"/>
    <n v="5736300000"/>
    <n v="3662100000"/>
    <n v="1497600000"/>
    <s v=" $-   "/>
    <s v=" $-   "/>
    <x v="1"/>
    <s v="Specialty Stores"/>
  </r>
  <r>
    <x v="340"/>
    <s v="Year 4"/>
    <d v="2016-01-30T00:00:00"/>
    <n v="6550200000"/>
    <n v="4109800000"/>
    <n v="1736700000"/>
    <s v=" $-   "/>
    <s v=" $-   "/>
    <x v="1"/>
    <s v="Specialty Stores"/>
  </r>
  <r>
    <x v="341"/>
    <s v="Year 1"/>
    <d v="2013-04-30T00:00:00"/>
    <n v="5897700000"/>
    <n v="3870100000"/>
    <n v="1020400000"/>
    <s v=" $-   "/>
    <n v="96800000"/>
    <x v="4"/>
    <s v="Packaged Foods &amp; Meats"/>
  </r>
  <r>
    <x v="341"/>
    <s v="Year 2"/>
    <d v="2014-04-30T00:00:00"/>
    <n v="5610600000"/>
    <n v="3579600000"/>
    <n v="1013100000"/>
    <s v=" $-   "/>
    <n v="98900000"/>
    <x v="4"/>
    <s v="Packaged Foods &amp; Meats"/>
  </r>
  <r>
    <x v="341"/>
    <s v="Year 3"/>
    <d v="2015-04-30T00:00:00"/>
    <n v="5692700000"/>
    <n v="3724000000"/>
    <n v="1085800000"/>
    <s v=" $-   "/>
    <n v="110900000"/>
    <x v="4"/>
    <s v="Packaged Foods &amp; Meats"/>
  </r>
  <r>
    <x v="341"/>
    <s v="Year 4"/>
    <d v="2016-04-30T00:00:00"/>
    <n v="7811200000"/>
    <n v="4843400000"/>
    <n v="1614100000"/>
    <s v=" $-   "/>
    <n v="208400000"/>
    <x v="4"/>
    <s v="Packaged Foods &amp; Meats"/>
  </r>
  <r>
    <x v="342"/>
    <s v="Year 1"/>
    <d v="2012-12-31T00:00:00"/>
    <n v="1290052000"/>
    <n v="470243000"/>
    <n v="120310000"/>
    <s v=" $-   "/>
    <n v="330418000"/>
    <x v="7"/>
    <s v="Office REITs"/>
  </r>
  <r>
    <x v="342"/>
    <s v="Year 2"/>
    <d v="2013-12-31T00:00:00"/>
    <n v="1371065000"/>
    <n v="479665000"/>
    <n v="122128000"/>
    <s v=" $-   "/>
    <n v="340316000"/>
    <x v="7"/>
    <s v="Office REITs"/>
  </r>
  <r>
    <x v="342"/>
    <s v="Year 3"/>
    <d v="2014-12-31T00:00:00"/>
    <n v="1519978000"/>
    <n v="500126000"/>
    <n v="133502000"/>
    <s v=" $-   "/>
    <n v="393987000"/>
    <x v="7"/>
    <s v="Office REITs"/>
  </r>
  <r>
    <x v="342"/>
    <s v="Year 4"/>
    <d v="2015-12-31T00:00:00"/>
    <n v="1662829000"/>
    <n v="534326000"/>
    <n v="139137000"/>
    <s v=" $-   "/>
    <n v="588235000"/>
    <x v="7"/>
    <s v="Office REITs"/>
  </r>
  <r>
    <x v="343"/>
    <s v="Year 1"/>
    <d v="2013-12-31T00:00:00"/>
    <n v="3237500000"/>
    <n v="1638900000"/>
    <n v="1012400000"/>
    <s v=" $-   "/>
    <s v=" $-   "/>
    <x v="1"/>
    <s v="Household Appliances"/>
  </r>
  <r>
    <x v="343"/>
    <s v="Year 2"/>
    <d v="2015-01-03T00:00:00"/>
    <n v="3492600000"/>
    <n v="1759200000"/>
    <n v="1048700000"/>
    <s v=" $-   "/>
    <s v=" $-   "/>
    <x v="1"/>
    <s v="Household Appliances"/>
  </r>
  <r>
    <x v="343"/>
    <s v="Year 3"/>
    <d v="2016-01-02T00:00:00"/>
    <n v="3593100000"/>
    <n v="1774600000"/>
    <n v="1053700000"/>
    <s v=" $-   "/>
    <s v=" $-   "/>
    <x v="1"/>
    <s v="Household Appliances"/>
  </r>
  <r>
    <x v="343"/>
    <s v="Year 4"/>
    <d v="2016-12-31T00:00:00"/>
    <n v="3711800000"/>
    <n v="1803500000"/>
    <n v="1054100000"/>
    <s v=" $-   "/>
    <s v=" $-   "/>
    <x v="1"/>
    <s v="Household Appliances"/>
  </r>
  <r>
    <x v="344"/>
    <s v="Year 1"/>
    <d v="2012-12-31T00:00:00"/>
    <n v="2307182000"/>
    <n v="610836000"/>
    <n v="655473000"/>
    <s v=" $-   "/>
    <n v="107591000"/>
    <x v="1"/>
    <s v="Broadcasting &amp; Cable TV"/>
  </r>
  <r>
    <x v="344"/>
    <s v="Year 2"/>
    <d v="2013-12-31T00:00:00"/>
    <n v="2530809000"/>
    <n v="699294000"/>
    <n v="729055000"/>
    <s v=" $-   "/>
    <n v="117580000"/>
    <x v="1"/>
    <s v="Broadcasting &amp; Cable TV"/>
  </r>
  <r>
    <x v="344"/>
    <s v="Year 3"/>
    <d v="2014-12-31T00:00:00"/>
    <n v="2665456000"/>
    <n v="778896000"/>
    <n v="764799000"/>
    <s v=" $-   "/>
    <n v="128582000"/>
    <x v="1"/>
    <s v="Broadcasting &amp; Cable TV"/>
  </r>
  <r>
    <x v="344"/>
    <s v="Year 4"/>
    <d v="2015-12-31T00:00:00"/>
    <n v="3018227000"/>
    <n v="987357000"/>
    <n v="785179000"/>
    <s v=" $-   "/>
    <n v="137596000"/>
    <x v="1"/>
    <s v="Broadcasting &amp; Cable TV"/>
  </r>
  <r>
    <x v="345"/>
    <s v="Year 1"/>
    <d v="2012-12-31T00:00:00"/>
    <n v="16537000000"/>
    <n v="9373000000"/>
    <n v="914000000"/>
    <s v=" $-   "/>
    <n v="1787000000"/>
    <x v="5"/>
    <s v="Electric Utilities"/>
  </r>
  <r>
    <x v="345"/>
    <s v="Year 2"/>
    <d v="2013-12-31T00:00:00"/>
    <n v="17087000000"/>
    <n v="9817000000"/>
    <n v="934000000"/>
    <s v=" $-   "/>
    <n v="1901000000"/>
    <x v="5"/>
    <s v="Electric Utilities"/>
  </r>
  <r>
    <x v="345"/>
    <s v="Year 3"/>
    <d v="2014-12-31T00:00:00"/>
    <n v="18467000000"/>
    <n v="11031000000"/>
    <n v="981000000"/>
    <s v=" $-   "/>
    <n v="1945000000"/>
    <x v="5"/>
    <s v="Electric Utilities"/>
  </r>
  <r>
    <x v="345"/>
    <s v="Year 4"/>
    <d v="2015-12-31T00:00:00"/>
    <n v="17489000000"/>
    <n v="9811000000"/>
    <n v="997000000"/>
    <s v=" $-   "/>
    <n v="2034000000"/>
    <x v="5"/>
    <s v="Electric Utilities"/>
  </r>
  <r>
    <x v="346"/>
    <s v="Year 1"/>
    <d v="2012-12-31T00:00:00"/>
    <n v="4256157000"/>
    <n v="800380000"/>
    <n v="376687000"/>
    <s v=" $-   "/>
    <n v="1068382000"/>
    <x v="7"/>
    <s v="REITs"/>
  </r>
  <r>
    <x v="346"/>
    <s v="Year 2"/>
    <d v="2013-12-31T00:00:00"/>
    <n v="4543849000"/>
    <n v="837946000"/>
    <n v="402369000"/>
    <s v=" $-   "/>
    <n v="1107700000"/>
    <x v="7"/>
    <s v="REITs"/>
  </r>
  <r>
    <x v="346"/>
    <s v="Year 3"/>
    <d v="2014-12-31T00:00:00"/>
    <n v="4870818000"/>
    <n v="882803000"/>
    <n v="446845000"/>
    <s v=" $-   "/>
    <n v="1143827000"/>
    <x v="7"/>
    <s v="REITs"/>
  </r>
  <r>
    <x v="346"/>
    <s v="Year 4"/>
    <d v="2015-12-31T00:00:00"/>
    <n v="5266103000"/>
    <n v="960192000"/>
    <n v="452835000"/>
    <s v=" $-   "/>
    <n v="1177568000"/>
    <x v="7"/>
    <s v="REITs"/>
  </r>
  <r>
    <x v="347"/>
    <s v="Year 1"/>
    <d v="2013-02-02T00:00:00"/>
    <n v="24380510000"/>
    <n v="17889249000"/>
    <n v="4884284000"/>
    <s v=" $-   "/>
    <n v="78900000"/>
    <x v="1"/>
    <s v="Specialty Stores"/>
  </r>
  <r>
    <x v="347"/>
    <s v="Year 2"/>
    <d v="2014-02-01T00:00:00"/>
    <n v="23114000000"/>
    <n v="17082000000"/>
    <n v="4735000000"/>
    <s v=" $-   "/>
    <n v="55000000"/>
    <x v="1"/>
    <s v="Specialty Stores"/>
  </r>
  <r>
    <x v="347"/>
    <s v="Year 3"/>
    <d v="2015-01-31T00:00:00"/>
    <n v="22492000000"/>
    <n v="16691000000"/>
    <n v="4816000000"/>
    <s v=" $-   "/>
    <n v="62000000"/>
    <x v="1"/>
    <s v="Specialty Stores"/>
  </r>
  <r>
    <x v="347"/>
    <s v="Year 4"/>
    <d v="2016-01-30T00:00:00"/>
    <n v="21059000000"/>
    <n v="15545000000"/>
    <n v="4600000000"/>
    <s v=" $-   "/>
    <n v="67000000"/>
    <x v="1"/>
    <s v="Specialty Stores"/>
  </r>
  <r>
    <x v="348"/>
    <s v="Year 1"/>
    <d v="2012-12-31T00:00:00"/>
    <n v="1913149000"/>
    <n v="1055844000"/>
    <n v="356817000"/>
    <s v=" $-   "/>
    <n v="31652000"/>
    <x v="0"/>
    <s v="Industrial Conglomerates"/>
  </r>
  <r>
    <x v="348"/>
    <s v="Year 2"/>
    <d v="2013-12-31T00:00:00"/>
    <n v="2142807000"/>
    <n v="1178173000"/>
    <n v="390610000"/>
    <s v=" $-   "/>
    <n v="38405000"/>
    <x v="0"/>
    <s v="Industrial Conglomerates"/>
  </r>
  <r>
    <x v="348"/>
    <s v="Year 3"/>
    <d v="2014-12-31T00:00:00"/>
    <n v="2555601000"/>
    <n v="1461190000"/>
    <n v="489937000"/>
    <s v=" $-   "/>
    <n v="48138000"/>
    <x v="0"/>
    <s v="Industrial Conglomerates"/>
  </r>
  <r>
    <x v="348"/>
    <s v="Year 4"/>
    <d v="2015-12-31T00:00:00"/>
    <n v="2985908000"/>
    <n v="1719723000"/>
    <n v="712803000"/>
    <s v=" $-   "/>
    <n v="65770000"/>
    <x v="0"/>
    <s v="Industrial Conglomerates"/>
  </r>
  <r>
    <x v="349"/>
    <s v="Year 1"/>
    <d v="2012-12-31T00:00:00"/>
    <n v="9647000000"/>
    <n v="6646000000"/>
    <n v="359000000"/>
    <s v=" $-   "/>
    <n v="1090000000"/>
    <x v="5"/>
    <s v="MultiUtilities"/>
  </r>
  <r>
    <x v="349"/>
    <s v="Year 2"/>
    <d v="2013-12-31T00:00:00"/>
    <n v="10557000000"/>
    <n v="7186000000"/>
    <n v="574000000"/>
    <s v=" $-   "/>
    <n v="1113000000"/>
    <x v="5"/>
    <s v="MultiUtilities"/>
  </r>
  <r>
    <x v="349"/>
    <s v="Year 3"/>
    <d v="2014-12-31T00:00:00"/>
    <n v="11035000000"/>
    <n v="7689000000"/>
    <n v="414000000"/>
    <s v=" $-   "/>
    <n v="1156000000"/>
    <x v="5"/>
    <s v="MultiUtilities"/>
  </r>
  <r>
    <x v="349"/>
    <s v="Year 4"/>
    <d v="2015-12-31T00:00:00"/>
    <n v="10231000000"/>
    <n v="6648000000"/>
    <n v="397000000"/>
    <s v=" $-   "/>
    <n v="1250000000"/>
    <x v="5"/>
    <s v="MultiUtilities"/>
  </r>
  <r>
    <x v="350"/>
    <s v="Year 1"/>
    <d v="2012-12-31T00:00:00"/>
    <n v="11240000000"/>
    <n v="429000000"/>
    <n v="6073000000"/>
    <s v=" $-   "/>
    <n v="1441000000"/>
    <x v="6"/>
    <s v="Banks"/>
  </r>
  <r>
    <x v="350"/>
    <s v="Year 2"/>
    <d v="2013-12-31T00:00:00"/>
    <n v="8602000000"/>
    <n v="291000000"/>
    <n v="5808000000"/>
    <s v=" $-   "/>
    <n v="576000000"/>
    <x v="6"/>
    <s v="Banks"/>
  </r>
  <r>
    <x v="350"/>
    <s v="Year 3"/>
    <d v="2014-12-31T00:00:00"/>
    <n v="8707000000"/>
    <n v="235000000"/>
    <n v="5518000000"/>
    <s v=" $-   "/>
    <n v="367000000"/>
    <x v="6"/>
    <s v="Banks"/>
  </r>
  <r>
    <x v="350"/>
    <s v="Year 4"/>
    <d v="2015-12-31T00:00:00"/>
    <n v="8533000000"/>
    <n v="219000000"/>
    <n v="5120000000"/>
    <s v=" $-   "/>
    <n v="205000000"/>
    <x v="6"/>
    <s v="Banks"/>
  </r>
  <r>
    <x v="351"/>
    <s v="Year 1"/>
    <d v="2013-06-28T00:00:00"/>
    <n v="14351000000"/>
    <n v="10411000000"/>
    <n v="635000000"/>
    <n v="1133000000"/>
    <n v="79000000"/>
    <x v="2"/>
    <s v="Computer Storage &amp; Peripherals"/>
  </r>
  <r>
    <x v="351"/>
    <s v="Year 2"/>
    <d v="2014-06-27T00:00:00"/>
    <n v="13724000000"/>
    <n v="9878000000"/>
    <n v="722000000"/>
    <n v="1226000000"/>
    <n v="98000000"/>
    <x v="2"/>
    <s v="Computer Storage &amp; Peripherals"/>
  </r>
  <r>
    <x v="351"/>
    <s v="Year 3"/>
    <d v="2015-07-03T00:00:00"/>
    <n v="13739000000"/>
    <n v="9930000000"/>
    <n v="237000000"/>
    <n v="1353000000"/>
    <n v="129000000"/>
    <x v="2"/>
    <s v="Computer Storage &amp; Peripherals"/>
  </r>
  <r>
    <x v="351"/>
    <s v="Year 4"/>
    <d v="2016-07-01T00:00:00"/>
    <n v="11160000000"/>
    <n v="8545000000"/>
    <n v="635000000"/>
    <n v="1237000000"/>
    <n v="123000000"/>
    <x v="2"/>
    <s v="Computer Storage &amp; Peripherals"/>
  </r>
  <r>
    <x v="352"/>
    <s v="Year 1"/>
    <d v="2013-02-28T00:00:00"/>
    <n v="2796100000"/>
    <n v="1687800000"/>
    <n v="585400000"/>
    <s v=" $-   "/>
    <s v=" $-   "/>
    <x v="4"/>
    <s v="Distillers &amp; Vintners"/>
  </r>
  <r>
    <x v="352"/>
    <s v="Year 2"/>
    <d v="2014-02-28T00:00:00"/>
    <n v="4867700000"/>
    <n v="2876000000"/>
    <n v="895100000"/>
    <s v=" $-   "/>
    <s v=" $-   "/>
    <x v="4"/>
    <s v="Distillers &amp; Vintners"/>
  </r>
  <r>
    <x v="352"/>
    <s v="Year 3"/>
    <d v="2015-02-28T00:00:00"/>
    <n v="6028000000"/>
    <n v="3449400000"/>
    <n v="1078400000"/>
    <s v=" $-   "/>
    <s v=" $-   "/>
    <x v="4"/>
    <s v="Distillers &amp; Vintners"/>
  </r>
  <r>
    <x v="352"/>
    <s v="Year 4"/>
    <d v="2016-02-29T00:00:00"/>
    <n v="6548400000"/>
    <n v="3606100000"/>
    <n v="1177200000"/>
    <s v=" $-   "/>
    <s v=" $-   "/>
    <x v="4"/>
    <s v="Distillers &amp; Vintners"/>
  </r>
  <r>
    <x v="353"/>
    <s v="Year 1"/>
    <d v="2013-12-28T00:00:00"/>
    <n v="10889500000"/>
    <n v="6985800000"/>
    <n v="2960300000"/>
    <s v=" $-   "/>
    <s v=" $-   "/>
    <x v="1"/>
    <s v="Household Appliances"/>
  </r>
  <r>
    <x v="353"/>
    <s v="Year 2"/>
    <d v="2015-01-03T00:00:00"/>
    <n v="11338600000"/>
    <n v="7235900000"/>
    <n v="2814600000"/>
    <s v=" $-   "/>
    <s v=" $-   "/>
    <x v="1"/>
    <s v="Household Appliances"/>
  </r>
  <r>
    <x v="353"/>
    <s v="Year 3"/>
    <d v="2016-01-02T00:00:00"/>
    <n v="11171800000"/>
    <n v="7099800000"/>
    <n v="2681100000"/>
    <s v=" $-   "/>
    <s v=" $-   "/>
    <x v="1"/>
    <s v="Household Appliances"/>
  </r>
  <r>
    <x v="353"/>
    <s v="Year 4"/>
    <d v="2016-12-31T00:00:00"/>
    <n v="11406900000"/>
    <n v="7139700000"/>
    <n v="2798900000"/>
    <s v=" $-   "/>
    <s v=" $-   "/>
    <x v="1"/>
    <s v="Household Appliances"/>
  </r>
  <r>
    <x v="354"/>
    <s v="Year 1"/>
    <d v="2013-09-27T00:00:00"/>
    <n v="1792000000"/>
    <n v="1025400000"/>
    <n v="159700000"/>
    <n v="226300000"/>
    <n v="29100000"/>
    <x v="2"/>
    <s v="Semiconductors"/>
  </r>
  <r>
    <x v="354"/>
    <s v="Year 2"/>
    <d v="2014-10-03T00:00:00"/>
    <n v="2291500000"/>
    <n v="1268800000"/>
    <n v="179100000"/>
    <n v="252200000"/>
    <n v="25900000"/>
    <x v="2"/>
    <s v="Semiconductors"/>
  </r>
  <r>
    <x v="354"/>
    <s v="Year 3"/>
    <d v="2015-10-02T00:00:00"/>
    <n v="3258400000"/>
    <n v="1703900000"/>
    <n v="191300000"/>
    <n v="303200000"/>
    <n v="33500000"/>
    <x v="2"/>
    <s v="Semiconductors"/>
  </r>
  <r>
    <x v="354"/>
    <s v="Year 4"/>
    <d v="2016-09-30T00:00:00"/>
    <n v="3289000000"/>
    <n v="1623800000"/>
    <n v="195900000"/>
    <n v="312400000"/>
    <n v="33400000"/>
    <x v="2"/>
    <s v="Semiconductors"/>
  </r>
  <r>
    <x v="355"/>
    <s v="Year 1"/>
    <d v="2012-12-31T00:00:00"/>
    <n v="2730000000"/>
    <n v="245000000"/>
    <n v="835000000"/>
    <s v=" $-   "/>
    <n v="811000000"/>
    <x v="9"/>
    <s v="Oil &amp; Gas Exploration &amp; Production"/>
  </r>
  <r>
    <x v="355"/>
    <s v="Year 2"/>
    <d v="2013-12-31T00:00:00"/>
    <n v="3371000000"/>
    <n v="328000000"/>
    <n v="1052000000"/>
    <s v=" $-   "/>
    <n v="787000000"/>
    <x v="9"/>
    <s v="Oil &amp; Gas Exploration &amp; Production"/>
  </r>
  <r>
    <x v="355"/>
    <s v="Year 3"/>
    <d v="2014-12-31T00:00:00"/>
    <n v="4038000000"/>
    <n v="427000000"/>
    <n v="1296000000"/>
    <s v=" $-   "/>
    <n v="942000000"/>
    <x v="9"/>
    <s v="Oil &amp; Gas Exploration &amp; Production"/>
  </r>
  <r>
    <x v="355"/>
    <s v="Year 4"/>
    <d v="2015-12-31T00:00:00"/>
    <n v="3133000000"/>
    <n v="689000000"/>
    <n v="1208000000"/>
    <s v=" $-   "/>
    <n v="1091000000"/>
    <x v="9"/>
    <s v="Oil &amp; Gas Exploration &amp; Production"/>
  </r>
  <r>
    <x v="356"/>
    <s v="Year 1"/>
    <d v="2012-12-31T00:00:00"/>
    <n v="10793000000"/>
    <n v="362000000"/>
    <n v="2123000000"/>
    <s v=" $-   "/>
    <n v="4549000000"/>
    <x v="6"/>
    <s v="Consumer Finance"/>
  </r>
  <r>
    <x v="356"/>
    <s v="Year 2"/>
    <d v="2013-12-31T00:00:00"/>
    <n v="11813000000"/>
    <n v="374000000"/>
    <n v="2484000000"/>
    <s v=" $-   "/>
    <n v="5445000000"/>
    <x v="6"/>
    <s v="Consumer Finance"/>
  </r>
  <r>
    <x v="356"/>
    <s v="Year 3"/>
    <d v="2014-12-31T00:00:00"/>
    <n v="12727000000"/>
    <n v="470000000"/>
    <n v="2927000000"/>
    <s v=" $-   "/>
    <n v="5492000000"/>
    <x v="6"/>
    <s v="Consumer Finance"/>
  </r>
  <r>
    <x v="356"/>
    <s v="Year 4"/>
    <d v="2015-12-31T00:00:00"/>
    <n v="13620000000"/>
    <n v="607000000"/>
    <n v="3264000000"/>
    <s v=" $-   "/>
    <n v="5690000000"/>
    <x v="6"/>
    <s v="Consumer Finance"/>
  </r>
  <r>
    <x v="357"/>
    <s v="Year 1"/>
    <d v="2013-12-31T00:00:00"/>
    <n v="9021000000"/>
    <n v="3002000000"/>
    <n v="4089000000"/>
    <n v="536000000"/>
    <n v="138000000"/>
    <x v="3"/>
    <s v="Health Care Equipment"/>
  </r>
  <r>
    <x v="357"/>
    <s v="Year 2"/>
    <d v="2014-12-31T00:00:00"/>
    <n v="9675000000"/>
    <n v="3319000000"/>
    <n v="4308000000"/>
    <n v="614000000"/>
    <n v="188000000"/>
    <x v="3"/>
    <s v="Health Care Equipment"/>
  </r>
  <r>
    <x v="357"/>
    <s v="Year 3"/>
    <d v="2015-12-31T00:00:00"/>
    <n v="9946000000"/>
    <n v="3344000000"/>
    <n v="3906000000"/>
    <n v="625000000"/>
    <n v="210000000"/>
    <x v="3"/>
    <s v="Health Care Equipment"/>
  </r>
  <r>
    <x v="357"/>
    <s v="Year 4"/>
    <d v="2016-12-31T00:00:00"/>
    <n v="11325000000"/>
    <n v="3830000000"/>
    <n v="4295000000"/>
    <n v="715000000"/>
    <n v="319000000"/>
    <x v="3"/>
    <s v="Health Care Equipment"/>
  </r>
  <r>
    <x v="358"/>
    <s v="Year 1"/>
    <d v="2013-03-29T00:00:00"/>
    <n v="6906000000"/>
    <n v="1175000000"/>
    <n v="3236000000"/>
    <n v="1026000000"/>
    <n v="286000000"/>
    <x v="2"/>
    <s v="Application Software"/>
  </r>
  <r>
    <x v="358"/>
    <s v="Year 2"/>
    <d v="2014-03-28T00:00:00"/>
    <n v="4183000000"/>
    <n v="791000000"/>
    <n v="2186000000"/>
    <n v="722000000"/>
    <n v="93000000"/>
    <x v="2"/>
    <s v="Application Software"/>
  </r>
  <r>
    <x v="358"/>
    <s v="Year 3"/>
    <d v="2015-04-03T00:00:00"/>
    <n v="3956000000"/>
    <n v="727000000"/>
    <n v="2012000000"/>
    <n v="812000000"/>
    <n v="87000000"/>
    <x v="2"/>
    <s v="Application Software"/>
  </r>
  <r>
    <x v="358"/>
    <s v="Year 4"/>
    <d v="2016-04-01T00:00:00"/>
    <n v="3600000000"/>
    <n v="615000000"/>
    <n v="1587000000"/>
    <n v="748000000"/>
    <n v="57000000"/>
    <x v="2"/>
    <s v="Application Software"/>
  </r>
  <r>
    <x v="359"/>
    <s v="Year 1"/>
    <d v="2013-06-29T00:00:00"/>
    <n v="44411233000"/>
    <n v="36414626000"/>
    <n v="6338129000"/>
    <s v=" $-   "/>
    <s v=" $-   "/>
    <x v="4"/>
    <s v="Food Distributors"/>
  </r>
  <r>
    <x v="359"/>
    <s v="Year 2"/>
    <d v="2014-06-28T00:00:00"/>
    <n v="46516712000"/>
    <n v="38335677000"/>
    <s v=" $-   "/>
    <s v=" $-   "/>
    <s v=" $-   "/>
    <x v="4"/>
    <s v="Food Distributors"/>
  </r>
  <r>
    <x v="359"/>
    <s v="Year 3"/>
    <d v="2015-06-27T00:00:00"/>
    <n v="48680752000"/>
    <n v="40129236000"/>
    <s v=" $-   "/>
    <s v=" $-   "/>
    <s v=" $-   "/>
    <x v="4"/>
    <s v="Food Distributors"/>
  </r>
  <r>
    <x v="359"/>
    <s v="Year 4"/>
    <d v="2016-07-02T00:00:00"/>
    <n v="50366919000"/>
    <n v="41326447000"/>
    <s v=" $-   "/>
    <s v=" $-   "/>
    <s v=" $-   "/>
    <x v="4"/>
    <s v="Food Distributors"/>
  </r>
  <r>
    <x v="360"/>
    <s v="Year 1"/>
    <d v="2012-12-31T00:00:00"/>
    <n v="127434000000"/>
    <n v="55228000000"/>
    <n v="41066000000"/>
    <s v=" $-   "/>
    <n v="18143000000"/>
    <x v="10"/>
    <s v="Integrated Telecommunications Services"/>
  </r>
  <r>
    <x v="360"/>
    <s v="Year 2"/>
    <d v="2013-12-31T00:00:00"/>
    <n v="128752000000"/>
    <n v="51191000000"/>
    <n v="28414000000"/>
    <s v=" $-   "/>
    <n v="18395000000"/>
    <x v="10"/>
    <s v="Integrated Telecommunications Services"/>
  </r>
  <r>
    <x v="360"/>
    <s v="Year 3"/>
    <d v="2014-12-31T00:00:00"/>
    <n v="132447000000"/>
    <n v="60145000000"/>
    <n v="41817000000"/>
    <s v=" $-   "/>
    <n v="18273000000"/>
    <x v="10"/>
    <s v="Integrated Telecommunications Services"/>
  </r>
  <r>
    <x v="360"/>
    <s v="Year 4"/>
    <d v="2015-12-31T00:00:00"/>
    <n v="146801000000"/>
    <n v="67046000000"/>
    <n v="32954000000"/>
    <s v=" $-   "/>
    <n v="22016000000"/>
    <x v="10"/>
    <s v="Integrated Telecommunications Services"/>
  </r>
  <r>
    <x v="361"/>
    <s v="Year 1"/>
    <d v="2013-12-31T00:00:00"/>
    <n v="4206100000"/>
    <n v="2545600000"/>
    <n v="1193800000"/>
    <s v=" $-   "/>
    <s v=" $-   "/>
    <x v="4"/>
    <s v="Brewers"/>
  </r>
  <r>
    <x v="361"/>
    <s v="Year 2"/>
    <d v="2014-12-31T00:00:00"/>
    <n v="4146300000"/>
    <n v="2493300000"/>
    <n v="1163900000"/>
    <s v=" $-   "/>
    <s v=" $-   "/>
    <x v="4"/>
    <s v="Brewers"/>
  </r>
  <r>
    <x v="361"/>
    <s v="Year 3"/>
    <d v="2015-12-31T00:00:00"/>
    <n v="3567500000"/>
    <n v="2163500000"/>
    <n v="1051800000"/>
    <s v=" $-   "/>
    <s v=" $-   "/>
    <x v="4"/>
    <s v="Brewers"/>
  </r>
  <r>
    <x v="361"/>
    <s v="Year 4"/>
    <d v="2016-12-31T00:00:00"/>
    <n v="4885000000"/>
    <n v="3003100000"/>
    <n v="1597300000"/>
    <s v=" $-   "/>
    <s v=" $-   "/>
    <x v="4"/>
    <s v="Brewers"/>
  </r>
  <r>
    <x v="362"/>
    <s v="Year 1"/>
    <d v="2012-12-31T00:00:00"/>
    <n v="2665000000"/>
    <n v="1174000000"/>
    <n v="728000000"/>
    <n v="183000000"/>
    <s v=" $-   "/>
    <x v="2"/>
    <s v="Application Software"/>
  </r>
  <r>
    <x v="362"/>
    <s v="Year 2"/>
    <d v="2013-12-31T00:00:00"/>
    <n v="2692000000"/>
    <n v="1219000000"/>
    <n v="757000000"/>
    <n v="184000000"/>
    <s v=" $-   "/>
    <x v="2"/>
    <s v="Application Software"/>
  </r>
  <r>
    <x v="362"/>
    <s v="Year 3"/>
    <d v="2014-12-31T00:00:00"/>
    <n v="2732000000"/>
    <n v="1253000000"/>
    <n v="770000000"/>
    <n v="206000000"/>
    <s v=" $-   "/>
    <x v="2"/>
    <s v="Application Software"/>
  </r>
  <r>
    <x v="362"/>
    <s v="Year 4"/>
    <d v="2015-12-31T00:00:00"/>
    <n v="2530000000"/>
    <n v="1254000000"/>
    <n v="765000000"/>
    <n v="228000000"/>
    <s v=" $-   "/>
    <x v="2"/>
    <s v="Application Software"/>
  </r>
  <r>
    <x v="363"/>
    <s v="Year 1"/>
    <d v="2013-09-30T00:00:00"/>
    <n v="1924400000"/>
    <n v="874838000"/>
    <n v="254468000"/>
    <s v=" $-   "/>
    <n v="45639000"/>
    <x v="0"/>
    <s v="Aerospace &amp; Defense"/>
  </r>
  <r>
    <x v="363"/>
    <s v="Year 2"/>
    <d v="2014-09-30T00:00:00"/>
    <n v="2372906000"/>
    <n v="1105032000"/>
    <n v="276446000"/>
    <s v=" $-   "/>
    <n v="63608000"/>
    <x v="0"/>
    <s v="Aerospace &amp; Defense"/>
  </r>
  <r>
    <x v="363"/>
    <s v="Year 3"/>
    <d v="2015-09-30T00:00:00"/>
    <n v="2707115000"/>
    <n v="1257270000"/>
    <n v="321624000"/>
    <s v=" $-   "/>
    <n v="54219000"/>
    <x v="0"/>
    <s v="Aerospace &amp; Defense"/>
  </r>
  <r>
    <x v="363"/>
    <s v="Year 4"/>
    <d v="2016-09-30T00:00:00"/>
    <n v="3171411000"/>
    <n v="1443348000"/>
    <n v="382858000"/>
    <s v=" $-   "/>
    <n v="77445000"/>
    <x v="0"/>
    <s v="Aerospace &amp; Defense"/>
  </r>
  <r>
    <x v="364"/>
    <s v="Year 1"/>
    <d v="2013-09-27T00:00:00"/>
    <n v="11390000000"/>
    <n v="7739000000"/>
    <n v="1440000000"/>
    <n v="590000000"/>
    <s v=" $-   "/>
    <x v="2"/>
    <s v="Electronic Manufacturing Services"/>
  </r>
  <r>
    <x v="364"/>
    <s v="Year 2"/>
    <d v="2014-09-26T00:00:00"/>
    <n v="11973000000"/>
    <n v="8001000000"/>
    <n v="1534000000"/>
    <n v="583000000"/>
    <s v=" $-   "/>
    <x v="2"/>
    <s v="Electronic Manufacturing Services"/>
  </r>
  <r>
    <x v="364"/>
    <s v="Year 3"/>
    <d v="2015-09-25T00:00:00"/>
    <n v="12233000000"/>
    <n v="8146000000"/>
    <n v="1504000000"/>
    <n v="627000000"/>
    <s v=" $-   "/>
    <x v="2"/>
    <s v="Electronic Manufacturing Services"/>
  </r>
  <r>
    <x v="364"/>
    <s v="Year 4"/>
    <d v="2016-09-30T00:00:00"/>
    <n v="12238000000"/>
    <n v="8205000000"/>
    <n v="1463000000"/>
    <n v="644000000"/>
    <s v=" $-   "/>
    <x v="2"/>
    <s v="Electronic Manufacturing Services"/>
  </r>
  <r>
    <x v="365"/>
    <s v="Year 1"/>
    <d v="2012-12-30T00:00:00"/>
    <n v="5353197000"/>
    <n v="2943847000"/>
    <n v="1303427000"/>
    <s v=" $-   "/>
    <n v="194039000"/>
    <x v="1"/>
    <s v="Publishing"/>
  </r>
  <r>
    <x v="365"/>
    <s v="Year 2"/>
    <d v="2013-12-29T00:00:00"/>
    <n v="1603123000"/>
    <n v="662769000"/>
    <n v="531932000"/>
    <s v=" $-   "/>
    <n v="74833000"/>
    <x v="1"/>
    <s v="Publishing"/>
  </r>
  <r>
    <x v="365"/>
    <s v="Year 3"/>
    <d v="2014-12-31T00:00:00"/>
    <n v="2626141000"/>
    <n v="954990000"/>
    <n v="766854000"/>
    <s v=" $-   "/>
    <n v="151837000"/>
    <x v="1"/>
    <s v="Publishing"/>
  </r>
  <r>
    <x v="365"/>
    <s v="Year 4"/>
    <d v="2015-12-31T00:00:00"/>
    <n v="3050945000"/>
    <n v="923336000"/>
    <n v="1068221000"/>
    <s v=" $-   "/>
    <n v="205087000"/>
    <x v="1"/>
    <s v="Publishing"/>
  </r>
  <r>
    <x v="366"/>
    <s v="Year 1"/>
    <d v="2013-02-02T00:00:00"/>
    <n v="73301000000"/>
    <n v="50568000000"/>
    <n v="15110000000"/>
    <s v=" $-   "/>
    <n v="2044000000"/>
    <x v="1"/>
    <s v="General Merchandise Stores"/>
  </r>
  <r>
    <x v="366"/>
    <s v="Year 2"/>
    <d v="2014-02-01T00:00:00"/>
    <n v="71279000000"/>
    <n v="50039000000"/>
    <n v="14465000000"/>
    <s v=" $-   "/>
    <n v="1996000000"/>
    <x v="1"/>
    <s v="General Merchandise Stores"/>
  </r>
  <r>
    <x v="366"/>
    <s v="Year 3"/>
    <d v="2015-01-31T00:00:00"/>
    <n v="72618000000"/>
    <n v="51278000000"/>
    <n v="14676000000"/>
    <s v=" $-   "/>
    <n v="2129000000"/>
    <x v="1"/>
    <s v="General Merchandise Stores"/>
  </r>
  <r>
    <x v="366"/>
    <s v="Year 4"/>
    <d v="2016-01-30T00:00:00"/>
    <n v="73785000000"/>
    <n v="51997000000"/>
    <n v="14665000000"/>
    <s v=" $-   "/>
    <n v="2213000000"/>
    <x v="1"/>
    <s v="General Merchandise Stores"/>
  </r>
  <r>
    <x v="367"/>
    <s v="Year 1"/>
    <d v="2013-01-31T00:00:00"/>
    <n v="3794249000"/>
    <n v="1630965000"/>
    <n v="1466067000"/>
    <s v=" $-   "/>
    <s v=" $-   "/>
    <x v="1"/>
    <s v="Apparel, Accessories &amp; Luxury Goods"/>
  </r>
  <r>
    <x v="367"/>
    <s v="Year 2"/>
    <d v="2014-01-31T00:00:00"/>
    <n v="4031100000"/>
    <n v="1690700000"/>
    <n v="2036100000"/>
    <s v=" $-   "/>
    <s v=" $-   "/>
    <x v="1"/>
    <s v="Apparel, Accessories &amp; Luxury Goods"/>
  </r>
  <r>
    <x v="367"/>
    <s v="Year 3"/>
    <d v="2015-01-31T00:00:00"/>
    <n v="4249900000"/>
    <n v="1712700000"/>
    <n v="1645800000"/>
    <s v=" $-   "/>
    <s v=" $-   "/>
    <x v="1"/>
    <s v="Apparel, Accessories &amp; Luxury Goods"/>
  </r>
  <r>
    <x v="367"/>
    <s v="Year 4"/>
    <d v="2016-01-31T00:00:00"/>
    <n v="4104900000"/>
    <n v="1613600000"/>
    <n v="1731200000"/>
    <s v=" $-   "/>
    <s v=" $-   "/>
    <x v="1"/>
    <s v="Apparel, Accessories &amp; Luxury Goods"/>
  </r>
  <r>
    <x v="368"/>
    <s v="Year 1"/>
    <d v="2013-02-02T00:00:00"/>
    <n v="25878372000"/>
    <n v="18521400000"/>
    <n v="4250446000"/>
    <s v=" $-   "/>
    <s v=" $-   "/>
    <x v="1"/>
    <s v="Apparel Retail"/>
  </r>
  <r>
    <x v="368"/>
    <s v="Year 2"/>
    <d v="2014-02-01T00:00:00"/>
    <n v="27422696000"/>
    <n v="19605037000"/>
    <n v="4467089000"/>
    <s v=" $-   "/>
    <s v=" $-   "/>
    <x v="1"/>
    <s v="Apparel Retail"/>
  </r>
  <r>
    <x v="368"/>
    <s v="Year 3"/>
    <d v="2015-01-31T00:00:00"/>
    <n v="29078407000"/>
    <n v="20776522000"/>
    <n v="4695384000"/>
    <s v=" $-   "/>
    <s v=" $-   "/>
    <x v="1"/>
    <s v="Apparel Retail"/>
  </r>
  <r>
    <x v="368"/>
    <s v="Year 4"/>
    <d v="2016-01-30T00:00:00"/>
    <n v="30944938000"/>
    <n v="22034523000"/>
    <n v="5205715000"/>
    <s v=" $-   "/>
    <s v=" $-   "/>
    <x v="1"/>
    <s v="Apparel Retail"/>
  </r>
  <r>
    <x v="369"/>
    <s v="Year 1"/>
    <d v="2012-12-31T00:00:00"/>
    <n v="3589516000"/>
    <n v="1955682000"/>
    <s v=" $-   "/>
    <s v=" $-   "/>
    <n v="787329000"/>
    <x v="6"/>
    <s v="Life &amp; Health Insurance"/>
  </r>
  <r>
    <x v="369"/>
    <s v="Year 2"/>
    <d v="2013-12-31T00:00:00"/>
    <n v="3494253000"/>
    <n v="1838766000"/>
    <s v=" $-   "/>
    <s v=" $-   "/>
    <n v="819711000"/>
    <x v="6"/>
    <s v="Life &amp; Health Insurance"/>
  </r>
  <r>
    <x v="369"/>
    <s v="Year 3"/>
    <d v="2014-12-31T00:00:00"/>
    <n v="3620095000"/>
    <n v="1903384000"/>
    <s v=" $-   "/>
    <s v=" $-   "/>
    <n v="855908000"/>
    <x v="6"/>
    <s v="Life &amp; Health Insurance"/>
  </r>
  <r>
    <x v="369"/>
    <s v="Year 4"/>
    <d v="2015-12-31T00:00:00"/>
    <n v="3766065000"/>
    <n v="2016212000"/>
    <s v=" $-   "/>
    <s v=" $-   "/>
    <n v="907024000"/>
    <x v="6"/>
    <s v="Life &amp; Health Insurance"/>
  </r>
  <r>
    <x v="370"/>
    <s v="Year 1"/>
    <d v="2012-12-31T00:00:00"/>
    <n v="12509900000"/>
    <n v="7214400000"/>
    <n v="3354900000"/>
    <n v="376400000"/>
    <s v=" $-   "/>
    <x v="3"/>
    <s v="Health Care Equipment"/>
  </r>
  <r>
    <x v="370"/>
    <s v="Year 2"/>
    <d v="2013-12-31T00:00:00"/>
    <n v="13090300000"/>
    <n v="7561200000"/>
    <n v="3446300000"/>
    <n v="395500000"/>
    <s v=" $-   "/>
    <x v="3"/>
    <s v="Health Care Equipment"/>
  </r>
  <r>
    <x v="370"/>
    <s v="Year 3"/>
    <d v="2014-12-31T00:00:00"/>
    <n v="16889600000"/>
    <n v="9397600000"/>
    <n v="4896100000"/>
    <n v="691100000"/>
    <s v=" $-   "/>
    <x v="3"/>
    <s v="Health Care Equipment"/>
  </r>
  <r>
    <x v="370"/>
    <s v="Year 4"/>
    <d v="2015-12-31T00:00:00"/>
    <n v="16965400000"/>
    <n v="9209500000"/>
    <n v="4612100000"/>
    <n v="692300000"/>
    <s v=" $-   "/>
    <x v="3"/>
    <s v="Health Care Equipment"/>
  </r>
  <r>
    <x v="371"/>
    <s v="Year 1"/>
    <d v="2012-12-31T00:00:00"/>
    <n v="763000000"/>
    <n v="12000000"/>
    <n v="429000000"/>
    <s v=" $-   "/>
    <n v="26000000"/>
    <x v="1"/>
    <s v="Internet &amp; Direct Marketing Retail"/>
  </r>
  <r>
    <x v="371"/>
    <s v="Year 2"/>
    <d v="2013-12-31T00:00:00"/>
    <n v="945000000"/>
    <n v="18000000"/>
    <n v="597000000"/>
    <s v=" $-   "/>
    <n v="36000000"/>
    <x v="1"/>
    <s v="Internet &amp; Direct Marketing Retail"/>
  </r>
  <r>
    <x v="371"/>
    <s v="Year 3"/>
    <d v="2014-12-31T00:00:00"/>
    <n v="1246000000"/>
    <n v="40000000"/>
    <n v="801000000"/>
    <s v=" $-   "/>
    <n v="65000000"/>
    <x v="1"/>
    <s v="Internet &amp; Direct Marketing Retail"/>
  </r>
  <r>
    <x v="371"/>
    <s v="Year 4"/>
    <d v="2015-12-31T00:00:00"/>
    <n v="1492000000"/>
    <n v="58000000"/>
    <n v="1109000000"/>
    <s v=" $-   "/>
    <n v="93000000"/>
    <x v="1"/>
    <s v="Internet &amp; Direct Marketing Retail"/>
  </r>
  <r>
    <x v="372"/>
    <s v="Year 1"/>
    <d v="2013-12-31T00:00:00"/>
    <n v="26191000000"/>
    <n v="13307000000"/>
    <n v="3757000000"/>
    <s v=" $-   "/>
    <n v="3821000000"/>
    <x v="6"/>
    <s v="Property &amp; Casualty Insurance"/>
  </r>
  <r>
    <x v="372"/>
    <s v="Year 2"/>
    <d v="2014-12-31T00:00:00"/>
    <n v="27174000000"/>
    <n v="13870000000"/>
    <n v="3964000000"/>
    <s v=" $-   "/>
    <n v="3882000000"/>
    <x v="6"/>
    <s v="Property &amp; Casualty Insurance"/>
  </r>
  <r>
    <x v="372"/>
    <s v="Year 3"/>
    <d v="2015-12-31T00:00:00"/>
    <n v="26815000000"/>
    <n v="13723000000"/>
    <n v="4094000000"/>
    <s v=" $-   "/>
    <n v="3885000000"/>
    <x v="6"/>
    <s v="Property &amp; Casualty Insurance"/>
  </r>
  <r>
    <x v="372"/>
    <s v="Year 4"/>
    <d v="2016-12-31T00:00:00"/>
    <n v="27625000000"/>
    <n v="15070000000"/>
    <n v="4154000000"/>
    <s v=" $-   "/>
    <n v="3985000000"/>
    <x v="6"/>
    <s v="Property &amp; Casualty Insurance"/>
  </r>
  <r>
    <x v="373"/>
    <s v="Year 1"/>
    <d v="2012-12-29T00:00:00"/>
    <n v="4664120000"/>
    <n v="3098066000"/>
    <n v="1040287000"/>
    <s v=" $-   "/>
    <n v="88975000"/>
    <x v="1"/>
    <s v="Specialty Retail"/>
  </r>
  <r>
    <x v="373"/>
    <s v="Year 2"/>
    <d v="2013-12-28T00:00:00"/>
    <n v="5164784000"/>
    <n v="3411175000"/>
    <n v="1138934000"/>
    <s v=" $-   "/>
    <n v="100025000"/>
    <x v="1"/>
    <s v="Specialty Retail"/>
  </r>
  <r>
    <x v="373"/>
    <s v="Year 3"/>
    <d v="2014-12-27T00:00:00"/>
    <n v="5711715000"/>
    <n v="3761300000"/>
    <n v="1246308000"/>
    <s v=" $-   "/>
    <n v="114635000"/>
    <x v="1"/>
    <s v="Specialty Retail"/>
  </r>
  <r>
    <x v="373"/>
    <s v="Year 4"/>
    <d v="2015-12-26T00:00:00"/>
    <n v="6226507000"/>
    <n v="4083333000"/>
    <n v="1369097000"/>
    <s v=" $-   "/>
    <n v="123569000"/>
    <x v="1"/>
    <s v="Specialty Retail"/>
  </r>
  <r>
    <x v="374"/>
    <s v="Year 1"/>
    <d v="2013-10-03T00:00:00"/>
    <n v="34374000000"/>
    <n v="32016000000"/>
    <n v="983000000"/>
    <s v=" $-   "/>
    <s v=" $-   "/>
    <x v="4"/>
    <s v="Packaged Foods &amp; Meats"/>
  </r>
  <r>
    <x v="374"/>
    <s v="Year 2"/>
    <d v="2014-10-03T00:00:00"/>
    <n v="37580000000"/>
    <n v="34895000000"/>
    <n v="1255000000"/>
    <s v=" $-   "/>
    <s v=" $-   "/>
    <x v="4"/>
    <s v="Packaged Foods &amp; Meats"/>
  </r>
  <r>
    <x v="374"/>
    <s v="Year 3"/>
    <d v="2015-10-03T00:00:00"/>
    <n v="41373000000"/>
    <n v="37456000000"/>
    <n v="1748000000"/>
    <s v=" $-   "/>
    <s v=" $-   "/>
    <x v="4"/>
    <s v="Packaged Foods &amp; Meats"/>
  </r>
  <r>
    <x v="374"/>
    <s v="Year 4"/>
    <d v="2016-10-01T00:00:00"/>
    <n v="36881000000"/>
    <n v="32184000000"/>
    <n v="1864000000"/>
    <s v=" $-   "/>
    <s v=" $-   "/>
    <x v="4"/>
    <s v="Packaged Foods &amp; Meats"/>
  </r>
  <r>
    <x v="375"/>
    <s v="Year 1"/>
    <d v="2012-12-31T00:00:00"/>
    <n v="29809000000"/>
    <n v="26045000000"/>
    <n v="1702000000"/>
    <s v=" $-   "/>
    <n v="418000000"/>
    <x v="9"/>
    <s v="Oil &amp; Gas Refining &amp; Marketing &amp; Transportation"/>
  </r>
  <r>
    <x v="375"/>
    <s v="Year 2"/>
    <d v="2013-12-31T00:00:00"/>
    <n v="37601000000"/>
    <n v="34085000000"/>
    <n v="2248000000"/>
    <s v=" $-   "/>
    <n v="489000000"/>
    <x v="9"/>
    <s v="Oil &amp; Gas Refining &amp; Marketing &amp; Transportation"/>
  </r>
  <r>
    <x v="375"/>
    <s v="Year 3"/>
    <d v="2014-12-31T00:00:00"/>
    <n v="40633000000"/>
    <n v="35673000000"/>
    <n v="2762000000"/>
    <s v=" $-   "/>
    <n v="562000000"/>
    <x v="9"/>
    <s v="Oil &amp; Gas Refining &amp; Marketing &amp; Transportation"/>
  </r>
  <r>
    <x v="375"/>
    <s v="Year 4"/>
    <d v="2015-12-31T00:00:00"/>
    <n v="28711000000"/>
    <n v="22466000000"/>
    <n v="2620000000"/>
    <s v=" $-   "/>
    <n v="756000000"/>
    <x v="9"/>
    <s v="Oil &amp; Gas Refining &amp; Marketing &amp; Transportation"/>
  </r>
  <r>
    <x v="376"/>
    <s v="Year 1"/>
    <d v="2012-12-31T00:00:00"/>
    <n v="1793557000"/>
    <n v="1189341000"/>
    <n v="247597000"/>
    <s v=" $-   "/>
    <s v=" $-   "/>
    <x v="2"/>
    <s v="Internet Software &amp; Services"/>
  </r>
  <r>
    <x v="376"/>
    <s v="Year 2"/>
    <d v="2013-12-31T00:00:00"/>
    <n v="2064305000"/>
    <n v="1369438000"/>
    <n v="312367000"/>
    <s v=" $-   "/>
    <s v=" $-   "/>
    <x v="2"/>
    <s v="Internet Software &amp; Services"/>
  </r>
  <r>
    <x v="376"/>
    <s v="Year 3"/>
    <d v="2014-12-31T00:00:00"/>
    <n v="2446877000"/>
    <n v="1668892000"/>
    <n v="346345000"/>
    <s v=" $-   "/>
    <s v=" $-   "/>
    <x v="2"/>
    <s v="Internet Software &amp; Services"/>
  </r>
  <r>
    <x v="376"/>
    <s v="Year 4"/>
    <d v="2015-12-31T00:00:00"/>
    <n v="2779541000"/>
    <n v="1855181000"/>
    <n v="390253000"/>
    <s v=" $-   "/>
    <s v=" $-   "/>
    <x v="2"/>
    <s v="Internet Software &amp; Services"/>
  </r>
  <r>
    <x v="377"/>
    <s v="Year 1"/>
    <d v="2012-12-31T00:00:00"/>
    <n v="12825000000"/>
    <n v="6457000000"/>
    <n v="1804000000"/>
    <n v="1877000000"/>
    <s v=" $-   "/>
    <x v="2"/>
    <s v="Semiconductors"/>
  </r>
  <r>
    <x v="377"/>
    <s v="Year 2"/>
    <d v="2013-12-31T00:00:00"/>
    <n v="12205000000"/>
    <n v="5841000000"/>
    <n v="1858000000"/>
    <n v="1522000000"/>
    <s v=" $-   "/>
    <x v="2"/>
    <s v="Semiconductors"/>
  </r>
  <r>
    <x v="377"/>
    <s v="Year 3"/>
    <d v="2014-12-31T00:00:00"/>
    <n v="13045000000"/>
    <n v="5618000000"/>
    <n v="1843000000"/>
    <n v="1358000000"/>
    <s v=" $-   "/>
    <x v="2"/>
    <s v="Semiconductors"/>
  </r>
  <r>
    <x v="377"/>
    <s v="Year 4"/>
    <d v="2015-12-31T00:00:00"/>
    <n v="13000000000"/>
    <n v="5440000000"/>
    <n v="1748000000"/>
    <n v="1280000000"/>
    <s v=" $-   "/>
    <x v="2"/>
    <s v="Semiconductors"/>
  </r>
  <r>
    <x v="378"/>
    <s v="Year 1"/>
    <d v="2012-12-29T00:00:00"/>
    <n v="12237000000"/>
    <n v="10019000000"/>
    <n v="1165000000"/>
    <s v=" $-   "/>
    <s v=" $-   "/>
    <x v="0"/>
    <s v="Industrial Conglomerates"/>
  </r>
  <r>
    <x v="378"/>
    <s v="Year 2"/>
    <d v="2013-12-28T00:00:00"/>
    <n v="12104000000"/>
    <n v="10131000000"/>
    <n v="1126000000"/>
    <s v=" $-   "/>
    <s v=" $-   "/>
    <x v="0"/>
    <s v="Industrial Conglomerates"/>
  </r>
  <r>
    <x v="378"/>
    <s v="Year 3"/>
    <d v="2015-01-03T00:00:00"/>
    <n v="13878000000"/>
    <n v="11421000000"/>
    <n v="1361000000"/>
    <s v=" $-   "/>
    <s v=" $-   "/>
    <x v="0"/>
    <s v="Industrial Conglomerates"/>
  </r>
  <r>
    <x v="378"/>
    <s v="Year 4"/>
    <d v="2016-01-02T00:00:00"/>
    <n v="13423000000"/>
    <n v="10979000000"/>
    <n v="1304000000"/>
    <s v=" $-   "/>
    <s v=" $-   "/>
    <x v="0"/>
    <s v="Industrial Conglomerates"/>
  </r>
  <r>
    <x v="379"/>
    <s v="Year 1"/>
    <d v="2012-12-31T00:00:00"/>
    <n v="1834921000"/>
    <n v="955624000"/>
    <n v="670602000"/>
    <s v=" $-   "/>
    <s v=" $-   "/>
    <x v="1"/>
    <s v="Apparel, Accessories &amp; Luxury Goods"/>
  </r>
  <r>
    <x v="379"/>
    <s v="Year 2"/>
    <d v="2013-12-31T00:00:00"/>
    <n v="2332051000"/>
    <n v="1195381000"/>
    <n v="871572000"/>
    <s v=" $-   "/>
    <s v=" $-   "/>
    <x v="1"/>
    <s v="Apparel, Accessories &amp; Luxury Goods"/>
  </r>
  <r>
    <x v="379"/>
    <s v="Year 3"/>
    <d v="2014-12-31T00:00:00"/>
    <n v="3084370000"/>
    <n v="1572164000"/>
    <n v="1158251000"/>
    <s v=" $-   "/>
    <s v=" $-   "/>
    <x v="1"/>
    <s v="Apparel, Accessories &amp; Luxury Goods"/>
  </r>
  <r>
    <x v="379"/>
    <s v="Year 4"/>
    <d v="2015-12-31T00:00:00"/>
    <n v="3963313000"/>
    <n v="2057766000"/>
    <n v="1497000000"/>
    <s v=" $-   "/>
    <s v=" $-   "/>
    <x v="1"/>
    <s v="Apparel, Accessories &amp; Luxury Goods"/>
  </r>
  <r>
    <x v="380"/>
    <s v="Year 1"/>
    <d v="2012-12-31T00:00:00"/>
    <n v="1834921000"/>
    <n v="955624000"/>
    <n v="670602000"/>
    <s v=" $-   "/>
    <s v=" $-   "/>
    <x v="1"/>
    <s v="Apparel, Accessories &amp; Luxury Goods"/>
  </r>
  <r>
    <x v="380"/>
    <s v="Year 2"/>
    <d v="2013-12-31T00:00:00"/>
    <n v="2332051000"/>
    <n v="1195381000"/>
    <n v="871572000"/>
    <s v=" $-   "/>
    <s v=" $-   "/>
    <x v="1"/>
    <s v="Apparel, Accessories &amp; Luxury Goods"/>
  </r>
  <r>
    <x v="380"/>
    <s v="Year 3"/>
    <d v="2014-12-31T00:00:00"/>
    <n v="3084370000"/>
    <n v="1572164000"/>
    <n v="1158251000"/>
    <s v=" $-   "/>
    <s v=" $-   "/>
    <x v="1"/>
    <s v="Apparel, Accessories &amp; Luxury Goods"/>
  </r>
  <r>
    <x v="380"/>
    <s v="Year 4"/>
    <d v="2015-12-31T00:00:00"/>
    <n v="3963313000"/>
    <n v="2057766000"/>
    <n v="1497000000"/>
    <s v=" $-   "/>
    <s v=" $-   "/>
    <x v="1"/>
    <s v="Apparel, Accessories &amp; Luxury Goods"/>
  </r>
  <r>
    <x v="381"/>
    <s v="Year 1"/>
    <d v="2012-12-31T00:00:00"/>
    <n v="37152000000"/>
    <n v="17820000000"/>
    <n v="16448000000"/>
    <s v=" $-   "/>
    <n v="1522000000"/>
    <x v="0"/>
    <s v="Airlines"/>
  </r>
  <r>
    <x v="381"/>
    <s v="Year 2"/>
    <d v="2013-12-31T00:00:00"/>
    <n v="38279000000"/>
    <n v="17192000000"/>
    <n v="17629000000"/>
    <s v=" $-   "/>
    <n v="1689000000"/>
    <x v="0"/>
    <s v="Airlines"/>
  </r>
  <r>
    <x v="381"/>
    <s v="Year 3"/>
    <d v="2014-12-31T00:00:00"/>
    <n v="38901000000"/>
    <n v="16611000000"/>
    <n v="17795000000"/>
    <s v=" $-   "/>
    <n v="1679000000"/>
    <x v="0"/>
    <s v="Airlines"/>
  </r>
  <r>
    <x v="381"/>
    <s v="Year 4"/>
    <d v="2015-12-31T00:00:00"/>
    <n v="37864000000"/>
    <n v="12130000000"/>
    <n v="18423000000"/>
    <s v=" $-   "/>
    <n v="1819000000"/>
    <x v="0"/>
    <s v="Airlines"/>
  </r>
  <r>
    <x v="382"/>
    <s v="Year 1"/>
    <d v="2012-12-31T00:00:00"/>
    <n v="716612000"/>
    <n v="245316000"/>
    <n v="58005000"/>
    <s v=" $-   "/>
    <n v="346031000"/>
    <x v="7"/>
    <s v="Residential REITs"/>
  </r>
  <r>
    <x v="382"/>
    <s v="Year 2"/>
    <d v="2013-12-31T00:00:00"/>
    <n v="758926000"/>
    <n v="258612000"/>
    <n v="37121000"/>
    <s v=" $-   "/>
    <n v="346273000"/>
    <x v="7"/>
    <s v="Residential REITs"/>
  </r>
  <r>
    <x v="382"/>
    <s v="Year 3"/>
    <d v="2014-12-31T00:00:00"/>
    <n v="818046000"/>
    <n v="270741000"/>
    <n v="56612000"/>
    <s v=" $-   "/>
    <n v="363929000"/>
    <x v="7"/>
    <s v="Residential REITs"/>
  </r>
  <r>
    <x v="382"/>
    <s v="Year 4"/>
    <d v="2015-12-31T00:00:00"/>
    <n v="894638000"/>
    <n v="282037000"/>
    <n v="71733000"/>
    <s v=" $-   "/>
    <n v="381277000"/>
    <x v="7"/>
    <s v="Residential REITs"/>
  </r>
  <r>
    <x v="383"/>
    <s v="Year 1"/>
    <d v="2013-02-02T00:00:00"/>
    <n v="2220256000"/>
    <n v="1436582000"/>
    <n v="488880000"/>
    <s v=" $-   "/>
    <s v=" $-   "/>
    <x v="1"/>
    <s v="Specialty Stores"/>
  </r>
  <r>
    <x v="383"/>
    <s v="Year 2"/>
    <d v="2014-02-02T00:00:00"/>
    <n v="2670573000"/>
    <n v="1729325000"/>
    <n v="596390000"/>
    <s v=" $-   "/>
    <s v=" $-   "/>
    <x v="1"/>
    <s v="Specialty Stores"/>
  </r>
  <r>
    <x v="383"/>
    <s v="Year 3"/>
    <d v="2015-01-31T00:00:00"/>
    <n v="3241369000"/>
    <n v="2104582000"/>
    <n v="712006000"/>
    <s v=" $-   "/>
    <s v=" $-   "/>
    <x v="1"/>
    <s v="Specialty Stores"/>
  </r>
  <r>
    <x v="383"/>
    <s v="Year 4"/>
    <d v="2016-01-31T00:00:00"/>
    <n v="3924116000"/>
    <n v="2539783000"/>
    <n v="863354000"/>
    <s v=" $-   "/>
    <s v=" $-   "/>
    <x v="1"/>
    <s v="Specialty Stores"/>
  </r>
  <r>
    <x v="384"/>
    <s v="Year 1"/>
    <d v="2013-12-31T00:00:00"/>
    <n v="122489000000"/>
    <n v="89659000000"/>
    <s v=" $-   "/>
    <s v=" $-   "/>
    <n v="23207000000"/>
    <x v="3"/>
    <s v="Managed Health Care"/>
  </r>
  <r>
    <x v="384"/>
    <s v="Year 2"/>
    <d v="2014-12-31T00:00:00"/>
    <n v="130474000000"/>
    <n v="93633000000"/>
    <s v=" $-   "/>
    <s v=" $-   "/>
    <n v="26567000000"/>
    <x v="3"/>
    <s v="Managed Health Care"/>
  </r>
  <r>
    <x v="384"/>
    <s v="Year 3"/>
    <d v="2015-12-31T00:00:00"/>
    <n v="157107000000"/>
    <n v="103875000000"/>
    <s v=" $-   "/>
    <s v=" $-   "/>
    <n v="42211000000"/>
    <x v="3"/>
    <s v="Managed Health Care"/>
  </r>
  <r>
    <x v="384"/>
    <s v="Year 4"/>
    <d v="2016-12-31T00:00:00"/>
    <n v="184840000000"/>
    <n v="117038000000"/>
    <s v=" $-   "/>
    <s v=" $-   "/>
    <n v="54872000000"/>
    <x v="3"/>
    <s v="Managed Health Care"/>
  </r>
  <r>
    <x v="385"/>
    <s v="Year 1"/>
    <d v="2012-12-31T00:00:00"/>
    <n v="10515400000"/>
    <n v="7172100000"/>
    <n v="786800000"/>
    <s v=" $-   "/>
    <n v="1161600000"/>
    <x v="6"/>
    <s v="Diversified Financial Services"/>
  </r>
  <r>
    <x v="385"/>
    <s v="Year 2"/>
    <d v="2013-12-31T00:00:00"/>
    <n v="10368600000"/>
    <n v="7038400000"/>
    <n v="790400000"/>
    <s v=" $-   "/>
    <n v="1170400000"/>
    <x v="6"/>
    <s v="Diversified Financial Services"/>
  </r>
  <r>
    <x v="385"/>
    <s v="Year 3"/>
    <d v="2014-12-31T00:00:00"/>
    <n v="10524500000"/>
    <n v="7722100000"/>
    <n v="820900000"/>
    <s v=" $-   "/>
    <n v="1272000000"/>
    <x v="6"/>
    <s v="Diversified Financial Services"/>
  </r>
  <r>
    <x v="385"/>
    <s v="Year 4"/>
    <d v="2015-12-31T00:00:00"/>
    <n v="10731300000"/>
    <n v="7209400000"/>
    <n v="835100000"/>
    <s v=" $-   "/>
    <n v="1295700000"/>
    <x v="6"/>
    <s v="Diversified Financial Services"/>
  </r>
  <r>
    <x v="386"/>
    <s v="Year 1"/>
    <d v="2013-12-31T00:00:00"/>
    <n v="21963000000"/>
    <n v="5849000000"/>
    <n v="6891000000"/>
    <s v=" $-   "/>
    <n v="1777000000"/>
    <x v="0"/>
    <s v="Railroads"/>
  </r>
  <r>
    <x v="386"/>
    <s v="Year 2"/>
    <d v="2014-12-31T00:00:00"/>
    <n v="23988000000"/>
    <n v="6097000000"/>
    <n v="7234000000"/>
    <s v=" $-   "/>
    <n v="1904000000"/>
    <x v="0"/>
    <s v="Railroads"/>
  </r>
  <r>
    <x v="386"/>
    <s v="Year 3"/>
    <d v="2015-12-31T00:00:00"/>
    <n v="21813000000"/>
    <n v="4434000000"/>
    <n v="7315000000"/>
    <s v=" $-   "/>
    <n v="2012000000"/>
    <x v="0"/>
    <s v="Railroads"/>
  </r>
  <r>
    <x v="386"/>
    <s v="Year 4"/>
    <d v="2016-12-31T00:00:00"/>
    <n v="19941000000"/>
    <n v="3747000000"/>
    <n v="6884000000"/>
    <s v=" $-   "/>
    <n v="2038000000"/>
    <x v="0"/>
    <s v="Railroads"/>
  </r>
  <r>
    <x v="387"/>
    <s v="Year 1"/>
    <d v="2012-12-31T00:00:00"/>
    <n v="54127000000"/>
    <n v="13574000000"/>
    <n v="37352000000"/>
    <s v=" $-   "/>
    <n v="1858000000"/>
    <x v="0"/>
    <s v="Air Freight &amp; Logistics"/>
  </r>
  <r>
    <x v="387"/>
    <s v="Year 2"/>
    <d v="2013-12-31T00:00:00"/>
    <n v="55438000000"/>
    <n v="13703000000"/>
    <n v="32834000000"/>
    <s v=" $-   "/>
    <n v="1867000000"/>
    <x v="0"/>
    <s v="Air Freight &amp; Logistics"/>
  </r>
  <r>
    <x v="387"/>
    <s v="Year 3"/>
    <d v="2014-12-31T00:00:00"/>
    <n v="58232000000"/>
    <n v="14758000000"/>
    <n v="36583000000"/>
    <s v=" $-   "/>
    <n v="1923000000"/>
    <x v="0"/>
    <s v="Air Freight &amp; Logistics"/>
  </r>
  <r>
    <x v="387"/>
    <s v="Year 4"/>
    <d v="2015-12-31T00:00:00"/>
    <n v="58363000000"/>
    <n v="12947000000"/>
    <n v="35664000000"/>
    <s v=" $-   "/>
    <n v="2084000000"/>
    <x v="0"/>
    <s v="Air Freight &amp; Logistics"/>
  </r>
  <r>
    <x v="388"/>
    <s v="Year 1"/>
    <d v="2013-01-31T00:00:00"/>
    <n v="2794925000"/>
    <n v="1763394000"/>
    <n v="657246000"/>
    <s v=" $-   "/>
    <s v=" $-   "/>
    <x v="1"/>
    <s v="Apparel Retail"/>
  </r>
  <r>
    <x v="388"/>
    <s v="Year 2"/>
    <d v="2014-01-31T00:00:00"/>
    <n v="3086608000"/>
    <n v="1925266000"/>
    <n v="734511000"/>
    <s v=" $-   "/>
    <s v=" $-   "/>
    <x v="1"/>
    <s v="Apparel Retail"/>
  </r>
  <r>
    <x v="388"/>
    <s v="Year 3"/>
    <d v="2015-01-31T00:00:00"/>
    <n v="3323077000"/>
    <n v="2148147000"/>
    <n v="809545000"/>
    <s v=" $-   "/>
    <s v=" $-   "/>
    <x v="1"/>
    <s v="Apparel Retail"/>
  </r>
  <r>
    <x v="388"/>
    <s v="Year 4"/>
    <d v="2016-01-31T00:00:00"/>
    <n v="3445134000"/>
    <n v="2243232000"/>
    <n v="848323000"/>
    <s v=" $-   "/>
    <s v=" $-   "/>
    <x v="1"/>
    <s v="Apparel Retail"/>
  </r>
  <r>
    <x v="389"/>
    <s v="Year 1"/>
    <d v="2013-07-31T00:00:00"/>
    <n v="2436948000"/>
    <n v="1589821000"/>
    <n v="441168000"/>
    <n v="62630000"/>
    <s v=" $-   "/>
    <x v="6"/>
    <s v="Banks"/>
  </r>
  <r>
    <x v="389"/>
    <s v="Year 2"/>
    <d v="2014-07-31T00:00:00"/>
    <n v="2473500000"/>
    <n v="1595700000"/>
    <n v="460300000"/>
    <n v="61800000"/>
    <s v=" $-   "/>
    <x v="6"/>
    <s v="Banks"/>
  </r>
  <r>
    <x v="389"/>
    <s v="Year 3"/>
    <d v="2015-07-31T00:00:00"/>
    <n v="2371200000"/>
    <n v="1562600000"/>
    <n v="460100000"/>
    <n v="60200000"/>
    <s v=" $-   "/>
    <x v="6"/>
    <s v="Banks"/>
  </r>
  <r>
    <x v="389"/>
    <s v="Year 4"/>
    <d v="2016-07-31T00:00:00"/>
    <n v="2220300000"/>
    <n v="1465500000"/>
    <n v="425100000"/>
    <n v="55500000"/>
    <s v=" $-   "/>
    <x v="6"/>
    <s v="Banks"/>
  </r>
  <r>
    <x v="390"/>
    <s v="Year 1"/>
    <d v="2013-12-31T00:00:00"/>
    <n v="56600000000"/>
    <n v="40468000000"/>
    <n v="5241000000"/>
    <n v="2342000000"/>
    <s v=" $-   "/>
    <x v="0"/>
    <s v="Industrial Conglomerates"/>
  </r>
  <r>
    <x v="390"/>
    <s v="Year 2"/>
    <d v="2014-12-31T00:00:00"/>
    <n v="57900000000"/>
    <n v="40898000000"/>
    <n v="4934000000"/>
    <n v="2475000000"/>
    <s v=" $-   "/>
    <x v="0"/>
    <s v="Industrial Conglomerates"/>
  </r>
  <r>
    <x v="390"/>
    <s v="Year 3"/>
    <d v="2015-12-31T00:00:00"/>
    <n v="56098000000"/>
    <n v="40431000000"/>
    <n v="6097000000"/>
    <n v="2279000000"/>
    <s v=" $-   "/>
    <x v="0"/>
    <s v="Industrial Conglomerates"/>
  </r>
  <r>
    <x v="390"/>
    <s v="Year 4"/>
    <d v="2016-12-31T00:00:00"/>
    <n v="57244000000"/>
    <n v="41460000000"/>
    <n v="5275000000"/>
    <n v="2337000000"/>
    <s v=" $-   "/>
    <x v="0"/>
    <s v="Industrial Conglomerates"/>
  </r>
  <r>
    <x v="391"/>
    <s v="Year 1"/>
    <d v="2013-09-30T00:00:00"/>
    <n v="11778000000"/>
    <n v="1932000000"/>
    <n v="2207000000"/>
    <s v=" $-   "/>
    <n v="397000000"/>
    <x v="2"/>
    <s v="Internet Software &amp; Services"/>
  </r>
  <r>
    <x v="391"/>
    <s v="Year 2"/>
    <d v="2014-09-30T00:00:00"/>
    <n v="12702000000"/>
    <n v="1875000000"/>
    <n v="2242000000"/>
    <s v=" $-   "/>
    <n v="435000000"/>
    <x v="2"/>
    <s v="Internet Software &amp; Services"/>
  </r>
  <r>
    <x v="391"/>
    <s v="Year 3"/>
    <d v="2015-09-30T00:00:00"/>
    <n v="13880000000"/>
    <n v="2079000000"/>
    <n v="2229000000"/>
    <s v=" $-   "/>
    <n v="494000000"/>
    <x v="2"/>
    <s v="Internet Software &amp; Services"/>
  </r>
  <r>
    <x v="391"/>
    <s v="Year 4"/>
    <d v="2016-09-30T00:00:00"/>
    <n v="15082000000"/>
    <n v="2226000000"/>
    <n v="4469000000"/>
    <s v=" $-   "/>
    <n v="502000000"/>
    <x v="2"/>
    <s v="Internet Software &amp; Services"/>
  </r>
  <r>
    <x v="392"/>
    <s v="Year 1"/>
    <d v="2013-09-27T00:00:00"/>
    <n v="2942897000"/>
    <n v="1693210000"/>
    <n v="432589000"/>
    <n v="208208000"/>
    <s v=" $-   "/>
    <x v="3"/>
    <s v="Health Care Equipment"/>
  </r>
  <r>
    <x v="392"/>
    <s v="Year 2"/>
    <d v="2014-09-26T00:00:00"/>
    <n v="3049800000"/>
    <n v="1748100000"/>
    <n v="470600000"/>
    <n v="234800000"/>
    <s v=" $-   "/>
    <x v="3"/>
    <s v="Health Care Equipment"/>
  </r>
  <r>
    <x v="392"/>
    <s v="Year 3"/>
    <d v="2015-10-02T00:00:00"/>
    <n v="3099100000"/>
    <n v="1816400000"/>
    <n v="488500000"/>
    <n v="245200000"/>
    <s v=" $-   "/>
    <x v="3"/>
    <s v="Health Care Equipment"/>
  </r>
  <r>
    <x v="392"/>
    <s v="Year 4"/>
    <d v="2016-09-30T00:00:00"/>
    <n v="3217800000"/>
    <n v="1856500000"/>
    <n v="557000000"/>
    <n v="253500000"/>
    <s v=" $-   "/>
    <x v="3"/>
    <s v="Health Care Equipment"/>
  </r>
  <r>
    <x v="393"/>
    <s v="Year 1"/>
    <d v="2012-12-31T00:00:00"/>
    <n v="10879855000"/>
    <n v="5817880000"/>
    <n v="3596708000"/>
    <s v=" $-   "/>
    <s v=" $-   "/>
    <x v="1"/>
    <s v="Apparel, Accessories &amp; Luxury Goods"/>
  </r>
  <r>
    <x v="393"/>
    <s v="Year 2"/>
    <d v="2013-12-31T00:00:00"/>
    <n v="11419648000"/>
    <n v="5931469000"/>
    <n v="3841032000"/>
    <s v=" $-   "/>
    <s v=" $-   "/>
    <x v="1"/>
    <s v="Apparel, Accessories &amp; Luxury Goods"/>
  </r>
  <r>
    <x v="393"/>
    <s v="Year 3"/>
    <d v="2015-01-03T00:00:00"/>
    <n v="12282161000"/>
    <n v="6288190000"/>
    <n v="4159885000"/>
    <s v=" $-   "/>
    <s v=" $-   "/>
    <x v="1"/>
    <s v="Apparel, Accessories &amp; Luxury Goods"/>
  </r>
  <r>
    <x v="393"/>
    <s v="Year 4"/>
    <d v="2016-01-02T00:00:00"/>
    <n v="12376744000"/>
    <n v="6393800000"/>
    <n v="4178386000"/>
    <s v=" $-   "/>
    <s v=" $-   "/>
    <x v="1"/>
    <s v="Apparel, Accessories &amp; Luxury Goods"/>
  </r>
  <r>
    <x v="394"/>
    <s v="Year 1"/>
    <d v="2013-09-30T00:00:00"/>
    <n v="13794000000"/>
    <n v="6799000000"/>
    <n v="2829000000"/>
    <s v=" $-   "/>
    <n v="237000000"/>
    <x v="1"/>
    <s v="Broadcasting &amp; Cable TV"/>
  </r>
  <r>
    <x v="394"/>
    <s v="Year 2"/>
    <d v="2014-09-30T00:00:00"/>
    <n v="13783000000"/>
    <n v="6542000000"/>
    <n v="2899000000"/>
    <s v=" $-   "/>
    <n v="217000000"/>
    <x v="1"/>
    <s v="Broadcasting &amp; Cable TV"/>
  </r>
  <r>
    <x v="394"/>
    <s v="Year 3"/>
    <d v="2015-09-30T00:00:00"/>
    <n v="13268000000"/>
    <n v="6868000000"/>
    <n v="2860000000"/>
    <s v=" $-   "/>
    <n v="222000000"/>
    <x v="1"/>
    <s v="Broadcasting &amp; Cable TV"/>
  </r>
  <r>
    <x v="394"/>
    <s v="Year 4"/>
    <d v="2016-09-30T00:00:00"/>
    <n v="12488000000"/>
    <n v="6684000000"/>
    <n v="2851000000"/>
    <s v=" $-   "/>
    <n v="221000000"/>
    <x v="1"/>
    <s v="Broadcasting &amp; Cable TV"/>
  </r>
  <r>
    <x v="395"/>
    <s v="Year 1"/>
    <d v="2012-12-31T00:00:00"/>
    <n v="138393000000"/>
    <n v="126485000000"/>
    <n v="5229000000"/>
    <s v=" $-   "/>
    <n v="1549000000"/>
    <x v="9"/>
    <s v="Oil &amp; Gas Refining &amp; Marketing &amp; Transportation"/>
  </r>
  <r>
    <x v="395"/>
    <s v="Year 2"/>
    <d v="2013-12-31T00:00:00"/>
    <n v="138074000000"/>
    <n v="127316000000"/>
    <n v="5081000000"/>
    <s v=" $-   "/>
    <n v="1720000000"/>
    <x v="9"/>
    <s v="Oil &amp; Gas Refining &amp; Marketing &amp; Transportation"/>
  </r>
  <r>
    <x v="395"/>
    <s v="Year 3"/>
    <d v="2014-12-31T00:00:00"/>
    <n v="130844000000"/>
    <n v="118141000000"/>
    <n v="5111000000"/>
    <s v=" $-   "/>
    <n v="1690000000"/>
    <x v="9"/>
    <s v="Oil &amp; Gas Refining &amp; Marketing &amp; Transportation"/>
  </r>
  <r>
    <x v="395"/>
    <s v="Year 4"/>
    <d v="2015-12-31T00:00:00"/>
    <n v="87804000000"/>
    <n v="74651000000"/>
    <n v="4953000000"/>
    <s v=" $-   "/>
    <n v="1842000000"/>
    <x v="9"/>
    <s v="Oil &amp; Gas Refining &amp; Marketing &amp; Transportation"/>
  </r>
  <r>
    <x v="396"/>
    <s v="Year 1"/>
    <d v="2012-12-31T00:00:00"/>
    <n v="2567310000"/>
    <n v="2233284000"/>
    <n v="308143000"/>
    <s v=" $-   "/>
    <s v=" $-   "/>
    <x v="8"/>
    <s v="Construction Materials"/>
  </r>
  <r>
    <x v="396"/>
    <s v="Year 2"/>
    <d v="2013-12-31T00:00:00"/>
    <n v="2770709000"/>
    <n v="2343829000"/>
    <n v="274217000"/>
    <s v=" $-   "/>
    <s v=" $-   "/>
    <x v="8"/>
    <s v="Construction Materials"/>
  </r>
  <r>
    <x v="396"/>
    <s v="Year 3"/>
    <d v="2014-12-31T00:00:00"/>
    <n v="2994169000"/>
    <n v="2406587000"/>
    <n v="292358000"/>
    <s v=" $-   "/>
    <s v=" $-   "/>
    <x v="8"/>
    <s v="Construction Materials"/>
  </r>
  <r>
    <x v="396"/>
    <s v="Year 4"/>
    <d v="2015-12-31T00:00:00"/>
    <n v="3422181000"/>
    <n v="2564648000"/>
    <n v="312694000"/>
    <s v=" $-   "/>
    <s v=" $-   "/>
    <x v="8"/>
    <s v="Construction Materials"/>
  </r>
  <r>
    <x v="397"/>
    <s v="Year 1"/>
    <d v="2013-12-31T00:00:00"/>
    <n v="2299176000"/>
    <n v="928565000"/>
    <n v="177366000"/>
    <n v="32210000"/>
    <n v="461627000"/>
    <x v="7"/>
    <s v="REITs"/>
  </r>
  <r>
    <x v="397"/>
    <s v="Year 2"/>
    <d v="2014-12-31T00:00:00"/>
    <n v="2312512000"/>
    <n v="953611000"/>
    <n v="169270000"/>
    <s v=" $-   "/>
    <n v="481303000"/>
    <x v="7"/>
    <s v="REITs"/>
  </r>
  <r>
    <x v="397"/>
    <s v="Year 3"/>
    <d v="2015-12-31T00:00:00"/>
    <n v="2502267000"/>
    <n v="1011249000"/>
    <n v="175307000"/>
    <s v=" $-   "/>
    <n v="542952000"/>
    <x v="7"/>
    <s v="REITs"/>
  </r>
  <r>
    <x v="397"/>
    <s v="Year 4"/>
    <d v="2016-12-31T00:00:00"/>
    <n v="2506202000"/>
    <n v="1024336000"/>
    <n v="179279000"/>
    <s v=" $-   "/>
    <n v="565059000"/>
    <x v="7"/>
    <s v="REITs"/>
  </r>
  <r>
    <x v="398"/>
    <s v="Year 1"/>
    <d v="2012-12-31T00:00:00"/>
    <n v="1407848000"/>
    <n v="516708000"/>
    <n v="220068000"/>
    <s v=" $-   "/>
    <n v="98844000"/>
    <x v="0"/>
    <s v="Research &amp; Consulting Services"/>
  </r>
  <r>
    <x v="398"/>
    <s v="Year 2"/>
    <d v="2013-12-31T00:00:00"/>
    <n v="1595703000"/>
    <n v="622523000"/>
    <n v="228982000"/>
    <s v=" $-   "/>
    <n v="129931000"/>
    <x v="0"/>
    <s v="Research &amp; Consulting Services"/>
  </r>
  <r>
    <x v="398"/>
    <s v="Year 3"/>
    <d v="2014-12-31T00:00:00"/>
    <n v="1746726000"/>
    <n v="716598000"/>
    <n v="227306000"/>
    <s v=" $-   "/>
    <n v="142376000"/>
    <x v="0"/>
    <s v="Research &amp; Consulting Services"/>
  </r>
  <r>
    <x v="398"/>
    <s v="Year 4"/>
    <d v="2015-12-31T00:00:00"/>
    <n v="2068010000"/>
    <n v="803274000"/>
    <n v="312690000"/>
    <s v=" $-   "/>
    <n v="215484000"/>
    <x v="0"/>
    <s v="Research &amp; Consulting Services"/>
  </r>
  <r>
    <x v="399"/>
    <s v="Year 1"/>
    <d v="2012-12-31T00:00:00"/>
    <n v="873592000"/>
    <n v="167600000"/>
    <n v="186971000"/>
    <n v="61694000"/>
    <s v=" $-   "/>
    <x v="2"/>
    <s v="Internet Software &amp; Services"/>
  </r>
  <r>
    <x v="399"/>
    <s v="Year 2"/>
    <d v="2013-12-31T00:00:00"/>
    <n v="965087000"/>
    <n v="187013000"/>
    <n v="179545000"/>
    <n v="70297000"/>
    <s v=" $-   "/>
    <x v="2"/>
    <s v="Internet Software &amp; Services"/>
  </r>
  <r>
    <x v="399"/>
    <s v="Year 3"/>
    <d v="2014-12-31T00:00:00"/>
    <n v="1010117000"/>
    <n v="188425000"/>
    <n v="189488000"/>
    <n v="67777000"/>
    <s v=" $-   "/>
    <x v="2"/>
    <s v="Internet Software &amp; Services"/>
  </r>
  <r>
    <x v="399"/>
    <s v="Year 4"/>
    <d v="2015-12-31T00:00:00"/>
    <n v="1059366000"/>
    <n v="192788000"/>
    <n v="196914000"/>
    <n v="63718000"/>
    <s v=" $-   "/>
    <x v="2"/>
    <s v="Internet Software &amp; Services"/>
  </r>
  <r>
    <x v="400"/>
    <s v="Year 1"/>
    <d v="2012-12-31T00:00:00"/>
    <n v="1527042000"/>
    <n v="279885000"/>
    <n v="432681000"/>
    <n v="765905000"/>
    <s v=" $-   "/>
    <x v="3"/>
    <s v="Biotechnology"/>
  </r>
  <r>
    <x v="400"/>
    <s v="Year 2"/>
    <d v="2013-12-31T00:00:00"/>
    <n v="1211975000"/>
    <n v="130277000"/>
    <n v="356188000"/>
    <n v="882097000"/>
    <s v=" $-   "/>
    <x v="3"/>
    <s v="Biotechnology"/>
  </r>
  <r>
    <x v="400"/>
    <s v="Year 3"/>
    <d v="2014-12-31T00:00:00"/>
    <n v="580415000"/>
    <n v="60987000"/>
    <n v="305409000"/>
    <n v="855506000"/>
    <s v=" $-   "/>
    <x v="3"/>
    <s v="Biotechnology"/>
  </r>
  <r>
    <x v="400"/>
    <s v="Year 4"/>
    <d v="2015-12-31T00:00:00"/>
    <n v="1032336000"/>
    <n v="124512000"/>
    <n v="376575000"/>
    <n v="995922000"/>
    <s v=" $-   "/>
    <x v="3"/>
    <s v="Biotechnology"/>
  </r>
  <r>
    <x v="401"/>
    <s v="Year 1"/>
    <d v="2013-12-31T00:00:00"/>
    <n v="2514595000"/>
    <n v="1118240000"/>
    <n v="132447000"/>
    <s v=" $-   "/>
    <n v="629908000"/>
    <x v="7"/>
    <s v="REITs"/>
  </r>
  <r>
    <x v="401"/>
    <s v="Year 2"/>
    <d v="2014-12-31T00:00:00"/>
    <n v="2772550000"/>
    <n v="1212480000"/>
    <n v="147481000"/>
    <s v=" $-   "/>
    <n v="725216000"/>
    <x v="7"/>
    <s v="REITs"/>
  </r>
  <r>
    <x v="401"/>
    <s v="Year 3"/>
    <d v="2015-12-31T00:00:00"/>
    <n v="3285346000"/>
    <n v="1410205000"/>
    <n v="145992000"/>
    <s v=" $-   "/>
    <n v="894057000"/>
    <x v="7"/>
    <s v="REITs"/>
  </r>
  <r>
    <x v="401"/>
    <s v="Year 4"/>
    <d v="2016-12-31T00:00:00"/>
    <n v="3442646000"/>
    <n v="1442073000"/>
    <n v="136863000"/>
    <s v=" $-   "/>
    <n v="898924000"/>
    <x v="7"/>
    <s v="REITs"/>
  </r>
  <r>
    <x v="402"/>
    <s v="Year 1"/>
    <d v="2012-12-31T00:00:00"/>
    <n v="115846000000"/>
    <n v="46275000000"/>
    <n v="39951000000"/>
    <s v=" $-   "/>
    <n v="16460000000"/>
    <x v="10"/>
    <s v="Integrated Telecommunications Services"/>
  </r>
  <r>
    <x v="402"/>
    <s v="Year 2"/>
    <d v="2013-12-31T00:00:00"/>
    <n v="120550000000"/>
    <n v="44887000000"/>
    <n v="27089000000"/>
    <s v=" $-   "/>
    <n v="16606000000"/>
    <x v="10"/>
    <s v="Integrated Telecommunications Services"/>
  </r>
  <r>
    <x v="402"/>
    <s v="Year 3"/>
    <d v="2014-12-31T00:00:00"/>
    <n v="127079000000"/>
    <n v="49931000000"/>
    <n v="41016000000"/>
    <s v=" $-   "/>
    <n v="16533000000"/>
    <x v="10"/>
    <s v="Integrated Telecommunications Services"/>
  </r>
  <r>
    <x v="402"/>
    <s v="Year 4"/>
    <d v="2015-12-31T00:00:00"/>
    <n v="131620000000"/>
    <n v="52557000000"/>
    <n v="29986000000"/>
    <s v=" $-   "/>
    <n v="16017000000"/>
    <x v="10"/>
    <s v="Integrated Telecommunications Services"/>
  </r>
  <r>
    <x v="403"/>
    <s v="Year 1"/>
    <d v="2012-12-31T00:00:00"/>
    <n v="1843641000"/>
    <n v="737614000"/>
    <n v="477270000"/>
    <n v="96004000"/>
    <n v="13829000"/>
    <x v="3"/>
    <s v="Health Care Distributors"/>
  </r>
  <r>
    <x v="403"/>
    <s v="Year 2"/>
    <d v="2013-12-31T00:00:00"/>
    <n v="1904218000"/>
    <n v="783456000"/>
    <n v="492965000"/>
    <n v="100536000"/>
    <n v="9918000"/>
    <x v="3"/>
    <s v="Health Care Distributors"/>
  </r>
  <r>
    <x v="403"/>
    <s v="Year 3"/>
    <d v="2014-12-31T00:00:00"/>
    <n v="1989344000"/>
    <n v="824913000"/>
    <n v="512707000"/>
    <n v="107726000"/>
    <n v="10634000"/>
    <x v="3"/>
    <s v="Health Care Distributors"/>
  </r>
  <r>
    <x v="403"/>
    <s v="Year 4"/>
    <d v="2015-12-31T00:00:00"/>
    <n v="2042332000"/>
    <n v="842672000"/>
    <n v="495747000"/>
    <n v="118545000"/>
    <n v="10123000"/>
    <x v="3"/>
    <s v="Health Care Distributors"/>
  </r>
  <r>
    <x v="404"/>
    <s v="Year 1"/>
    <d v="2013-06-28T00:00:00"/>
    <n v="15351000000"/>
    <n v="10988000000"/>
    <n v="1525000000"/>
    <n v="1572000000"/>
    <s v=" $-   "/>
    <x v="2"/>
    <s v="Computer Storage &amp; Peripherals"/>
  </r>
  <r>
    <x v="404"/>
    <s v="Year 2"/>
    <d v="2014-06-27T00:00:00"/>
    <n v="15130000000"/>
    <n v="10770000000"/>
    <n v="908000000"/>
    <n v="1661000000"/>
    <s v=" $-   "/>
    <x v="2"/>
    <s v="Computer Storage &amp; Peripherals"/>
  </r>
  <r>
    <x v="404"/>
    <s v="Year 3"/>
    <d v="2015-07-03T00:00:00"/>
    <n v="14572000000"/>
    <n v="10351000000"/>
    <n v="964000000"/>
    <n v="1646000000"/>
    <s v=" $-   "/>
    <x v="2"/>
    <s v="Computer Storage &amp; Peripherals"/>
  </r>
  <r>
    <x v="404"/>
    <s v="Year 4"/>
    <d v="2016-07-01T00:00:00"/>
    <n v="12994000000"/>
    <n v="9559000000"/>
    <n v="1342000000"/>
    <n v="1627000000"/>
    <s v=" $-   "/>
    <x v="2"/>
    <s v="Computer Storage &amp; Peripherals"/>
  </r>
  <r>
    <x v="405"/>
    <s v="Year 1"/>
    <d v="2012-12-31T00:00:00"/>
    <n v="4246400000"/>
    <n v="2760500000"/>
    <n v="121400000"/>
    <s v=" $-   "/>
    <n v="364200000"/>
    <x v="5"/>
    <s v="Electric Utilities"/>
  </r>
  <r>
    <x v="405"/>
    <s v="Year 2"/>
    <d v="2013-12-31T00:00:00"/>
    <n v="4519000000"/>
    <n v="2982100000"/>
    <n v="116700000"/>
    <s v=" $-   "/>
    <n v="340100000"/>
    <x v="5"/>
    <s v="Electric Utilities"/>
  </r>
  <r>
    <x v="405"/>
    <s v="Year 3"/>
    <d v="2014-12-31T00:00:00"/>
    <n v="4997100000"/>
    <n v="3371800000"/>
    <n v="121800000"/>
    <s v=" $-   "/>
    <n v="391400000"/>
    <x v="5"/>
    <s v="Electric Utilities"/>
  </r>
  <r>
    <x v="405"/>
    <s v="Year 4"/>
    <d v="2015-12-31T00:00:00"/>
    <n v="5926100000"/>
    <n v="3949400000"/>
    <n v="164400000"/>
    <s v=" $-   "/>
    <n v="561800000"/>
    <x v="5"/>
    <s v="Electric Utilities"/>
  </r>
  <r>
    <x v="406"/>
    <s v="Year 1"/>
    <d v="2012-12-31T00:00:00"/>
    <n v="91247000000"/>
    <n v="1727000000"/>
    <n v="48724000000"/>
    <s v=" $-   "/>
    <n v="8891000000"/>
    <x v="6"/>
    <s v="Banks"/>
  </r>
  <r>
    <x v="406"/>
    <s v="Year 2"/>
    <d v="2013-12-31T00:00:00"/>
    <n v="88069000000"/>
    <n v="1337000000"/>
    <n v="47338000000"/>
    <s v=" $-   "/>
    <n v="3813000000"/>
    <x v="6"/>
    <s v="Banks"/>
  </r>
  <r>
    <x v="406"/>
    <s v="Year 3"/>
    <d v="2014-12-31T00:00:00"/>
    <n v="88372000000"/>
    <n v="1096000000"/>
    <n v="47667000000"/>
    <s v=" $-   "/>
    <n v="2765000000"/>
    <x v="6"/>
    <s v="Banks"/>
  </r>
  <r>
    <x v="406"/>
    <s v="Year 4"/>
    <d v="2015-12-31T00:00:00"/>
    <n v="90033000000"/>
    <n v="963000000"/>
    <n v="48728000000"/>
    <s v=" $-   "/>
    <n v="3688000000"/>
    <x v="6"/>
    <s v="Banks"/>
  </r>
  <r>
    <x v="407"/>
    <s v="Year 1"/>
    <d v="2013-09-29T00:00:00"/>
    <n v="12917000000"/>
    <n v="8288000000"/>
    <n v="3682000000"/>
    <s v=" $-   "/>
    <s v=" $-   "/>
    <x v="4"/>
    <s v="Food Retail"/>
  </r>
  <r>
    <x v="407"/>
    <s v="Year 2"/>
    <d v="2014-09-28T00:00:00"/>
    <n v="14194000000"/>
    <n v="9150000000"/>
    <n v="4032000000"/>
    <s v=" $-   "/>
    <s v=" $-   "/>
    <x v="4"/>
    <s v="Food Retail"/>
  </r>
  <r>
    <x v="407"/>
    <s v="Year 3"/>
    <d v="2015-09-27T00:00:00"/>
    <n v="15389000000"/>
    <n v="9973000000"/>
    <n v="4472000000"/>
    <s v=" $-   "/>
    <s v=" $-   "/>
    <x v="4"/>
    <s v="Food Retail"/>
  </r>
  <r>
    <x v="407"/>
    <s v="Year 4"/>
    <d v="2016-09-25T00:00:00"/>
    <n v="15724000000"/>
    <n v="10313000000"/>
    <n v="4477000000"/>
    <s v=" $-   "/>
    <s v=" $-   "/>
    <x v="4"/>
    <s v="Food Retail"/>
  </r>
  <r>
    <x v="408"/>
    <s v="Year 1"/>
    <d v="2013-12-31T00:00:00"/>
    <n v="18769000000"/>
    <n v="15471000000"/>
    <n v="1828000000"/>
    <s v=" $-   "/>
    <n v="25000000"/>
    <x v="1"/>
    <s v="Household Appliances"/>
  </r>
  <r>
    <x v="408"/>
    <s v="Year 2"/>
    <d v="2014-12-31T00:00:00"/>
    <n v="19872000000"/>
    <n v="16477000000"/>
    <n v="2038000000"/>
    <s v=" $-   "/>
    <n v="33000000"/>
    <x v="1"/>
    <s v="Household Appliances"/>
  </r>
  <r>
    <x v="408"/>
    <s v="Year 3"/>
    <d v="2015-12-31T00:00:00"/>
    <n v="20891000000"/>
    <n v="17201000000"/>
    <n v="2130000000"/>
    <s v=" $-   "/>
    <n v="74000000"/>
    <x v="1"/>
    <s v="Household Appliances"/>
  </r>
  <r>
    <x v="408"/>
    <s v="Year 4"/>
    <d v="2016-12-31T00:00:00"/>
    <n v="20718000000"/>
    <n v="17036000000"/>
    <n v="2084000000"/>
    <s v=" $-   "/>
    <n v="71000000"/>
    <x v="1"/>
    <s v="Household Appliances"/>
  </r>
  <r>
    <x v="409"/>
    <s v="Year 1"/>
    <d v="2013-12-31T00:00:00"/>
    <n v="13983000000"/>
    <n v="9112000000"/>
    <n v="1468000000"/>
    <s v=" $-   "/>
    <n v="1333000000"/>
    <x v="0"/>
    <s v="Environmental Services"/>
  </r>
  <r>
    <x v="409"/>
    <s v="Year 2"/>
    <d v="2014-12-31T00:00:00"/>
    <n v="13996000000"/>
    <n v="9002000000"/>
    <n v="1481000000"/>
    <s v=" $-   "/>
    <n v="1292000000"/>
    <x v="0"/>
    <s v="Environmental Services"/>
  </r>
  <r>
    <x v="409"/>
    <s v="Year 3"/>
    <d v="2015-12-31T00:00:00"/>
    <n v="12961000000"/>
    <n v="8231000000"/>
    <n v="1343000000"/>
    <s v=" $-   "/>
    <n v="1245000000"/>
    <x v="0"/>
    <s v="Environmental Services"/>
  </r>
  <r>
    <x v="409"/>
    <s v="Year 4"/>
    <d v="2016-12-31T00:00:00"/>
    <n v="13609000000"/>
    <n v="8486000000"/>
    <n v="1410000000"/>
    <s v=" $-   "/>
    <n v="1301000000"/>
    <x v="0"/>
    <s v="Environmental Services"/>
  </r>
  <r>
    <x v="410"/>
    <s v="Year 1"/>
    <d v="2012-12-31T00:00:00"/>
    <n v="7486000000"/>
    <n v="4523000000"/>
    <n v="595000000"/>
    <s v=" $-   "/>
    <n v="756000000"/>
    <x v="9"/>
    <s v="Oil &amp; Gas Exploration &amp; Production"/>
  </r>
  <r>
    <x v="410"/>
    <s v="Year 2"/>
    <d v="2013-12-31T00:00:00"/>
    <n v="6860000000"/>
    <n v="4124000000"/>
    <n v="546000000"/>
    <s v=" $-   "/>
    <n v="815000000"/>
    <x v="9"/>
    <s v="Oil &amp; Gas Exploration &amp; Production"/>
  </r>
  <r>
    <x v="410"/>
    <s v="Year 3"/>
    <d v="2014-12-31T00:00:00"/>
    <n v="7637000000"/>
    <n v="4508000000"/>
    <n v="384000000"/>
    <s v=" $-   "/>
    <n v="1176000000"/>
    <x v="9"/>
    <s v="Oil &amp; Gas Exploration &amp; Production"/>
  </r>
  <r>
    <x v="410"/>
    <s v="Year 4"/>
    <d v="2015-12-31T00:00:00"/>
    <n v="7360000000"/>
    <n v="3434000000"/>
    <n v="864000000"/>
    <s v=" $-   "/>
    <n v="1738000000"/>
    <x v="9"/>
    <s v="Oil &amp; Gas Exploration &amp; Production"/>
  </r>
  <r>
    <x v="411"/>
    <s v="Year 1"/>
    <d v="2013-01-31T00:00:00"/>
    <n v="468651000000"/>
    <n v="352297000000"/>
    <n v="88629000000"/>
    <s v=" $-   "/>
    <s v=" $-   "/>
    <x v="4"/>
    <s v="Hypermarkets &amp; Super Centers"/>
  </r>
  <r>
    <x v="411"/>
    <s v="Year 2"/>
    <d v="2014-01-31T00:00:00"/>
    <n v="476294000000"/>
    <n v="358069000000"/>
    <n v="91353000000"/>
    <s v=" $-   "/>
    <s v=" $-   "/>
    <x v="4"/>
    <s v="Hypermarkets &amp; Super Centers"/>
  </r>
  <r>
    <x v="411"/>
    <s v="Year 3"/>
    <d v="2015-01-31T00:00:00"/>
    <n v="485651000000"/>
    <n v="365086000000"/>
    <n v="93418000000"/>
    <s v=" $-   "/>
    <s v=" $-   "/>
    <x v="4"/>
    <s v="Hypermarkets &amp; Super Centers"/>
  </r>
  <r>
    <x v="411"/>
    <s v="Year 4"/>
    <d v="2016-01-31T00:00:00"/>
    <n v="482130000000"/>
    <n v="360984000000"/>
    <n v="97041000000"/>
    <s v=" $-   "/>
    <s v=" $-   "/>
    <x v="4"/>
    <s v="Hypermarkets &amp; Super Centers"/>
  </r>
  <r>
    <x v="412"/>
    <s v="Year 1"/>
    <d v="2014-09-30T00:00:00"/>
    <n v="9895100000"/>
    <n v="7961500000"/>
    <n v="937600000"/>
    <s v=" $-   "/>
    <n v="86000000"/>
    <x v="8"/>
    <s v="Paper Packaging"/>
  </r>
  <r>
    <x v="412"/>
    <s v="Year 2"/>
    <d v="2015-09-30T00:00:00"/>
    <n v="11124800000"/>
    <n v="8986500000"/>
    <n v="1026100000"/>
    <s v=" $-   "/>
    <n v="118900000"/>
    <x v="8"/>
    <s v="Paper Packaging"/>
  </r>
  <r>
    <x v="412"/>
    <s v="Year 3"/>
    <d v="2016-09-30T00:00:00"/>
    <n v="14171800000"/>
    <n v="11413200000"/>
    <n v="1750100000"/>
    <s v=" $-   "/>
    <n v="211800000"/>
    <x v="8"/>
    <s v="Paper Packaging"/>
  </r>
  <r>
    <x v="413"/>
    <s v="Year 1"/>
    <d v="2012-12-31T00:00:00"/>
    <n v="5664800000"/>
    <n v="3194200000"/>
    <n v="1140600000"/>
    <s v=" $-   "/>
    <s v=" $-   "/>
    <x v="2"/>
    <s v="Internet Software &amp; Services"/>
  </r>
  <r>
    <x v="413"/>
    <s v="Year 2"/>
    <d v="2013-12-31T00:00:00"/>
    <n v="5542000000"/>
    <n v="3235000000"/>
    <n v="1199600000"/>
    <s v=" $-   "/>
    <s v=" $-   "/>
    <x v="2"/>
    <s v="Internet Software &amp; Services"/>
  </r>
  <r>
    <x v="413"/>
    <s v="Year 3"/>
    <d v="2014-12-31T00:00:00"/>
    <n v="5607200000"/>
    <n v="3297400000"/>
    <n v="1169300000"/>
    <s v=" $-   "/>
    <s v=" $-   "/>
    <x v="2"/>
    <s v="Internet Software &amp; Services"/>
  </r>
  <r>
    <x v="413"/>
    <s v="Year 4"/>
    <d v="2015-12-31T00:00:00"/>
    <n v="5483700000"/>
    <n v="3199400000"/>
    <n v="1174900000"/>
    <s v=" $-   "/>
    <s v=" $-   "/>
    <x v="2"/>
    <s v="Internet Software &amp; Services"/>
  </r>
  <r>
    <x v="414"/>
    <s v="Year 1"/>
    <d v="2012-12-31T00:00:00"/>
    <n v="5989000000"/>
    <n v="4993000000"/>
    <n v="320000000"/>
    <n v="32000000"/>
    <s v=" $-   "/>
    <x v="7"/>
    <s v="REITs"/>
  </r>
  <r>
    <x v="414"/>
    <s v="Year 2"/>
    <d v="2013-12-31T00:00:00"/>
    <n v="7254000000"/>
    <n v="5716000000"/>
    <n v="494000000"/>
    <n v="33000000"/>
    <s v=" $-   "/>
    <x v="7"/>
    <s v="REITs"/>
  </r>
  <r>
    <x v="414"/>
    <s v="Year 3"/>
    <d v="2014-12-31T00:00:00"/>
    <n v="7403000000"/>
    <n v="5763000000"/>
    <n v="249000000"/>
    <n v="27000000"/>
    <s v=" $-   "/>
    <x v="7"/>
    <s v="REITs"/>
  </r>
  <r>
    <x v="414"/>
    <s v="Year 4"/>
    <d v="2015-12-31T00:00:00"/>
    <n v="7082000000"/>
    <n v="5694000000"/>
    <n v="420000000"/>
    <n v="24000000"/>
    <s v=" $-   "/>
    <x v="7"/>
    <s v="REITs"/>
  </r>
  <r>
    <x v="415"/>
    <s v="Year 1"/>
    <d v="2012-12-31T00:00:00"/>
    <n v="4534000000"/>
    <n v="2093000000"/>
    <n v="1389000000"/>
    <s v=" $-   "/>
    <n v="185000000"/>
    <x v="1"/>
    <s v="Hotels, Resorts &amp; Cruise Lines"/>
  </r>
  <r>
    <x v="415"/>
    <s v="Year 2"/>
    <d v="2013-12-31T00:00:00"/>
    <n v="5009000000"/>
    <n v="2394000000"/>
    <n v="1471000000"/>
    <s v=" $-   "/>
    <n v="216000000"/>
    <x v="1"/>
    <s v="Hotels, Resorts &amp; Cruise Lines"/>
  </r>
  <r>
    <x v="415"/>
    <s v="Year 3"/>
    <d v="2014-12-31T00:00:00"/>
    <n v="5281000000"/>
    <n v="2504000000"/>
    <n v="1557000000"/>
    <s v=" $-   "/>
    <n v="233000000"/>
    <x v="1"/>
    <s v="Hotels, Resorts &amp; Cruise Lines"/>
  </r>
  <r>
    <x v="415"/>
    <s v="Year 4"/>
    <d v="2015-12-31T00:00:00"/>
    <n v="5536000000"/>
    <n v="2700000000"/>
    <n v="1574000000"/>
    <s v=" $-   "/>
    <n v="234000000"/>
    <x v="1"/>
    <s v="Hotels, Resorts &amp; Cruise Lines"/>
  </r>
  <r>
    <x v="416"/>
    <s v="Year 1"/>
    <d v="2012-12-31T00:00:00"/>
    <n v="5154284000"/>
    <n v="3251575000"/>
    <n v="481677000"/>
    <s v=" $-   "/>
    <n v="373199000"/>
    <x v="1"/>
    <s v="Casinos &amp; Gaming"/>
  </r>
  <r>
    <x v="416"/>
    <s v="Year 2"/>
    <d v="2013-12-31T00:00:00"/>
    <n v="5620936000"/>
    <n v="3478822000"/>
    <n v="465926000"/>
    <s v=" $-   "/>
    <n v="371051000"/>
    <x v="1"/>
    <s v="Casinos &amp; Gaming"/>
  </r>
  <r>
    <x v="416"/>
    <s v="Year 3"/>
    <d v="2014-12-31T00:00:00"/>
    <n v="5433661000"/>
    <n v="3316311000"/>
    <n v="502901000"/>
    <s v=" $-   "/>
    <n v="314119000"/>
    <x v="1"/>
    <s v="Casinos &amp; Gaming"/>
  </r>
  <r>
    <x v="416"/>
    <s v="Year 4"/>
    <d v="2015-12-31T00:00:00"/>
    <n v="4075883000"/>
    <n v="2530374000"/>
    <n v="475328000"/>
    <s v=" $-   "/>
    <n v="322629000"/>
    <x v="1"/>
    <s v="Casinos &amp; Gaming"/>
  </r>
  <r>
    <x v="417"/>
    <s v="Year 1"/>
    <d v="2012-12-31T00:00:00"/>
    <n v="1623938000"/>
    <n v="337903000"/>
    <n v="188302000"/>
    <s v=" $-   "/>
    <n v="513916000"/>
    <x v="9"/>
    <s v="Oil &amp; Gas Exploration &amp; Production"/>
  </r>
  <r>
    <x v="417"/>
    <s v="Year 2"/>
    <d v="2013-12-31T00:00:00"/>
    <n v="1998051000"/>
    <n v="406198000"/>
    <n v="72143000"/>
    <s v=" $-   "/>
    <n v="615874000"/>
    <x v="9"/>
    <s v="Oil &amp; Gas Exploration &amp; Production"/>
  </r>
  <r>
    <x v="417"/>
    <s v="Year 3"/>
    <d v="2014-12-31T00:00:00"/>
    <n v="2424176000"/>
    <n v="572831000"/>
    <n v="225070000"/>
    <s v=" $-   "/>
    <n v="806021000"/>
    <x v="9"/>
    <s v="Oil &amp; Gas Exploration &amp; Production"/>
  </r>
  <r>
    <x v="417"/>
    <s v="Year 4"/>
    <d v="2015-12-31T00:00:00"/>
    <n v="1452619000"/>
    <n v="519874000"/>
    <n v="179867000"/>
    <s v=" $-   "/>
    <n v="778923000"/>
    <x v="9"/>
    <s v="Oil &amp; Gas Exploration &amp; Production"/>
  </r>
  <r>
    <x v="418"/>
    <s v="Year 1"/>
    <d v="2012-12-31T00:00:00"/>
    <n v="10128223000"/>
    <n v="6710036000"/>
    <n v="669451000"/>
    <s v=" $-   "/>
    <n v="926053000"/>
    <x v="5"/>
    <s v="MultiUtilities"/>
  </r>
  <r>
    <x v="418"/>
    <s v="Year 2"/>
    <d v="2013-12-31T00:00:00"/>
    <n v="10914922000"/>
    <n v="7408278000"/>
    <n v="681226000"/>
    <s v=" $-   "/>
    <n v="977863000"/>
    <x v="5"/>
    <s v="MultiUtilities"/>
  </r>
  <r>
    <x v="418"/>
    <s v="Year 3"/>
    <d v="2014-12-31T00:00:00"/>
    <n v="11686135000"/>
    <n v="7951352000"/>
    <n v="767608000"/>
    <s v=" $-   "/>
    <n v="1019045000"/>
    <x v="5"/>
    <s v="MultiUtilities"/>
  </r>
  <r>
    <x v="418"/>
    <s v="Year 4"/>
    <d v="2015-12-31T00:00:00"/>
    <n v="11024486000"/>
    <n v="7033633000"/>
    <n v="865817000"/>
    <s v=" $-   "/>
    <n v="1124524000"/>
    <x v="5"/>
    <s v="MultiUtilities"/>
  </r>
  <r>
    <x v="419"/>
    <s v="Year 1"/>
    <d v="2012-12-31T00:00:00"/>
    <n v="7232397000"/>
    <n v="5165169000"/>
    <s v=" $-   "/>
    <s v=" $-   "/>
    <n v="1173955000"/>
    <x v="6"/>
    <s v="Property &amp; Casualty Insurance"/>
  </r>
  <r>
    <x v="419"/>
    <s v="Year 2"/>
    <d v="2013-12-31T00:00:00"/>
    <n v="7541234000"/>
    <n v="5106489000"/>
    <s v=" $-   "/>
    <s v=" $-   "/>
    <n v="1213178000"/>
    <x v="6"/>
    <s v="Property &amp; Casualty Insurance"/>
  </r>
  <r>
    <x v="419"/>
    <s v="Year 3"/>
    <d v="2014-12-31T00:00:00"/>
    <n v="6602267000"/>
    <n v="4239474000"/>
    <s v=" $-   "/>
    <s v=" $-   "/>
    <n v="1341315000"/>
    <x v="6"/>
    <s v="Property &amp; Casualty Insurance"/>
  </r>
  <r>
    <x v="419"/>
    <s v="Year 4"/>
    <d v="2015-12-31T00:00:00"/>
    <n v="9308926000"/>
    <n v="6199645000"/>
    <s v=" $-   "/>
    <s v=" $-   "/>
    <n v="1966939000"/>
    <x v="6"/>
    <s v="Property &amp; Casualty Insurance"/>
  </r>
  <r>
    <x v="420"/>
    <s v="Year 1"/>
    <d v="2013-03-30T00:00:00"/>
    <n v="2168652000"/>
    <n v="737206000"/>
    <n v="365684000"/>
    <n v="475522000"/>
    <n v="9508000"/>
    <x v="2"/>
    <s v="Semiconductors"/>
  </r>
  <r>
    <x v="420"/>
    <s v="Year 2"/>
    <d v="2014-03-29T00:00:00"/>
    <n v="2382531000"/>
    <n v="743253000"/>
    <n v="378607000"/>
    <n v="492447000"/>
    <n v="9887000"/>
    <x v="2"/>
    <s v="Semiconductors"/>
  </r>
  <r>
    <x v="420"/>
    <s v="Year 3"/>
    <d v="2015-03-28T00:00:00"/>
    <n v="2377344000"/>
    <n v="708823000"/>
    <n v="353670000"/>
    <n v="525745000"/>
    <n v="9537000"/>
    <x v="2"/>
    <s v="Semiconductors"/>
  </r>
  <r>
    <x v="420"/>
    <s v="Year 4"/>
    <d v="2016-04-02T00:00:00"/>
    <n v="2213881000"/>
    <n v="671907000"/>
    <n v="331652000"/>
    <n v="533891000"/>
    <n v="6550000"/>
    <x v="2"/>
    <s v="Semiconductors"/>
  </r>
  <r>
    <x v="421"/>
    <s v="Year 1"/>
    <d v="2012-12-31T00:00:00"/>
    <n v="451509000000"/>
    <n v="302056000000"/>
    <n v="81844000000"/>
    <s v=" $-   "/>
    <n v="15888000000"/>
    <x v="9"/>
    <s v="Integrated Oil &amp; Gas"/>
  </r>
  <r>
    <x v="421"/>
    <s v="Year 2"/>
    <d v="2013-12-31T00:00:00"/>
    <n v="420836000000"/>
    <n v="284681000000"/>
    <n v="76696000000"/>
    <s v=" $-   "/>
    <n v="17182000000"/>
    <x v="9"/>
    <s v="Integrated Oil &amp; Gas"/>
  </r>
  <r>
    <x v="421"/>
    <s v="Year 3"/>
    <d v="2014-12-31T00:00:00"/>
    <n v="394105000000"/>
    <n v="266831000000"/>
    <n v="74226000000"/>
    <s v=" $-   "/>
    <n v="17297000000"/>
    <x v="9"/>
    <s v="Integrated Oil &amp; Gas"/>
  </r>
  <r>
    <x v="421"/>
    <s v="Year 4"/>
    <d v="2015-12-31T00:00:00"/>
    <n v="259488000000"/>
    <n v="165590000000"/>
    <n v="61444000000"/>
    <s v=" $-   "/>
    <n v="18048000000"/>
    <x v="9"/>
    <s v="Integrated Oil &amp; Gas"/>
  </r>
  <r>
    <x v="422"/>
    <s v="Year 1"/>
    <d v="2012-12-31T00:00:00"/>
    <n v="2928429000"/>
    <n v="1372042000"/>
    <n v="1148731000"/>
    <s v=" $-   "/>
    <s v=" $-   "/>
    <x v="3"/>
    <s v="Health Care Supplies"/>
  </r>
  <r>
    <x v="422"/>
    <s v="Year 2"/>
    <d v="2013-12-31T00:00:00"/>
    <n v="2950800000"/>
    <n v="1373400000"/>
    <n v="1144800000"/>
    <s v=" $-   "/>
    <s v=" $-   "/>
    <x v="3"/>
    <s v="Health Care Supplies"/>
  </r>
  <r>
    <x v="422"/>
    <s v="Year 3"/>
    <d v="2014-12-31T00:00:00"/>
    <n v="2922600000"/>
    <n v="1322800000"/>
    <n v="1143100000"/>
    <s v=" $-   "/>
    <s v=" $-   "/>
    <x v="3"/>
    <s v="Health Care Supplies"/>
  </r>
  <r>
    <x v="422"/>
    <s v="Year 4"/>
    <d v="2015-12-31T00:00:00"/>
    <n v="2674300000"/>
    <n v="1157100000"/>
    <n v="1077300000"/>
    <s v=" $-   "/>
    <s v=" $-   "/>
    <x v="3"/>
    <s v="Health Care Supplies"/>
  </r>
  <r>
    <x v="423"/>
    <s v="Year 1"/>
    <d v="2012-12-31T00:00:00"/>
    <n v="20421000000"/>
    <n v="13634000000"/>
    <n v="4398000000"/>
    <n v="655000000"/>
    <n v="301000000"/>
    <x v="2"/>
    <s v="IT Consulting &amp; Other Services"/>
  </r>
  <r>
    <x v="423"/>
    <s v="Year 2"/>
    <d v="2013-12-31T00:00:00"/>
    <n v="20006000000"/>
    <n v="13521000000"/>
    <n v="4219000000"/>
    <n v="603000000"/>
    <n v="305000000"/>
    <x v="2"/>
    <s v="IT Consulting &amp; Other Services"/>
  </r>
  <r>
    <x v="423"/>
    <s v="Year 3"/>
    <d v="2014-12-31T00:00:00"/>
    <n v="19540000000"/>
    <n v="13294000000"/>
    <n v="4020000000"/>
    <n v="577000000"/>
    <n v="315000000"/>
    <x v="2"/>
    <s v="IT Consulting &amp; Other Services"/>
  </r>
  <r>
    <x v="423"/>
    <s v="Year 4"/>
    <d v="2015-12-31T00:00:00"/>
    <n v="18045000000"/>
    <n v="12782000000"/>
    <n v="3792000000"/>
    <n v="563000000"/>
    <n v="310000000"/>
    <x v="2"/>
    <s v="IT Consulting &amp; Other Services"/>
  </r>
  <r>
    <x v="424"/>
    <s v="Year 1"/>
    <d v="2012-12-31T00:00:00"/>
    <n v="3791000000"/>
    <n v="2289000000"/>
    <n v="936000000"/>
    <n v="106000000"/>
    <s v=" $-   "/>
    <x v="0"/>
    <s v="Industrial Conglomerates"/>
  </r>
  <r>
    <x v="424"/>
    <s v="Year 2"/>
    <d v="2013-12-31T00:00:00"/>
    <n v="3837000000"/>
    <n v="2338000000"/>
    <n v="990000000"/>
    <n v="104000000"/>
    <s v=" $-   "/>
    <x v="0"/>
    <s v="Industrial Conglomerates"/>
  </r>
  <r>
    <x v="424"/>
    <s v="Year 3"/>
    <d v="2014-12-31T00:00:00"/>
    <n v="3916000000"/>
    <n v="2403000000"/>
    <n v="920000000"/>
    <n v="104000000"/>
    <s v=" $-   "/>
    <x v="0"/>
    <s v="Industrial Conglomerates"/>
  </r>
  <r>
    <x v="424"/>
    <s v="Year 4"/>
    <d v="2015-12-31T00:00:00"/>
    <n v="3653000000"/>
    <n v="2249000000"/>
    <n v="854000000"/>
    <n v="95000000"/>
    <s v=" $-   "/>
    <x v="0"/>
    <s v="Industrial Conglomerates"/>
  </r>
  <r>
    <x v="425"/>
    <s v="Year 1"/>
    <d v="2012-12-31T00:00:00"/>
    <n v="4986566000"/>
    <n v="1620566000"/>
    <n v="1641819000"/>
    <n v="885824000"/>
    <n v="35819000"/>
    <x v="2"/>
    <s v="Internet Software &amp; Services"/>
  </r>
  <r>
    <x v="425"/>
    <s v="Year 2"/>
    <d v="2013-12-31T00:00:00"/>
    <n v="4680380000"/>
    <n v="1349380000"/>
    <n v="1751275000"/>
    <n v="957587000"/>
    <n v="44841000"/>
    <x v="2"/>
    <s v="Internet Software &amp; Services"/>
  </r>
  <r>
    <x v="425"/>
    <s v="Year 3"/>
    <d v="2014-12-31T00:00:00"/>
    <n v="4618133000"/>
    <n v="1387375000"/>
    <n v="1770710000"/>
    <n v="1156386000"/>
    <n v="66750000"/>
    <x v="2"/>
    <s v="Internet Software &amp; Services"/>
  </r>
  <r>
    <x v="425"/>
    <s v="Year 4"/>
    <d v="2015-12-31T00:00:00"/>
    <n v="4968301000"/>
    <n v="2077748000"/>
    <n v="1768522000"/>
    <n v="1177923000"/>
    <n v="79042000"/>
    <x v="2"/>
    <s v="Internet Software &amp; Services"/>
  </r>
  <r>
    <x v="426"/>
    <s v="Year 1"/>
    <d v="2012-12-29T00:00:00"/>
    <n v="13633000000"/>
    <n v="9852000000"/>
    <n v="1450000000"/>
    <s v=" $-   "/>
    <s v=" $-   "/>
    <x v="1"/>
    <s v="Restaurants"/>
  </r>
  <r>
    <x v="426"/>
    <s v="Year 2"/>
    <d v="2013-12-28T00:00:00"/>
    <n v="13084000000"/>
    <n v="9501000000"/>
    <n v="1454000000"/>
    <s v=" $-   "/>
    <s v=" $-   "/>
    <x v="1"/>
    <s v="Restaurants"/>
  </r>
  <r>
    <x v="426"/>
    <s v="Year 3"/>
    <d v="2014-12-27T00:00:00"/>
    <n v="13279000000"/>
    <n v="9682000000"/>
    <n v="1505000000"/>
    <s v=" $-   "/>
    <s v=" $-   "/>
    <x v="1"/>
    <s v="Restaurants"/>
  </r>
  <r>
    <x v="426"/>
    <s v="Year 4"/>
    <d v="2015-12-26T00:00:00"/>
    <n v="13105000000"/>
    <n v="9359000000"/>
    <n v="1746000000"/>
    <s v=" $-   "/>
    <s v=" $-   "/>
    <x v="1"/>
    <s v="Restaurants"/>
  </r>
  <r>
    <x v="427"/>
    <s v="Year 1"/>
    <d v="2012-12-31T00:00:00"/>
    <n v="4471700000"/>
    <n v="1125200000"/>
    <n v="1822100000"/>
    <n v="225600000"/>
    <s v=" $-   "/>
    <x v="3"/>
    <s v="Health Care Equipment"/>
  </r>
  <r>
    <x v="427"/>
    <s v="Year 2"/>
    <d v="2013-12-31T00:00:00"/>
    <n v="4623400000"/>
    <n v="1266700000"/>
    <n v="1796300000"/>
    <n v="203000000"/>
    <n v="78500000"/>
    <x v="3"/>
    <s v="Health Care Equipment"/>
  </r>
  <r>
    <x v="427"/>
    <s v="Year 3"/>
    <d v="2014-12-31T00:00:00"/>
    <n v="4673300000"/>
    <n v="1242800000"/>
    <n v="1772200000"/>
    <n v="187400000"/>
    <n v="92500000"/>
    <x v="3"/>
    <s v="Health Care Equipment"/>
  </r>
  <r>
    <x v="427"/>
    <s v="Year 4"/>
    <d v="2015-12-31T00:00:00"/>
    <n v="5997800000"/>
    <n v="1800600000"/>
    <n v="2291900000"/>
    <n v="268800000"/>
    <n v="337400000"/>
    <x v="3"/>
    <s v="Health Care Equipment"/>
  </r>
  <r>
    <x v="428"/>
    <s v="Year 1"/>
    <d v="2012-12-31T00:00:00"/>
    <n v="2458592000"/>
    <n v="80146000"/>
    <n v="1579007000"/>
    <s v=" $-   "/>
    <n v="31237000"/>
    <x v="6"/>
    <s v="Regional Banks"/>
  </r>
  <r>
    <x v="428"/>
    <s v="Year 2"/>
    <d v="2013-12-31T00:00:00"/>
    <n v="2278812000"/>
    <n v="58913000"/>
    <n v="1700064000"/>
    <s v=" $-   "/>
    <n v="-72761000"/>
    <x v="6"/>
    <s v="Regional Banks"/>
  </r>
  <r>
    <x v="428"/>
    <s v="Year 3"/>
    <d v="2014-12-31T00:00:00"/>
    <n v="2361631000"/>
    <n v="49736000"/>
    <n v="1654369000"/>
    <s v=" $-   "/>
    <n v="-87159000"/>
    <x v="6"/>
    <s v="Regional Banks"/>
  </r>
  <r>
    <x v="428"/>
    <s v="Year 4"/>
    <d v="2015-12-31T00:00:00"/>
    <n v="2210591000"/>
    <n v="49344000"/>
    <n v="1591239000"/>
    <s v=" $-   "/>
    <n v="49282000"/>
    <x v="6"/>
    <s v="Regional Banks"/>
  </r>
  <r>
    <x v="429"/>
    <s v="Year 1"/>
    <d v="2013-12-31T00:00:00"/>
    <n v="4561000000"/>
    <n v="1669000000"/>
    <n v="1613000000"/>
    <n v="399000000"/>
    <n v="60000000"/>
    <x v="3"/>
    <s v="Pharmaceuticals"/>
  </r>
  <r>
    <x v="429"/>
    <s v="Year 2"/>
    <d v="2014-12-31T00:00:00"/>
    <n v="4785000000"/>
    <n v="1717000000"/>
    <n v="1643000000"/>
    <n v="396000000"/>
    <n v="60000000"/>
    <x v="3"/>
    <s v="Pharmaceuticals"/>
  </r>
  <r>
    <x v="429"/>
    <s v="Year 3"/>
    <d v="2015-12-31T00:00:00"/>
    <n v="4765000000"/>
    <n v="1738000000"/>
    <n v="1532000000"/>
    <n v="364000000"/>
    <n v="61000000"/>
    <x v="3"/>
    <s v="Pharmaceuticals"/>
  </r>
  <r>
    <x v="429"/>
    <s v="Year 4"/>
    <d v="2016-12-31T00:00:00"/>
    <n v="4888000000"/>
    <n v="1666000000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7" cacheId="1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5" firstHeaderRow="1" firstDataRow="1" firstDataCol="1"/>
  <pivotFields count="10">
    <pivotField showAll="0"/>
    <pivotField showAll="0"/>
    <pivotField numFmtId="14" showAll="0"/>
    <pivotField dataField="1" numFmtId="6" showAll="0"/>
    <pivotField showAll="0"/>
    <pivotField showAll="0"/>
    <pivotField showAll="0"/>
    <pivotField showAll="0"/>
    <pivotField axis="axisRow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8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verage of  Total Revenue " fld="3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8" cacheId="13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0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numFmtId="6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"/>
  <sheetViews>
    <sheetView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6.28515625" bestFit="1" customWidth="1"/>
    <col min="4" max="4" width="13.42578125" bestFit="1" customWidth="1"/>
    <col min="5" max="5" width="16.5703125" bestFit="1" customWidth="1"/>
    <col min="6" max="6" width="18.5703125" bestFit="1" customWidth="1"/>
    <col min="7" max="7" width="25.5703125" bestFit="1" customWidth="1"/>
    <col min="8" max="8" width="26.7109375" bestFit="1" customWidth="1"/>
    <col min="9" max="9" width="22.140625" bestFit="1" customWidth="1"/>
    <col min="10" max="10" width="27.7109375" bestFit="1" customWidth="1"/>
    <col min="11" max="11" width="44.5703125" bestFit="1" customWidth="1"/>
    <col min="12" max="12" width="15.5703125" bestFit="1" customWidth="1"/>
    <col min="13" max="13" width="15.85546875" bestFit="1" customWidth="1"/>
    <col min="14" max="14" width="34.42578125" bestFit="1" customWidth="1"/>
    <col min="15" max="15" width="32.5703125" bestFit="1" customWidth="1"/>
  </cols>
  <sheetData>
    <row r="1" spans="1:15" ht="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29" t="s">
        <v>614</v>
      </c>
      <c r="M1" s="29" t="s">
        <v>615</v>
      </c>
      <c r="N1" s="30" t="s">
        <v>616</v>
      </c>
      <c r="O1" s="30" t="s">
        <v>617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>E2-F2</f>
        <v>14356000000</v>
      </c>
      <c r="M2" s="2">
        <f>L2-SUM(G2:I2)</f>
        <v>534000000</v>
      </c>
      <c r="N2" s="28">
        <f t="array" ref="N2">1-(F2/E2)</f>
        <v>0.57759002212834432</v>
      </c>
      <c r="O2" s="28">
        <f>M2/E2</f>
        <v>2.1484610742305371E-2</v>
      </c>
    </row>
    <row r="3" spans="1:15" x14ac:dyDescent="0.25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  <c r="L3" s="2">
        <f>E3-F3</f>
        <v>15724000000</v>
      </c>
      <c r="M3" s="2">
        <f>L3-SUM(G3:I3)</f>
        <v>1958000000</v>
      </c>
      <c r="N3" s="28">
        <f t="array" ref="N3">1-(F3/E3)</f>
        <v>0.58796694462102228</v>
      </c>
      <c r="O3" s="28">
        <f>M3/E3</f>
        <v>7.3215420857794561E-2</v>
      </c>
    </row>
    <row r="4" spans="1:15" x14ac:dyDescent="0.25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  <c r="L4" s="2">
        <f>E4-F4</f>
        <v>27030000000</v>
      </c>
      <c r="M4" s="2">
        <f>L4-SUM(G4:I4)</f>
        <v>5049000000</v>
      </c>
      <c r="N4" s="28">
        <f t="array" ref="N4">1-(F4/E4)</f>
        <v>0.63376318874560378</v>
      </c>
      <c r="O4" s="28">
        <f>M4/E4</f>
        <v>0.11838218053927316</v>
      </c>
    </row>
    <row r="5" spans="1:15" x14ac:dyDescent="0.25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  <c r="L5" s="2">
        <f>E5-F5</f>
        <v>29894000000</v>
      </c>
      <c r="M5" s="2">
        <f>L5-SUM(G5:I5)</f>
        <v>7255000000</v>
      </c>
      <c r="N5" s="28">
        <f t="array" ref="N5">1-(F5/E5)</f>
        <v>0.72929982922664061</v>
      </c>
      <c r="O5" s="28">
        <f>M5/E5</f>
        <v>0.17699438887533545</v>
      </c>
    </row>
    <row r="6" spans="1:15" x14ac:dyDescent="0.25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  <c r="L6" s="2">
        <f>E6-F6</f>
        <v>3098036000</v>
      </c>
      <c r="M6" s="2">
        <f>L6-SUM(G6:I6)</f>
        <v>657315000</v>
      </c>
      <c r="N6" s="28">
        <f t="array" ref="N6">1-(F6/E6)</f>
        <v>0.49928033878468714</v>
      </c>
      <c r="O6" s="28">
        <f>M6/E6</f>
        <v>0.10593306723622857</v>
      </c>
    </row>
    <row r="7" spans="1:15" x14ac:dyDescent="0.25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  <c r="L7" s="2">
        <f>E7-F7</f>
        <v>3252146000</v>
      </c>
      <c r="M7" s="2">
        <f>L7-SUM(G7:I7)</f>
        <v>660318000</v>
      </c>
      <c r="N7" s="28">
        <f t="array" ref="N7">1-(F7/E7)</f>
        <v>0.50080676779470434</v>
      </c>
      <c r="O7" s="28">
        <f>M7/E7</f>
        <v>0.10168415664507792</v>
      </c>
    </row>
    <row r="8" spans="1:15" x14ac:dyDescent="0.25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  <c r="L8" s="2">
        <f>E8-F8</f>
        <v>4453613000</v>
      </c>
      <c r="M8" s="2">
        <f>L8-SUM(G8:I8)</f>
        <v>851710000</v>
      </c>
      <c r="N8" s="28">
        <f t="array" ref="N8">1-(F8/E8)</f>
        <v>0.45242542534885444</v>
      </c>
      <c r="O8" s="28">
        <f>M8/E8</f>
        <v>8.6521944996988481E-2</v>
      </c>
    </row>
    <row r="9" spans="1:15" x14ac:dyDescent="0.25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  <c r="L9" s="2">
        <f>E9-F9</f>
        <v>4422772000</v>
      </c>
      <c r="M9" s="2">
        <f>L9-SUM(G9:I9)</f>
        <v>825780000</v>
      </c>
      <c r="N9" s="28">
        <f t="array" ref="N9">1-(F9/E9)</f>
        <v>0.45422243237097848</v>
      </c>
      <c r="O9" s="28">
        <f>M9/E9</f>
        <v>8.4808305787254373E-2</v>
      </c>
    </row>
    <row r="10" spans="1:15" x14ac:dyDescent="0.25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  <c r="L10" s="2">
        <f>E10-F10</f>
        <v>64304000000</v>
      </c>
      <c r="M10" s="2">
        <f>L10-SUM(G10:I10)</f>
        <v>48999000000</v>
      </c>
      <c r="N10" s="28">
        <f t="array" ref="N10">1-(F10/E10)</f>
        <v>0.37624480720847231</v>
      </c>
      <c r="O10" s="28">
        <f>M10/E10</f>
        <v>0.28669475162366159</v>
      </c>
    </row>
    <row r="11" spans="1:15" x14ac:dyDescent="0.25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  <c r="L11" s="2">
        <f>E11-F11</f>
        <v>70537000000</v>
      </c>
      <c r="M11" s="2">
        <f>L11-SUM(G11:I11)</f>
        <v>52503000000</v>
      </c>
      <c r="N11" s="28">
        <f t="array" ref="N11">1-(F11/E11)</f>
        <v>0.38588035777783858</v>
      </c>
      <c r="O11" s="28">
        <f>M11/E11</f>
        <v>0.28722339232473537</v>
      </c>
    </row>
    <row r="12" spans="1:15" x14ac:dyDescent="0.25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  <c r="L12" s="2">
        <f>E12-F12</f>
        <v>93626000000</v>
      </c>
      <c r="M12" s="2">
        <f>L12-SUM(G12:I12)</f>
        <v>71230000000</v>
      </c>
      <c r="N12" s="28">
        <f t="array" ref="N12">1-(F12/E12)</f>
        <v>0.40059902017414373</v>
      </c>
      <c r="O12" s="28">
        <f>M12/E12</f>
        <v>0.30477290717326661</v>
      </c>
    </row>
    <row r="13" spans="1:15" x14ac:dyDescent="0.25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  <c r="L13" s="2">
        <f>E13-F13</f>
        <v>84263000000</v>
      </c>
      <c r="M13" s="2">
        <f>L13-SUM(G13:I13)</f>
        <v>60024000000</v>
      </c>
      <c r="N13" s="28">
        <f t="array" ref="N13">1-(F13/E13)</f>
        <v>0.39075955648097049</v>
      </c>
      <c r="O13" s="28">
        <f>M13/E13</f>
        <v>0.27835410106706115</v>
      </c>
    </row>
    <row r="14" spans="1:15" x14ac:dyDescent="0.25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  <c r="L14" s="2">
        <f>E14-F14</f>
        <v>13872000000</v>
      </c>
      <c r="M14" s="2">
        <f>L14-SUM(G14:I14)</f>
        <v>6105000000</v>
      </c>
      <c r="N14" s="28">
        <f t="array" ref="N14">1-(F14/E14)</f>
        <v>0.75473340587595206</v>
      </c>
      <c r="O14" s="28">
        <f>M14/E14</f>
        <v>0.33215451577801958</v>
      </c>
    </row>
    <row r="15" spans="1:15" x14ac:dyDescent="0.25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  <c r="L15" s="2">
        <f>E15-F15</f>
        <v>14209000000</v>
      </c>
      <c r="M15" s="2">
        <f>L15-SUM(G15:I15)</f>
        <v>6002000000</v>
      </c>
      <c r="N15" s="28">
        <f t="array" ref="N15">1-(F15/E15)</f>
        <v>0.75620010643959557</v>
      </c>
      <c r="O15" s="28">
        <f>M15/E15</f>
        <v>0.31942522618414049</v>
      </c>
    </row>
    <row r="16" spans="1:15" x14ac:dyDescent="0.25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  <c r="L16" s="2">
        <f>E16-F16</f>
        <v>15534000000</v>
      </c>
      <c r="M16" s="2">
        <f>L16-SUM(G16:I16)</f>
        <v>3763000000</v>
      </c>
      <c r="N16" s="28">
        <f t="array" ref="N16">1-(F16/E16)</f>
        <v>0.77825651302605214</v>
      </c>
      <c r="O16" s="28">
        <f>M16/E16</f>
        <v>0.18852705410821644</v>
      </c>
    </row>
    <row r="17" spans="1:15" x14ac:dyDescent="0.25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  <c r="L17" s="2">
        <f>E17-F17</f>
        <v>18359000000</v>
      </c>
      <c r="M17" s="2">
        <f>L17-SUM(G17:I17)</f>
        <v>7687000000</v>
      </c>
      <c r="N17" s="28">
        <f t="array" ref="N17">1-(F17/E17)</f>
        <v>0.803140994794173</v>
      </c>
      <c r="O17" s="28">
        <f>M17/E17</f>
        <v>0.33627892733715387</v>
      </c>
    </row>
    <row r="18" spans="1:15" x14ac:dyDescent="0.25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  <c r="L18" s="2">
        <f>E18-F18</f>
        <v>2507819000</v>
      </c>
      <c r="M18" s="2">
        <f>L18-SUM(G18:I18)</f>
        <v>898399000</v>
      </c>
      <c r="N18" s="28">
        <f t="array" ref="N18">1-(F18/E18)</f>
        <v>2.8511172689936859E-2</v>
      </c>
      <c r="O18" s="28">
        <f>M18/E18</f>
        <v>1.0213818873477963E-2</v>
      </c>
    </row>
    <row r="19" spans="1:15" x14ac:dyDescent="0.25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  <c r="L19" s="2">
        <f>E19-F19</f>
        <v>2982366000</v>
      </c>
      <c r="M19" s="2">
        <f>L19-SUM(G19:I19)</f>
        <v>782091000</v>
      </c>
      <c r="N19" s="28">
        <f t="array" ref="N19">1-(F19/E19)</f>
        <v>2.4942609140234051E-2</v>
      </c>
      <c r="O19" s="28">
        <f>M19/E19</f>
        <v>6.5409108490020167E-3</v>
      </c>
    </row>
    <row r="20" spans="1:15" x14ac:dyDescent="0.25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  <c r="L20" s="2">
        <f>E20-F20</f>
        <v>3529313000</v>
      </c>
      <c r="M20" s="2">
        <f>L20-SUM(G20:I20)</f>
        <v>422220000</v>
      </c>
      <c r="N20" s="28">
        <f t="array" ref="N20">1-(F20/E20)</f>
        <v>2.5958121487988817E-2</v>
      </c>
      <c r="O20" s="28">
        <f>M20/E20</f>
        <v>3.1054310157978709E-3</v>
      </c>
    </row>
    <row r="21" spans="1:15" x14ac:dyDescent="0.25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  <c r="L21" s="2">
        <f>E21-F21</f>
        <v>4272606000</v>
      </c>
      <c r="M21" s="2">
        <f>L21-SUM(G21:I21)</f>
        <v>1525774000</v>
      </c>
      <c r="N21" s="28">
        <f t="array" ref="N21">1-(F21/E21)</f>
        <v>2.9095097962960614E-2</v>
      </c>
      <c r="O21" s="28">
        <f>M21/E21</f>
        <v>1.0390039240533343E-2</v>
      </c>
    </row>
    <row r="22" spans="1:15" x14ac:dyDescent="0.25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  <c r="L22" s="2">
        <f>E22-F22</f>
        <v>10151000000</v>
      </c>
      <c r="M22" s="2">
        <f>L22-SUM(G22:I22)</f>
        <v>1360000000</v>
      </c>
      <c r="N22" s="28">
        <f t="array" ref="N22">1-(F22/E22)</f>
        <v>0.53286089238845147</v>
      </c>
      <c r="O22" s="28">
        <f>M22/E22</f>
        <v>7.1391076115485563E-2</v>
      </c>
    </row>
    <row r="23" spans="1:15" x14ac:dyDescent="0.25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  <c r="L23" s="2">
        <f>E23-F23</f>
        <v>10464000000</v>
      </c>
      <c r="M23" s="2">
        <f>L23-SUM(G23:I23)</f>
        <v>2133000000</v>
      </c>
      <c r="N23" s="28">
        <f t="array" ref="N23">1-(F23/E23)</f>
        <v>0.53232945006867782</v>
      </c>
      <c r="O23" s="28">
        <f>M23/E23</f>
        <v>0.10851096301571959</v>
      </c>
    </row>
    <row r="24" spans="1:15" x14ac:dyDescent="0.25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  <c r="L24" s="2">
        <f>E24-F24</f>
        <v>11029000000</v>
      </c>
      <c r="M24" s="2">
        <f>L24-SUM(G24:I24)</f>
        <v>2599000000</v>
      </c>
      <c r="N24" s="28">
        <f t="array" ref="N24">1-(F24/E24)</f>
        <v>0.54472267496419224</v>
      </c>
      <c r="O24" s="28">
        <f>M24/E24</f>
        <v>0.12836469600434633</v>
      </c>
    </row>
    <row r="25" spans="1:15" x14ac:dyDescent="0.25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  <c r="L25" s="2">
        <f>E25-F25</f>
        <v>11658000000</v>
      </c>
      <c r="M25" s="2">
        <f>L25-SUM(G25:I25)</f>
        <v>2867000000</v>
      </c>
      <c r="N25" s="28">
        <f t="array" ref="N25">1-(F25/E25)</f>
        <v>0.57133055623621654</v>
      </c>
      <c r="O25" s="28">
        <f>M25/E25</f>
        <v>0.14050477824062729</v>
      </c>
    </row>
    <row r="26" spans="1:15" x14ac:dyDescent="0.25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  <c r="L26" s="2">
        <f>E26-F26</f>
        <v>3468683000</v>
      </c>
      <c r="M26" s="2">
        <f>L26-SUM(G26:I26)</f>
        <v>449220000</v>
      </c>
      <c r="N26" s="28">
        <f t="array" ref="N26">1-(F26/E26)</f>
        <v>0.85535825253252584</v>
      </c>
      <c r="O26" s="28">
        <f>M26/E26</f>
        <v>0.11077519456308381</v>
      </c>
    </row>
    <row r="27" spans="1:15" x14ac:dyDescent="0.25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  <c r="L27" s="2">
        <f>E27-F27</f>
        <v>3524985000</v>
      </c>
      <c r="M27" s="2">
        <f>L27-SUM(G27:I27)</f>
        <v>432568000</v>
      </c>
      <c r="N27" s="28">
        <f t="array" ref="N27">1-(F27/E27)</f>
        <v>0.84999511702854913</v>
      </c>
      <c r="O27" s="28">
        <f>M27/E27</f>
        <v>0.10430702195408077</v>
      </c>
    </row>
    <row r="28" spans="1:15" x14ac:dyDescent="0.25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  <c r="L28" s="2">
        <f>E28-F28</f>
        <v>4051194000</v>
      </c>
      <c r="M28" s="2">
        <f>L28-SUM(G28:I28)</f>
        <v>904654000</v>
      </c>
      <c r="N28" s="28">
        <f t="array" ref="N28">1-(F28/E28)</f>
        <v>0.84478880352896701</v>
      </c>
      <c r="O28" s="28">
        <f>M28/E28</f>
        <v>0.18864600665080322</v>
      </c>
    </row>
    <row r="29" spans="1:15" x14ac:dyDescent="0.25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  <c r="L29" s="2">
        <f>E29-F29</f>
        <v>5034522000</v>
      </c>
      <c r="M29" s="2">
        <f>L29-SUM(G29:I29)</f>
        <v>1492094000</v>
      </c>
      <c r="N29" s="28">
        <f t="array" ref="N29">1-(F29/E29)</f>
        <v>0.8599508406454599</v>
      </c>
      <c r="O29" s="28">
        <f>M29/E29</f>
        <v>0.25486580247778179</v>
      </c>
    </row>
    <row r="30" spans="1:15" x14ac:dyDescent="0.25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  <c r="L30" s="2">
        <f>E30-F30</f>
        <v>1692411000</v>
      </c>
      <c r="M30" s="2">
        <f>L30-SUM(G30:I30)</f>
        <v>782923000</v>
      </c>
      <c r="N30" s="28">
        <f t="array" ref="N30">1-(F30/E30)</f>
        <v>0.64260092972252991</v>
      </c>
      <c r="O30" s="28">
        <f>M30/E30</f>
        <v>0.29727238105941894</v>
      </c>
    </row>
    <row r="31" spans="1:15" x14ac:dyDescent="0.25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  <c r="L31" s="2">
        <f>E31-F31</f>
        <v>1830188000</v>
      </c>
      <c r="M31" s="2">
        <f>L31-SUM(G31:I31)</f>
        <v>789806000</v>
      </c>
      <c r="N31" s="28">
        <f t="array" ref="N31">1-(F31/E31)</f>
        <v>0.6388596932462014</v>
      </c>
      <c r="O31" s="28">
        <f>M31/E31</f>
        <v>0.27569584047322421</v>
      </c>
    </row>
    <row r="32" spans="1:15" x14ac:dyDescent="0.25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  <c r="L32" s="2">
        <f>E32-F32</f>
        <v>2259262000</v>
      </c>
      <c r="M32" s="2">
        <f>L32-SUM(G32:I32)</f>
        <v>830841000</v>
      </c>
      <c r="N32" s="28">
        <f t="array" ref="N32">1-(F32/E32)</f>
        <v>0.65770057978068708</v>
      </c>
      <c r="O32" s="28">
        <f>M32/E32</f>
        <v>0.24186863117494378</v>
      </c>
    </row>
    <row r="33" spans="1:15" x14ac:dyDescent="0.25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  <c r="L33" s="2">
        <f>E33-F33</f>
        <v>2227173000</v>
      </c>
      <c r="M33" s="2">
        <f>L33-SUM(G33:I33)</f>
        <v>1041796000</v>
      </c>
      <c r="N33" s="28">
        <f t="array" ref="N33">1-(F33/E33)</f>
        <v>0.65095199083184729</v>
      </c>
      <c r="O33" s="28">
        <f>M33/E33</f>
        <v>0.30449326578611324</v>
      </c>
    </row>
    <row r="34" spans="1:15" x14ac:dyDescent="0.25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  <c r="L34" s="2">
        <f>E34-F34</f>
        <v>3623000000</v>
      </c>
      <c r="M34" s="2">
        <f>L34-SUM(G34:I34)</f>
        <v>1958000000</v>
      </c>
      <c r="N34" s="28">
        <f t="array" ref="N34">1-(F34/E34)</f>
        <v>4.0007067215848235E-2</v>
      </c>
      <c r="O34" s="28">
        <f>M34/E34</f>
        <v>2.1621263485683367E-2</v>
      </c>
    </row>
    <row r="35" spans="1:15" x14ac:dyDescent="0.25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  <c r="L35" s="2">
        <f>E35-F35</f>
        <v>3889000000</v>
      </c>
      <c r="M35" s="2">
        <f>L35-SUM(G35:I35)</f>
        <v>2130000000</v>
      </c>
      <c r="N35" s="28">
        <f t="array" ref="N35">1-(F35/E35)</f>
        <v>4.330542069395571E-2</v>
      </c>
      <c r="O35" s="28">
        <f>M35/E35</f>
        <v>2.3718319896663845E-2</v>
      </c>
    </row>
    <row r="36" spans="1:15" x14ac:dyDescent="0.25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  <c r="L36" s="2">
        <f>E36-F36</f>
        <v>4768000000</v>
      </c>
      <c r="M36" s="2">
        <f>L36-SUM(G36:I36)</f>
        <v>2861000000</v>
      </c>
      <c r="N36" s="28">
        <f t="array" ref="N36">1-(F36/E36)</f>
        <v>5.8718488688562998E-2</v>
      </c>
      <c r="O36" s="28">
        <f>M36/E36</f>
        <v>3.5233556236992154E-2</v>
      </c>
    </row>
    <row r="37" spans="1:15" x14ac:dyDescent="0.25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  <c r="L37" s="2">
        <f>E37-F37</f>
        <v>4020000000</v>
      </c>
      <c r="M37" s="2">
        <f>L37-SUM(G37:I37)</f>
        <v>2010000000</v>
      </c>
      <c r="N37" s="28">
        <f t="array" ref="N37">1-(F37/E37)</f>
        <v>5.9377861806150456E-2</v>
      </c>
      <c r="O37" s="28">
        <f>M37/E37</f>
        <v>2.9688930903075242E-2</v>
      </c>
    </row>
    <row r="38" spans="1:15" x14ac:dyDescent="0.25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  <c r="L38" s="2">
        <f>E38-F38</f>
        <v>1249299000</v>
      </c>
      <c r="M38" s="2">
        <f>L38-SUM(G38:I38)</f>
        <v>974364000</v>
      </c>
      <c r="N38" s="28">
        <f t="array" ref="N38">1-(F38/E38)</f>
        <v>0.34308299852528845</v>
      </c>
      <c r="O38" s="28">
        <f>M38/E38</f>
        <v>0.26758023721710666</v>
      </c>
    </row>
    <row r="39" spans="1:15" x14ac:dyDescent="0.25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  <c r="L39" s="2">
        <f>E39-F39</f>
        <v>1424146000</v>
      </c>
      <c r="M39" s="2">
        <f>L39-SUM(G39:I39)</f>
        <v>1098912000</v>
      </c>
      <c r="N39" s="28">
        <f t="array" ref="N39">1-(F39/E39)</f>
        <v>0.32973494482483812</v>
      </c>
      <c r="O39" s="28">
        <f>M39/E39</f>
        <v>0.25443296381645741</v>
      </c>
    </row>
    <row r="40" spans="1:15" x14ac:dyDescent="0.25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  <c r="L40" s="2">
        <f>E40-F40</f>
        <v>1658961000</v>
      </c>
      <c r="M40" s="2">
        <f>L40-SUM(G40:I40)</f>
        <v>1098467000</v>
      </c>
      <c r="N40" s="28">
        <f t="array" ref="N40">1-(F40/E40)</f>
        <v>0.31283797289805282</v>
      </c>
      <c r="O40" s="28">
        <f>M40/E40</f>
        <v>0.20714301877826263</v>
      </c>
    </row>
    <row r="41" spans="1:15" x14ac:dyDescent="0.25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  <c r="L41" s="2">
        <f>E41-F41</f>
        <v>1957046000</v>
      </c>
      <c r="M41" s="2">
        <f>L41-SUM(G41:I41)</f>
        <v>1261860000</v>
      </c>
      <c r="N41" s="28">
        <f t="array" ref="N41">1-(F41/E41)</f>
        <v>0.30390111659683472</v>
      </c>
      <c r="O41" s="28">
        <f>M41/E41</f>
        <v>0.19594872220115514</v>
      </c>
    </row>
    <row r="42" spans="1:15" x14ac:dyDescent="0.25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  <c r="L42" s="2">
        <f>E42-F42</f>
        <v>2073700000</v>
      </c>
      <c r="M42" s="2">
        <f>L42-SUM(G42:I42)</f>
        <v>349800000</v>
      </c>
      <c r="N42" s="28">
        <f t="array" ref="N42">1-(F42/E42)</f>
        <v>0.89685148343568899</v>
      </c>
      <c r="O42" s="28">
        <f>M42/E42</f>
        <v>0.15128449096098953</v>
      </c>
    </row>
    <row r="43" spans="1:15" x14ac:dyDescent="0.25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  <c r="L43" s="2">
        <f>E43-F43</f>
        <v>1999600000</v>
      </c>
      <c r="M43" s="2">
        <f>L43-SUM(G43:I43)</f>
        <v>297600000</v>
      </c>
      <c r="N43" s="28">
        <f t="array" ref="N43">1-(F43/E43)</f>
        <v>0.87937024495360394</v>
      </c>
      <c r="O43" s="28">
        <f>M43/E43</f>
        <v>0.1308764677426448</v>
      </c>
    </row>
    <row r="44" spans="1:15" x14ac:dyDescent="0.25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  <c r="L44" s="2">
        <f>E44-F44</f>
        <v>2170100000</v>
      </c>
      <c r="M44" s="2">
        <f>L44-SUM(G44:I44)</f>
        <v>123800000</v>
      </c>
      <c r="N44" s="28">
        <f t="array" ref="N44">1-(F44/E44)</f>
        <v>0.86382453626303635</v>
      </c>
      <c r="O44" s="28">
        <f>M44/E44</f>
        <v>4.9279515962104926E-2</v>
      </c>
    </row>
    <row r="45" spans="1:15" x14ac:dyDescent="0.25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  <c r="L45" s="2">
        <f>E45-F45</f>
        <v>2133400000</v>
      </c>
      <c r="M45" s="2">
        <f>L45-SUM(G45:I45)</f>
        <v>1300000</v>
      </c>
      <c r="N45" s="28">
        <f t="array" ref="N45">1-(F45/E45)</f>
        <v>0.85196278103909595</v>
      </c>
      <c r="O45" s="28">
        <f>M45/E45</f>
        <v>5.1914859630206457E-4</v>
      </c>
    </row>
    <row r="46" spans="1:15" x14ac:dyDescent="0.25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  <c r="L46" s="2">
        <f>E46-F46</f>
        <v>2304000000</v>
      </c>
      <c r="M46" s="2">
        <f>L46-SUM(G46:I46)</f>
        <v>1188000000</v>
      </c>
      <c r="N46" s="28">
        <f t="array" ref="N46">1-(F46/E46)</f>
        <v>0.39854696419304614</v>
      </c>
      <c r="O46" s="28">
        <f>M46/E46</f>
        <v>0.20550077841203945</v>
      </c>
    </row>
    <row r="47" spans="1:15" x14ac:dyDescent="0.25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  <c r="L47" s="2">
        <f>E47-F47</f>
        <v>2348000000</v>
      </c>
      <c r="M47" s="2">
        <f>L47-SUM(G47:I47)</f>
        <v>1184000000</v>
      </c>
      <c r="N47" s="28">
        <f t="array" ref="N47">1-(F47/E47)</f>
        <v>0.40219253168893454</v>
      </c>
      <c r="O47" s="28">
        <f>M47/E47</f>
        <v>0.20280918122644742</v>
      </c>
    </row>
    <row r="48" spans="1:15" x14ac:dyDescent="0.25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  <c r="L48" s="2">
        <f>E48-F48</f>
        <v>2467000000</v>
      </c>
      <c r="M48" s="2">
        <f>L48-SUM(G48:I48)</f>
        <v>1254000000</v>
      </c>
      <c r="N48" s="28">
        <f t="array" ref="N48">1-(F48/E48)</f>
        <v>0.40756649595242034</v>
      </c>
      <c r="O48" s="28">
        <f>M48/E48</f>
        <v>0.20716999834792665</v>
      </c>
    </row>
    <row r="49" spans="1:15" x14ac:dyDescent="0.25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  <c r="L49" s="2">
        <f>E49-F49</f>
        <v>2597000000</v>
      </c>
      <c r="M49" s="2">
        <f>L49-SUM(G49:I49)</f>
        <v>1259000000</v>
      </c>
      <c r="N49" s="28">
        <f t="array" ref="N49">1-(F49/E49)</f>
        <v>0.42587733683174811</v>
      </c>
      <c r="O49" s="28">
        <f>M49/E49</f>
        <v>0.20646113479829453</v>
      </c>
    </row>
    <row r="50" spans="1:15" x14ac:dyDescent="0.25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  <c r="L50" s="2">
        <f>E50-F50</f>
        <v>8550000000</v>
      </c>
      <c r="M50" s="2">
        <f>L50-SUM(G50:I50)</f>
        <v>2956000000</v>
      </c>
      <c r="N50" s="28">
        <f t="array" ref="N50">1-(F50/E50)</f>
        <v>0.57209769153563061</v>
      </c>
      <c r="O50" s="28">
        <f>M50/E50</f>
        <v>0.19779190364670457</v>
      </c>
    </row>
    <row r="51" spans="1:15" x14ac:dyDescent="0.25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  <c r="L51" s="2">
        <f>E51-F51</f>
        <v>8091200000</v>
      </c>
      <c r="M51" s="2">
        <f>L51-SUM(G51:I51)</f>
        <v>3048900000</v>
      </c>
      <c r="N51" s="28">
        <f t="array" ref="N51">1-(F51/E51)</f>
        <v>0.54620447564721375</v>
      </c>
      <c r="O51" s="28">
        <f>M51/E51</f>
        <v>0.20581901643770883</v>
      </c>
    </row>
    <row r="52" spans="1:15" x14ac:dyDescent="0.25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  <c r="L52" s="2">
        <f>E52-F52</f>
        <v>8692900000</v>
      </c>
      <c r="M52" s="2">
        <f>L52-SUM(G52:I52)</f>
        <v>3127400000</v>
      </c>
      <c r="N52" s="28">
        <f t="array" ref="N52">1-(F52/E52)</f>
        <v>0.53074743873102714</v>
      </c>
      <c r="O52" s="28">
        <f>M52/E52</f>
        <v>0.19094428095197391</v>
      </c>
    </row>
    <row r="53" spans="1:15" x14ac:dyDescent="0.25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  <c r="L53" s="2">
        <f>E53-F53</f>
        <v>9019700000</v>
      </c>
      <c r="M53" s="2">
        <f>L53-SUM(G53:I53)</f>
        <v>3333500000</v>
      </c>
      <c r="N53" s="28">
        <f t="array" ref="N53">1-(F53/E53)</f>
        <v>0.54820338900639387</v>
      </c>
      <c r="O53" s="28">
        <f>M53/E53</f>
        <v>0.20260496438382808</v>
      </c>
    </row>
    <row r="54" spans="1:15" x14ac:dyDescent="0.25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  <c r="L54" s="2">
        <f>E54-F54</f>
        <v>8290000000</v>
      </c>
      <c r="M54" s="2">
        <f>L54-SUM(G54:I54)</f>
        <v>4563000000</v>
      </c>
      <c r="N54" s="28">
        <f t="array" ref="N54">1-(F54/E54)</f>
        <v>0.32684119224097141</v>
      </c>
      <c r="O54" s="28">
        <f>M54/E54</f>
        <v>0.17990064658571203</v>
      </c>
    </row>
    <row r="55" spans="1:15" x14ac:dyDescent="0.25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  <c r="L55" s="2">
        <f>E55-F55</f>
        <v>8598000000</v>
      </c>
      <c r="M55" s="2">
        <f>L55-SUM(G55:I55)</f>
        <v>5109000000</v>
      </c>
      <c r="N55" s="28">
        <f t="array" ref="N55">1-(F55/E55)</f>
        <v>0.35916287230043031</v>
      </c>
      <c r="O55" s="28">
        <f>M55/E55</f>
        <v>0.21341743598312377</v>
      </c>
    </row>
    <row r="56" spans="1:15" x14ac:dyDescent="0.25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  <c r="L56" s="2">
        <f>E56-F56</f>
        <v>8355000000</v>
      </c>
      <c r="M56" s="2">
        <f>L56-SUM(G56:I56)</f>
        <v>4808000000</v>
      </c>
      <c r="N56" s="28">
        <f t="array" ref="N56">1-(F56/E56)</f>
        <v>0.36760823653643082</v>
      </c>
      <c r="O56" s="28">
        <f>M56/E56</f>
        <v>0.21154523055262231</v>
      </c>
    </row>
    <row r="57" spans="1:15" x14ac:dyDescent="0.25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  <c r="L57" s="2">
        <f>E57-F57</f>
        <v>7823000000</v>
      </c>
      <c r="M57" s="2">
        <f>L57-SUM(G57:I57)</f>
        <v>4151000000</v>
      </c>
      <c r="N57" s="28">
        <f t="array" ref="N57">1-(F57/E57)</f>
        <v>0.3748083556918359</v>
      </c>
      <c r="O57" s="28">
        <f>M57/E57</f>
        <v>0.19887888079724031</v>
      </c>
    </row>
    <row r="58" spans="1:15" x14ac:dyDescent="0.25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  <c r="L58" s="2">
        <f>E58-F58</f>
        <v>33469000000</v>
      </c>
      <c r="M58" s="2">
        <f>L58-SUM(G58:I58)</f>
        <v>11978000000</v>
      </c>
      <c r="N58" s="28">
        <f t="array" ref="N58">1-(F58/E58)</f>
        <v>0.46997781335130728</v>
      </c>
      <c r="O58" s="28">
        <f>M58/E58</f>
        <v>0.16819726458280676</v>
      </c>
    </row>
    <row r="59" spans="1:15" x14ac:dyDescent="0.25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  <c r="L59" s="2">
        <f>E59-F59</f>
        <v>34214000000</v>
      </c>
      <c r="M59" s="2">
        <f>L59-SUM(G59:I59)</f>
        <v>12209000000</v>
      </c>
      <c r="N59" s="28">
        <f t="array" ref="N59">1-(F59/E59)</f>
        <v>0.49676220344397015</v>
      </c>
      <c r="O59" s="28">
        <f>M59/E59</f>
        <v>0.17726573162586753</v>
      </c>
    </row>
    <row r="60" spans="1:15" x14ac:dyDescent="0.25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  <c r="L60" s="2">
        <f>E60-F60</f>
        <v>30795000000</v>
      </c>
      <c r="M60" s="2">
        <f>L60-SUM(G60:I60)</f>
        <v>12304000000</v>
      </c>
      <c r="N60" s="28">
        <f t="array" ref="N60">1-(F60/E60)</f>
        <v>0.47813868273142257</v>
      </c>
      <c r="O60" s="28">
        <f>M60/E60</f>
        <v>0.19103810204018259</v>
      </c>
    </row>
    <row r="61" spans="1:15" x14ac:dyDescent="0.25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  <c r="L61" s="2">
        <f>E61-F61</f>
        <v>21746000000</v>
      </c>
      <c r="M61" s="2">
        <f>L61-SUM(G61:I61)</f>
        <v>5329000000</v>
      </c>
      <c r="N61" s="28">
        <f t="array" ref="N61">1-(F61/E61)</f>
        <v>0.37282905001114408</v>
      </c>
      <c r="O61" s="28">
        <f>M61/E61</f>
        <v>9.1364205256570713E-2</v>
      </c>
    </row>
    <row r="62" spans="1:15" x14ac:dyDescent="0.25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  <c r="L62" s="2">
        <f>E62-F62</f>
        <v>572156000</v>
      </c>
      <c r="M62" s="2">
        <f>L62-SUM(G62:I62)</f>
        <v>185251000</v>
      </c>
      <c r="N62" s="28">
        <f t="array" ref="N62">1-(F62/E62)</f>
        <v>0.59692168373654553</v>
      </c>
      <c r="O62" s="28">
        <f>M62/E62</f>
        <v>0.19326956080837884</v>
      </c>
    </row>
    <row r="63" spans="1:15" x14ac:dyDescent="0.25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  <c r="L63" s="2">
        <f>E63-F63</f>
        <v>594002000</v>
      </c>
      <c r="M63" s="2">
        <f>L63-SUM(G63:I63)</f>
        <v>249019000</v>
      </c>
      <c r="N63" s="28">
        <f t="array" ref="N63">1-(F63/E63)</f>
        <v>0.6098251327186508</v>
      </c>
      <c r="O63" s="28">
        <f>M63/E63</f>
        <v>0.25565241316437609</v>
      </c>
    </row>
    <row r="64" spans="1:15" x14ac:dyDescent="0.25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  <c r="L64" s="2">
        <f>E64-F64</f>
        <v>603399000</v>
      </c>
      <c r="M64" s="2">
        <f>L64-SUM(G64:I64)</f>
        <v>264170000</v>
      </c>
      <c r="N64" s="28">
        <f t="array" ref="N64">1-(F64/E64)</f>
        <v>0.61298423447447736</v>
      </c>
      <c r="O64" s="28">
        <f>M64/E64</f>
        <v>0.2683664461179463</v>
      </c>
    </row>
    <row r="65" spans="1:15" x14ac:dyDescent="0.25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  <c r="L65" s="2">
        <f>E65-F65</f>
        <v>616062000</v>
      </c>
      <c r="M65" s="2">
        <f>L65-SUM(G65:I65)</f>
        <v>256215000</v>
      </c>
      <c r="N65" s="28">
        <f t="array" ref="N65">1-(F65/E65)</f>
        <v>0.62779549785490829</v>
      </c>
      <c r="O65" s="28">
        <f>M65/E65</f>
        <v>0.26109486298926943</v>
      </c>
    </row>
    <row r="66" spans="1:15" x14ac:dyDescent="0.25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  <c r="L66" s="2">
        <f>E66-F66</f>
        <v>2337721000</v>
      </c>
      <c r="M66" s="2">
        <f>L66-SUM(G66:I66)</f>
        <v>867434000</v>
      </c>
      <c r="N66" s="28">
        <f t="array" ref="N66">1-(F66/E66)</f>
        <v>0.25837860564342796</v>
      </c>
      <c r="O66" s="28">
        <f>M66/E66</f>
        <v>9.5873882044821113E-2</v>
      </c>
    </row>
    <row r="67" spans="1:15" x14ac:dyDescent="0.25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  <c r="L67" s="2">
        <f>E67-F67</f>
        <v>2288090000</v>
      </c>
      <c r="M67" s="2">
        <f>L67-SUM(G67:I67)</f>
        <v>802532000</v>
      </c>
      <c r="N67" s="28">
        <f t="array" ref="N67">1-(F67/E67)</f>
        <v>0.22039746464267296</v>
      </c>
      <c r="O67" s="28">
        <f>M67/E67</f>
        <v>7.7302911203061792E-2</v>
      </c>
    </row>
    <row r="68" spans="1:15" x14ac:dyDescent="0.25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  <c r="L68" s="2">
        <f>E68-F68</f>
        <v>1658870000</v>
      </c>
      <c r="M68" s="2">
        <f>L68-SUM(G68:I68)</f>
        <v>256297000</v>
      </c>
      <c r="N68" s="28">
        <f t="array" ref="N68">1-(F68/E68)</f>
        <v>0.16065768862971597</v>
      </c>
      <c r="O68" s="28">
        <f>M68/E68</f>
        <v>2.4821766396842609E-2</v>
      </c>
    </row>
    <row r="69" spans="1:15" x14ac:dyDescent="0.25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  <c r="L69" s="2">
        <f>E69-F69</f>
        <v>2280552000</v>
      </c>
      <c r="M69" s="2">
        <f>L69-SUM(G69:I69)</f>
        <v>929238000</v>
      </c>
      <c r="N69" s="28">
        <f t="array" ref="N69">1-(F69/E69)</f>
        <v>0.30279057540183063</v>
      </c>
      <c r="O69" s="28">
        <f>M69/E69</f>
        <v>0.12337561638815792</v>
      </c>
    </row>
    <row r="70" spans="1:15" x14ac:dyDescent="0.25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  <c r="L70" s="2">
        <f>E70-F70</f>
        <v>844047000</v>
      </c>
      <c r="M70" s="2">
        <f>L70-SUM(G70:I70)</f>
        <v>314893000</v>
      </c>
      <c r="N70" s="28">
        <f t="array" ref="N70">1-(F70/E70)</f>
        <v>0.61432282322389442</v>
      </c>
      <c r="O70" s="28">
        <f>M70/E70</f>
        <v>0.2291886077119423</v>
      </c>
    </row>
    <row r="71" spans="1:15" x14ac:dyDescent="0.25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  <c r="L71" s="2">
        <f>E71-F71</f>
        <v>1066835000</v>
      </c>
      <c r="M71" s="2">
        <f>L71-SUM(G71:I71)</f>
        <v>415811000</v>
      </c>
      <c r="N71" s="28">
        <f t="array" ref="N71">1-(F71/E71)</f>
        <v>0.67610122680335283</v>
      </c>
      <c r="O71" s="28">
        <f>M71/E71</f>
        <v>0.26351809531776604</v>
      </c>
    </row>
    <row r="72" spans="1:15" x14ac:dyDescent="0.25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  <c r="L72" s="2">
        <f>E72-F72</f>
        <v>1352931000</v>
      </c>
      <c r="M72" s="2">
        <f>L72-SUM(G72:I72)</f>
        <v>490708000</v>
      </c>
      <c r="N72" s="28">
        <f t="array" ref="N72">1-(F72/E72)</f>
        <v>0.68890926810986852</v>
      </c>
      <c r="O72" s="28">
        <f>M72/E72</f>
        <v>0.24986735401558349</v>
      </c>
    </row>
    <row r="73" spans="1:15" x14ac:dyDescent="0.25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  <c r="L73" s="2">
        <f>E73-F73</f>
        <v>1471828000</v>
      </c>
      <c r="M73" s="2">
        <f>L73-SUM(G73:I73)</f>
        <v>466917000</v>
      </c>
      <c r="N73" s="28">
        <f t="array" ref="N73">1-(F73/E73)</f>
        <v>0.66978968330536148</v>
      </c>
      <c r="O73" s="28">
        <f>M73/E73</f>
        <v>0.21248147851507748</v>
      </c>
    </row>
    <row r="74" spans="1:15" x14ac:dyDescent="0.25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  <c r="L74" s="2">
        <f>E74-F74</f>
        <v>898843000</v>
      </c>
      <c r="M74" s="2">
        <f>L74-SUM(G74:I74)</f>
        <v>511468000</v>
      </c>
      <c r="N74" s="28">
        <f t="array" ref="N74">1-(F74/E74)</f>
        <v>0.35680351419563872</v>
      </c>
      <c r="O74" s="28">
        <f>M74/E74</f>
        <v>0.20303165268975221</v>
      </c>
    </row>
    <row r="75" spans="1:15" x14ac:dyDescent="0.25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  <c r="L75" s="2">
        <f>E75-F75</f>
        <v>850471000</v>
      </c>
      <c r="M75" s="2">
        <f>L75-SUM(G75:I75)</f>
        <v>610036000</v>
      </c>
      <c r="N75" s="28">
        <f t="array" ref="N75">1-(F75/E75)</f>
        <v>0.35521098288831254</v>
      </c>
      <c r="O75" s="28">
        <f>M75/E75</f>
        <v>0.25478997773851736</v>
      </c>
    </row>
    <row r="76" spans="1:15" x14ac:dyDescent="0.25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  <c r="L76" s="2">
        <f>E76-F76</f>
        <v>770848000</v>
      </c>
      <c r="M76" s="2">
        <f>L76-SUM(G76:I76)</f>
        <v>327403000</v>
      </c>
      <c r="N76" s="28">
        <f t="array" ref="N76">1-(F76/E76)</f>
        <v>0.31520460853763654</v>
      </c>
      <c r="O76" s="28">
        <f>M76/E76</f>
        <v>0.13387715146053156</v>
      </c>
    </row>
    <row r="77" spans="1:15" x14ac:dyDescent="0.25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  <c r="L77" s="2">
        <f>E77-F77</f>
        <v>1196872000</v>
      </c>
      <c r="M77" s="2">
        <f>L77-SUM(G77:I77)</f>
        <v>581727000</v>
      </c>
      <c r="N77" s="28">
        <f t="array" ref="N77">1-(F77/E77)</f>
        <v>0.32779024658104505</v>
      </c>
      <c r="O77" s="28">
        <f>M77/E77</f>
        <v>0.15931898880820303</v>
      </c>
    </row>
    <row r="78" spans="1:15" x14ac:dyDescent="0.25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  <c r="L78" s="2">
        <f>E78-F78</f>
        <v>2338000000</v>
      </c>
      <c r="M78" s="2">
        <f>L78-SUM(G78:I78)</f>
        <v>532000000</v>
      </c>
      <c r="N78" s="28">
        <f t="array" ref="N78">1-(F78/E78)</f>
        <v>0.50203993987545625</v>
      </c>
      <c r="O78" s="28">
        <f>M78/E78</f>
        <v>0.11423663302555292</v>
      </c>
    </row>
    <row r="79" spans="1:15" x14ac:dyDescent="0.25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  <c r="L79" s="2">
        <f>E79-F79</f>
        <v>2801000000</v>
      </c>
      <c r="M79" s="2">
        <f>L79-SUM(G79:I79)</f>
        <v>838000000</v>
      </c>
      <c r="N79" s="28">
        <f t="array" ref="N79">1-(F79/E79)</f>
        <v>0.54325058184639263</v>
      </c>
      <c r="O79" s="28">
        <f>M79/E79</f>
        <v>0.16252909231962762</v>
      </c>
    </row>
    <row r="80" spans="1:15" x14ac:dyDescent="0.25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  <c r="L80" s="2">
        <f>E80-F80</f>
        <v>3043000000</v>
      </c>
      <c r="M80" s="2">
        <f>L80-SUM(G80:I80)</f>
        <v>932000000</v>
      </c>
      <c r="N80" s="28">
        <f t="array" ref="N80">1-(F80/E80)</f>
        <v>0.56687779433681074</v>
      </c>
      <c r="O80" s="28">
        <f>M80/E80</f>
        <v>0.1736214605067064</v>
      </c>
    </row>
    <row r="81" spans="1:15" x14ac:dyDescent="0.25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  <c r="L81" s="2">
        <f>E81-F81</f>
        <v>3663000000</v>
      </c>
      <c r="M81" s="2">
        <f>L81-SUM(G81:I81)</f>
        <v>1330000000</v>
      </c>
      <c r="N81" s="28">
        <f t="array" ref="N81">1-(F81/E81)</f>
        <v>0.65434083601286175</v>
      </c>
      <c r="O81" s="28">
        <f>M81/E81</f>
        <v>0.2375848517327617</v>
      </c>
    </row>
    <row r="82" spans="1:15" x14ac:dyDescent="0.25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  <c r="L82" s="2">
        <f>E82-F82</f>
        <v>11697000000</v>
      </c>
      <c r="M82" s="2">
        <f>L82-SUM(G82:I82)</f>
        <v>3695000000</v>
      </c>
      <c r="N82" s="28">
        <f t="array" ref="N82">1-(F82/E82)</f>
        <v>0.35110310670868983</v>
      </c>
      <c r="O82" s="28">
        <f>M82/E82</f>
        <v>0.11091100105057781</v>
      </c>
    </row>
    <row r="83" spans="1:15" x14ac:dyDescent="0.25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  <c r="L83" s="2">
        <f>E83-F83</f>
        <v>14679000000</v>
      </c>
      <c r="M83" s="2">
        <f>L83-SUM(G83:I83)</f>
        <v>5012000000</v>
      </c>
      <c r="N83" s="28">
        <f t="array" ref="N83">1-(F83/E83)</f>
        <v>0.42539194945952996</v>
      </c>
      <c r="O83" s="28">
        <f>M83/E83</f>
        <v>0.1452458921378271</v>
      </c>
    </row>
    <row r="84" spans="1:15" x14ac:dyDescent="0.25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  <c r="L84" s="2">
        <f>E84-F84</f>
        <v>14046000000</v>
      </c>
      <c r="M84" s="2">
        <f>L84-SUM(G84:I84)</f>
        <v>4651000000</v>
      </c>
      <c r="N84" s="28">
        <f t="array" ref="N84">1-(F84/E84)</f>
        <v>0.3985924685717529</v>
      </c>
      <c r="O84" s="28">
        <f>M84/E84</f>
        <v>0.13198444904792986</v>
      </c>
    </row>
    <row r="85" spans="1:15" x14ac:dyDescent="0.25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  <c r="L85" s="2">
        <f>E85-F85</f>
        <v>12816000000</v>
      </c>
      <c r="M85" s="2">
        <f>L85-SUM(G85:I85)</f>
        <v>3610000000</v>
      </c>
      <c r="N85" s="28">
        <f t="array" ref="N85">1-(F85/E85)</f>
        <v>0.35946484166830284</v>
      </c>
      <c r="O85" s="28">
        <f>M85/E85</f>
        <v>0.10125375143746669</v>
      </c>
    </row>
    <row r="86" spans="1:15" x14ac:dyDescent="0.25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  <c r="L86" s="2">
        <f>E86-F86</f>
        <v>861500000</v>
      </c>
      <c r="M86" s="2">
        <f>L86-SUM(G86:I86)</f>
        <v>378400000</v>
      </c>
      <c r="N86" s="28">
        <f t="array" ref="N86">1-(F86/E86)</f>
        <v>0.41626401236954003</v>
      </c>
      <c r="O86" s="28">
        <f>M86/E86</f>
        <v>0.1828372632392733</v>
      </c>
    </row>
    <row r="87" spans="1:15" x14ac:dyDescent="0.25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  <c r="L87" s="2">
        <f>E87-F87</f>
        <v>853700000</v>
      </c>
      <c r="M87" s="2">
        <f>L87-SUM(G87:I87)</f>
        <v>326300000</v>
      </c>
      <c r="N87" s="28">
        <f t="array" ref="N87">1-(F87/E87)</f>
        <v>0.40301184912429777</v>
      </c>
      <c r="O87" s="28">
        <f>M87/E87</f>
        <v>0.15403861587121748</v>
      </c>
    </row>
    <row r="88" spans="1:15" x14ac:dyDescent="0.25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  <c r="L88" s="2">
        <f>E88-F88</f>
        <v>869100000</v>
      </c>
      <c r="M88" s="2">
        <f>L88-SUM(G88:I88)</f>
        <v>358600000</v>
      </c>
      <c r="N88" s="28">
        <f t="array" ref="N88">1-(F88/E88)</f>
        <v>0.42024080073497416</v>
      </c>
      <c r="O88" s="28">
        <f>M88/E88</f>
        <v>0.17339587060587011</v>
      </c>
    </row>
    <row r="89" spans="1:15" x14ac:dyDescent="0.25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  <c r="L89" s="2">
        <f>E89-F89</f>
        <v>985300000</v>
      </c>
      <c r="M89" s="2">
        <f>L89-SUM(G89:I89)</f>
        <v>425500000</v>
      </c>
      <c r="N89" s="28">
        <f t="array" ref="N89">1-(F89/E89)</f>
        <v>0.4402591599642538</v>
      </c>
      <c r="O89" s="28">
        <f>M89/E89</f>
        <v>0.19012511170688115</v>
      </c>
    </row>
    <row r="90" spans="1:15" x14ac:dyDescent="0.25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  <c r="L90" s="2">
        <f>E90-F90</f>
        <v>1373790000</v>
      </c>
      <c r="M90" s="2">
        <f>L90-SUM(G90:I90)</f>
        <v>562554000</v>
      </c>
      <c r="N90" s="28">
        <f t="array" ref="N90">1-(F90/E90)</f>
        <v>0.88554713132982588</v>
      </c>
      <c r="O90" s="28">
        <f>M90/E90</f>
        <v>0.36262316723670929</v>
      </c>
    </row>
    <row r="91" spans="1:15" x14ac:dyDescent="0.25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  <c r="L91" s="2">
        <f>E91-F91</f>
        <v>2060000000</v>
      </c>
      <c r="M91" s="2">
        <f>L91-SUM(G91:I91)</f>
        <v>896000000</v>
      </c>
      <c r="N91" s="28">
        <f t="array" ref="N91">1-(F91/E91)</f>
        <v>0.92211280214861235</v>
      </c>
      <c r="O91" s="28">
        <f>M91/E91</f>
        <v>0.40107430617726053</v>
      </c>
    </row>
    <row r="92" spans="1:15" x14ac:dyDescent="0.25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  <c r="L92" s="2">
        <f>E92-F92</f>
        <v>2371000000</v>
      </c>
      <c r="M92" s="2">
        <f>L92-SUM(G92:I92)</f>
        <v>618000000</v>
      </c>
      <c r="N92" s="28">
        <f t="array" ref="N92">1-(F92/E92)</f>
        <v>0.91052227342549918</v>
      </c>
      <c r="O92" s="28">
        <f>M92/E92</f>
        <v>0.23732718894009217</v>
      </c>
    </row>
    <row r="93" spans="1:15" x14ac:dyDescent="0.25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  <c r="L93" s="2">
        <f>E93-F93</f>
        <v>2826000000</v>
      </c>
      <c r="M93" s="2">
        <f>L93-SUM(G93:I93)</f>
        <v>757000000</v>
      </c>
      <c r="N93" s="28">
        <f t="array" ref="N93">1-(F93/E93)</f>
        <v>0.91634241245136183</v>
      </c>
      <c r="O93" s="28">
        <f>M93/E93</f>
        <v>0.2454604409857328</v>
      </c>
    </row>
    <row r="94" spans="1:15" x14ac:dyDescent="0.25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  <c r="L94" s="2">
        <f>E94-F94</f>
        <v>2991000000</v>
      </c>
      <c r="M94" s="2">
        <f>L94-SUM(G94:I94)</f>
        <v>773000000</v>
      </c>
      <c r="N94" s="28">
        <f t="array" ref="N94">1-(F94/E94)</f>
        <v>0.39832201358369956</v>
      </c>
      <c r="O94" s="28">
        <f>M94/E94</f>
        <v>0.10294313490478094</v>
      </c>
    </row>
    <row r="95" spans="1:15" x14ac:dyDescent="0.25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  <c r="L95" s="2">
        <f>E95-F95</f>
        <v>3843000000</v>
      </c>
      <c r="M95" s="2">
        <f>L95-SUM(G95:I95)</f>
        <v>1520000000</v>
      </c>
      <c r="N95" s="28">
        <f t="array" ref="N95">1-(F95/E95)</f>
        <v>0.42361111111111116</v>
      </c>
      <c r="O95" s="28">
        <f>M95/E95</f>
        <v>0.16754850088183421</v>
      </c>
    </row>
    <row r="96" spans="1:15" x14ac:dyDescent="0.25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  <c r="L96" s="2">
        <f>E96-F96</f>
        <v>3952000000</v>
      </c>
      <c r="M96" s="2">
        <f>L96-SUM(G96:I96)</f>
        <v>1693000000</v>
      </c>
      <c r="N96" s="28">
        <f t="array" ref="N96">1-(F96/E96)</f>
        <v>0.40915208613728127</v>
      </c>
      <c r="O96" s="28">
        <f>M96/E96</f>
        <v>0.17527694378300032</v>
      </c>
    </row>
    <row r="97" spans="1:15" x14ac:dyDescent="0.25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  <c r="L97" s="2">
        <f>E97-F97</f>
        <v>4511000000</v>
      </c>
      <c r="M97" s="2">
        <f>L97-SUM(G97:I97)</f>
        <v>2152000000</v>
      </c>
      <c r="N97" s="28">
        <f t="array" ref="N97">1-(F97/E97)</f>
        <v>0.41672055427251731</v>
      </c>
      <c r="O97" s="28">
        <f>M97/E97</f>
        <v>0.19879907621247114</v>
      </c>
    </row>
    <row r="98" spans="1:15" x14ac:dyDescent="0.25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  <c r="L98" s="2">
        <f>E98-F98</f>
        <v>1180081000</v>
      </c>
      <c r="M98" s="2">
        <f>L98-SUM(G98:I98)</f>
        <v>745872000</v>
      </c>
      <c r="N98" s="28">
        <f t="array" ref="N98">1-(F98/E98)</f>
        <v>0.35393089763611385</v>
      </c>
      <c r="O98" s="28">
        <f>M98/E98</f>
        <v>0.22370256489312471</v>
      </c>
    </row>
    <row r="99" spans="1:15" x14ac:dyDescent="0.25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  <c r="L99" s="2">
        <f>E99-F99</f>
        <v>1270494000</v>
      </c>
      <c r="M99" s="2">
        <f>L99-SUM(G99:I99)</f>
        <v>815079000</v>
      </c>
      <c r="N99" s="28">
        <f t="array" ref="N99">1-(F99/E99)</f>
        <v>0.35349079723193555</v>
      </c>
      <c r="O99" s="28">
        <f>M99/E99</f>
        <v>0.22678023313530707</v>
      </c>
    </row>
    <row r="100" spans="1:15" x14ac:dyDescent="0.25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  <c r="L100" s="2">
        <f>E100-F100</f>
        <v>1424947000</v>
      </c>
      <c r="M100" s="2">
        <f>L100-SUM(G100:I100)</f>
        <v>898586000</v>
      </c>
      <c r="N100" s="28">
        <f t="array" ref="N100">1-(F100/E100)</f>
        <v>0.35429133627252751</v>
      </c>
      <c r="O100" s="28">
        <f>M100/E100</f>
        <v>0.22341970241404449</v>
      </c>
    </row>
    <row r="101" spans="1:15" x14ac:dyDescent="0.25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  <c r="L101" s="2">
        <f>E101-F101</f>
        <v>1425015000</v>
      </c>
      <c r="M101" s="2">
        <f>L101-SUM(G101:I101)</f>
        <v>907716000</v>
      </c>
      <c r="N101" s="28">
        <f t="array" ref="N101">1-(F101/E101)</f>
        <v>0.35855793291640403</v>
      </c>
      <c r="O101" s="28">
        <f>M101/E101</f>
        <v>0.22839673451517817</v>
      </c>
    </row>
    <row r="102" spans="1:15" x14ac:dyDescent="0.25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  <c r="L102" s="2">
        <f>E102-F102</f>
        <v>15330000000</v>
      </c>
      <c r="M102" s="2">
        <f>L102-SUM(G102:I102)</f>
        <v>5867000000</v>
      </c>
      <c r="N102" s="28">
        <f t="array" ref="N102">1-(F102/E102)</f>
        <v>0.82083958020989511</v>
      </c>
      <c r="O102" s="28">
        <f>M102/E102</f>
        <v>0.3141464981794817</v>
      </c>
    </row>
    <row r="103" spans="1:15" x14ac:dyDescent="0.25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  <c r="L103" s="2">
        <f>E103-F103</f>
        <v>15641000000</v>
      </c>
      <c r="M103" s="2">
        <f>L103-SUM(G103:I103)</f>
        <v>6191000000</v>
      </c>
      <c r="N103" s="28">
        <f t="array" ref="N103">1-(F103/E103)</f>
        <v>0.77959427802422376</v>
      </c>
      <c r="O103" s="28">
        <f>M103/E103</f>
        <v>0.30857797936500025</v>
      </c>
    </row>
    <row r="104" spans="1:15" x14ac:dyDescent="0.25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  <c r="L104" s="2">
        <f>E104-F104</f>
        <v>17435000000</v>
      </c>
      <c r="M104" s="2">
        <f>L104-SUM(G104:I104)</f>
        <v>8470000000</v>
      </c>
      <c r="N104" s="28">
        <f t="array" ref="N104">1-(F104/E104)</f>
        <v>0.80486566337364973</v>
      </c>
      <c r="O104" s="28">
        <f>M104/E104</f>
        <v>0.39100729387868155</v>
      </c>
    </row>
    <row r="105" spans="1:15" x14ac:dyDescent="0.25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  <c r="L105" s="2">
        <f>E105-F105</f>
        <v>18829000000</v>
      </c>
      <c r="M105" s="2">
        <f>L105-SUM(G105:I105)</f>
        <v>9794000000</v>
      </c>
      <c r="N105" s="28">
        <f t="array" ref="N105">1-(F105/E105)</f>
        <v>0.81897264146840065</v>
      </c>
      <c r="O105" s="28">
        <f>M105/E105</f>
        <v>0.4259927797833935</v>
      </c>
    </row>
    <row r="106" spans="1:15" x14ac:dyDescent="0.25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  <c r="L106" s="2">
        <f>E106-F106</f>
        <v>8360000000</v>
      </c>
      <c r="M106" s="2">
        <f>L106-SUM(G106:I106)</f>
        <v>1556000000</v>
      </c>
      <c r="N106" s="28">
        <f t="array" ref="N106">1-(F106/E106)</f>
        <v>0.8148942392046008</v>
      </c>
      <c r="O106" s="28">
        <f>M106/E106</f>
        <v>0.15167170289501899</v>
      </c>
    </row>
    <row r="107" spans="1:15" x14ac:dyDescent="0.25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  <c r="L107" s="2">
        <f>E107-F107</f>
        <v>9276000000</v>
      </c>
      <c r="M107" s="2">
        <f>L107-SUM(G107:I107)</f>
        <v>2282000000</v>
      </c>
      <c r="N107" s="28">
        <f t="array" ref="N107">1-(F107/E107)</f>
        <v>0.8260017809439002</v>
      </c>
      <c r="O107" s="28">
        <f>M107/E107</f>
        <v>0.20320569902048086</v>
      </c>
    </row>
    <row r="108" spans="1:15" x14ac:dyDescent="0.25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  <c r="L108" s="2">
        <f>E108-F108</f>
        <v>10314000000</v>
      </c>
      <c r="M108" s="2">
        <f>L108-SUM(G108:I108)</f>
        <v>2903000000</v>
      </c>
      <c r="N108" s="28">
        <f t="array" ref="N108">1-(F108/E108)</f>
        <v>0.83880936890045543</v>
      </c>
      <c r="O108" s="28">
        <f>M108/E108</f>
        <v>0.23609303838646714</v>
      </c>
    </row>
    <row r="109" spans="1:15" x14ac:dyDescent="0.25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  <c r="L109" s="2">
        <f>E109-F109</f>
        <v>9939000000</v>
      </c>
      <c r="M109" s="2">
        <f>L109-SUM(G109:I109)</f>
        <v>2559000000</v>
      </c>
      <c r="N109" s="28">
        <f t="array" ref="N109">1-(F109/E109)</f>
        <v>0.814672131147541</v>
      </c>
      <c r="O109" s="28">
        <f>M109/E109</f>
        <v>0.20975409836065573</v>
      </c>
    </row>
    <row r="110" spans="1:15" x14ac:dyDescent="0.25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  <c r="L110" s="2">
        <f>E110-F110</f>
        <v>2153481000</v>
      </c>
      <c r="M110" s="2">
        <f>L110-SUM(G110:I110)</f>
        <v>1119719000</v>
      </c>
      <c r="N110" s="28">
        <f t="array" ref="N110">1-(F110/E110)</f>
        <v>0.74878683987259909</v>
      </c>
      <c r="O110" s="28">
        <f>M110/E110</f>
        <v>0.38933747340018637</v>
      </c>
    </row>
    <row r="111" spans="1:15" x14ac:dyDescent="0.25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  <c r="L111" s="2">
        <f>E111-F111</f>
        <v>2501534000</v>
      </c>
      <c r="M111" s="2">
        <f>L111-SUM(G111:I111)</f>
        <v>1214305000</v>
      </c>
      <c r="N111" s="28">
        <f t="array" ref="N111">1-(F111/E111)</f>
        <v>0.74419253604219904</v>
      </c>
      <c r="O111" s="28">
        <f>M111/E111</f>
        <v>0.36124902459000058</v>
      </c>
    </row>
    <row r="112" spans="1:15" x14ac:dyDescent="0.25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  <c r="L112" s="2">
        <f>E112-F112</f>
        <v>3005783000</v>
      </c>
      <c r="M112" s="2">
        <f>L112-SUM(G112:I112)</f>
        <v>1486922000</v>
      </c>
      <c r="N112" s="28">
        <f t="array" ref="N112">1-(F112/E112)</f>
        <v>0.73310922213593599</v>
      </c>
      <c r="O112" s="28">
        <f>M112/E112</f>
        <v>0.36265965666743416</v>
      </c>
    </row>
    <row r="113" spans="1:15" x14ac:dyDescent="0.25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  <c r="L113" s="2">
        <f>E113-F113</f>
        <v>3462648000</v>
      </c>
      <c r="M113" s="2">
        <f>L113-SUM(G113:I113)</f>
        <v>1612789000</v>
      </c>
      <c r="N113" s="28">
        <f t="array" ref="N113">1-(F113/E113)</f>
        <v>0.72569137355926294</v>
      </c>
      <c r="O113" s="28">
        <f>M113/E113</f>
        <v>0.33800347730155361</v>
      </c>
    </row>
    <row r="114" spans="1:15" x14ac:dyDescent="0.25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  <c r="L114" s="2">
        <f>E114-F114</f>
        <v>20271000000</v>
      </c>
      <c r="M114" s="2">
        <f>L114-SUM(G114:I114)</f>
        <v>745000000</v>
      </c>
      <c r="N114" s="28">
        <f t="array" ref="N114">1-(F114/E114)</f>
        <v>0.27226938161500025</v>
      </c>
      <c r="O114" s="28">
        <f>M114/E114</f>
        <v>1.0006447106860796E-2</v>
      </c>
    </row>
    <row r="115" spans="1:15" x14ac:dyDescent="0.25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  <c r="L115" s="2">
        <f>E115-F115</f>
        <v>26236000000</v>
      </c>
      <c r="M115" s="2">
        <f>L115-SUM(G115:I115)</f>
        <v>178000000</v>
      </c>
      <c r="N115" s="28">
        <f t="array" ref="N115">1-(F115/E115)</f>
        <v>0.29482626871038786</v>
      </c>
      <c r="O115" s="28">
        <f>M115/E115</f>
        <v>2.000269699285297E-3</v>
      </c>
    </row>
    <row r="116" spans="1:15" x14ac:dyDescent="0.25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  <c r="L116" s="2">
        <f>E116-F116</f>
        <v>35355000000</v>
      </c>
      <c r="M116" s="2">
        <f>L116-SUM(G116:I116)</f>
        <v>2233000000</v>
      </c>
      <c r="N116" s="28">
        <f t="array" ref="N116">1-(F116/E116)</f>
        <v>0.33040203353083009</v>
      </c>
      <c r="O116" s="28">
        <f>M116/E116</f>
        <v>2.0867988710913405E-2</v>
      </c>
    </row>
    <row r="117" spans="1:15" x14ac:dyDescent="0.25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  <c r="L117" s="2">
        <f>E117-F117</f>
        <v>47722000000</v>
      </c>
      <c r="M117" s="2">
        <f>L117-SUM(G117:I117)</f>
        <v>4186000000</v>
      </c>
      <c r="N117" s="28">
        <f t="array" ref="N117">1-(F117/E117)</f>
        <v>0.35093060366064399</v>
      </c>
      <c r="O117" s="28">
        <f>M117/E117</f>
        <v>3.0782354195621642E-2</v>
      </c>
    </row>
    <row r="118" spans="1:15" x14ac:dyDescent="0.25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  <c r="L118" s="2">
        <f>E118-F118</f>
        <v>2759900000</v>
      </c>
      <c r="M118" s="2">
        <f>L118-SUM(G118:I118)</f>
        <v>740300000</v>
      </c>
      <c r="N118" s="28">
        <f t="array" ref="N118">1-(F118/E118)</f>
        <v>0.15755012102114441</v>
      </c>
      <c r="O118" s="28">
        <f>M118/E118</f>
        <v>4.2260355299812757E-2</v>
      </c>
    </row>
    <row r="119" spans="1:15" x14ac:dyDescent="0.25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  <c r="L119" s="2">
        <f>E119-F119</f>
        <v>2988700000</v>
      </c>
      <c r="M119" s="2">
        <f>L119-SUM(G119:I119)</f>
        <v>820800000</v>
      </c>
      <c r="N119" s="28">
        <f t="array" ref="N119">1-(F119/E119)</f>
        <v>0.15640437913422089</v>
      </c>
      <c r="O119" s="28">
        <f>M119/E119</f>
        <v>4.2954031650339113E-2</v>
      </c>
    </row>
    <row r="120" spans="1:15" x14ac:dyDescent="0.25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  <c r="L120" s="2">
        <f>E120-F120</f>
        <v>3261500000</v>
      </c>
      <c r="M120" s="2">
        <f>L120-SUM(G120:I120)</f>
        <v>888500000</v>
      </c>
      <c r="N120" s="28">
        <f t="array" ref="N120">1-(F120/E120)</f>
        <v>0.15633688045249738</v>
      </c>
      <c r="O120" s="28">
        <f>M120/E120</f>
        <v>4.2589396989742116E-2</v>
      </c>
    </row>
    <row r="121" spans="1:15" x14ac:dyDescent="0.25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  <c r="L121" s="2">
        <f>E121-F121</f>
        <v>3313200000</v>
      </c>
      <c r="M121" s="2">
        <f>L121-SUM(G121:I121)</f>
        <v>889500000</v>
      </c>
      <c r="N121" s="28">
        <f t="array" ref="N121">1-(F121/E121)</f>
        <v>0.15332500347077604</v>
      </c>
      <c r="O121" s="28">
        <f>M121/E121</f>
        <v>4.1163404137165072E-2</v>
      </c>
    </row>
    <row r="122" spans="1:15" x14ac:dyDescent="0.25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  <c r="L122" s="2">
        <f>E122-F122</f>
        <v>13283600000</v>
      </c>
      <c r="M122" s="2">
        <f>L122-SUM(G122:I122)</f>
        <v>4370100000</v>
      </c>
      <c r="N122" s="28">
        <f t="array" ref="N122">1-(F122/E122)</f>
        <v>0.21600333023292118</v>
      </c>
      <c r="O122" s="28">
        <f>M122/E122</f>
        <v>7.1061771918071073E-2</v>
      </c>
    </row>
    <row r="123" spans="1:15" x14ac:dyDescent="0.25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  <c r="L123" s="2">
        <f>E123-F123</f>
        <v>14786400000</v>
      </c>
      <c r="M123" s="2">
        <f>L123-SUM(G123:I123)</f>
        <v>4588200000</v>
      </c>
      <c r="N123" s="28">
        <f t="array" ref="N123">1-(F123/E123)</f>
        <v>0.20819024689011378</v>
      </c>
      <c r="O123" s="28">
        <f>M123/E123</f>
        <v>6.4601153139453846E-2</v>
      </c>
    </row>
    <row r="124" spans="1:15" x14ac:dyDescent="0.25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  <c r="L124" s="2">
        <f>E124-F124</f>
        <v>17019200000</v>
      </c>
      <c r="M124" s="2">
        <f>L124-SUM(G124:I124)</f>
        <v>5049900000</v>
      </c>
      <c r="N124" s="28">
        <f t="array" ref="N124">1-(F124/E124)</f>
        <v>0.23038114846746016</v>
      </c>
      <c r="O124" s="28">
        <f>M124/E124</f>
        <v>6.8358193196262296E-2</v>
      </c>
    </row>
    <row r="125" spans="1:15" x14ac:dyDescent="0.25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  <c r="L125" s="2">
        <f>E125-F125</f>
        <v>18039600000</v>
      </c>
      <c r="M125" s="2">
        <f>L125-SUM(G125:I125)</f>
        <v>5274700000</v>
      </c>
      <c r="N125" s="28">
        <f t="array" ref="N125">1-(F125/E125)</f>
        <v>0.22789789846696107</v>
      </c>
      <c r="O125" s="28">
        <f>M125/E125</f>
        <v>6.6636346983507358E-2</v>
      </c>
    </row>
    <row r="126" spans="1:15" x14ac:dyDescent="0.25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  <c r="L126" s="2">
        <f>E126-F126</f>
        <v>13349000000</v>
      </c>
      <c r="M126" s="2">
        <f>L126-SUM(G126:I126)</f>
        <v>5135000000</v>
      </c>
      <c r="N126" s="28">
        <f t="array" ref="N126">1-(F126/E126)</f>
        <v>0.81257608960311667</v>
      </c>
      <c r="O126" s="28">
        <f>M126/E126</f>
        <v>0.31257608960311661</v>
      </c>
    </row>
    <row r="127" spans="1:15" x14ac:dyDescent="0.25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  <c r="L127" s="2">
        <f>E127-F127</f>
        <v>11833000000</v>
      </c>
      <c r="M127" s="2">
        <f>L127-SUM(G127:I127)</f>
        <v>4681000000</v>
      </c>
      <c r="N127" s="28">
        <f t="array" ref="N127">1-(F127/E127)</f>
        <v>0.80109674361925398</v>
      </c>
      <c r="O127" s="28">
        <f>M127/E127</f>
        <v>0.31690474578566108</v>
      </c>
    </row>
    <row r="128" spans="1:15" x14ac:dyDescent="0.25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  <c r="L128" s="2">
        <f>E128-F128</f>
        <v>10180000000</v>
      </c>
      <c r="M128" s="2">
        <f>L128-SUM(G128:I128)</f>
        <v>-635000000</v>
      </c>
      <c r="N128" s="28">
        <f t="array" ref="N128">1-(F128/E128)</f>
        <v>0.80214325112284302</v>
      </c>
      <c r="O128" s="28">
        <f>M128/E128</f>
        <v>-5.0035458198723508E-2</v>
      </c>
    </row>
    <row r="129" spans="1:15" x14ac:dyDescent="0.25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  <c r="L129" s="2">
        <f>E129-F129</f>
        <v>4318000000</v>
      </c>
      <c r="M129" s="2">
        <f>L129-SUM(G129:I129)</f>
        <v>-25845000000</v>
      </c>
      <c r="N129" s="28">
        <f t="array" ref="N129">1-(F129/E129)</f>
        <v>0.67648441171862761</v>
      </c>
      <c r="O129" s="28">
        <f>M129/E129</f>
        <v>-4.0490365032116555</v>
      </c>
    </row>
    <row r="130" spans="1:15" x14ac:dyDescent="0.25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  <c r="L130" s="2">
        <f>E130-F130</f>
        <v>11639000000</v>
      </c>
      <c r="M130" s="2">
        <f>L130-SUM(G130:I130)</f>
        <v>5456000000</v>
      </c>
      <c r="N130" s="28">
        <f t="array" ref="N130">1-(F130/E130)</f>
        <v>0.79823057403470266</v>
      </c>
      <c r="O130" s="28">
        <f>M130/E130</f>
        <v>0.37418558397915097</v>
      </c>
    </row>
    <row r="131" spans="1:15" x14ac:dyDescent="0.25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  <c r="L131" s="2">
        <f>E131-F131</f>
        <v>15153000000</v>
      </c>
      <c r="M131" s="2">
        <f>L131-SUM(G131:I131)</f>
        <v>7878000000</v>
      </c>
      <c r="N131" s="28">
        <f t="array" ref="N131">1-(F131/E131)</f>
        <v>0.8204114780725501</v>
      </c>
      <c r="O131" s="28">
        <f>M131/E131</f>
        <v>0.42652950730914996</v>
      </c>
    </row>
    <row r="132" spans="1:15" x14ac:dyDescent="0.25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  <c r="L132" s="2">
        <f>E132-F132</f>
        <v>5513000000</v>
      </c>
      <c r="M132" s="2">
        <f>L132-SUM(G132:I132)</f>
        <v>-1090000000</v>
      </c>
      <c r="N132" s="28">
        <f t="array" ref="N132">1-(F132/E132)</f>
        <v>0.63382386755575992</v>
      </c>
      <c r="O132" s="28">
        <f>M132/E132</f>
        <v>-0.1253161646355484</v>
      </c>
    </row>
    <row r="133" spans="1:15" x14ac:dyDescent="0.25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  <c r="L133" s="2">
        <f>E133-F133</f>
        <v>4969000000</v>
      </c>
      <c r="M133" s="2">
        <f>L133-SUM(G133:I133)</f>
        <v>-1426000000</v>
      </c>
      <c r="N133" s="28">
        <f t="array" ref="N133">1-(F133/E133)</f>
        <v>0.6314652433600203</v>
      </c>
      <c r="O133" s="28">
        <f>M133/E133</f>
        <v>-0.18121743550641758</v>
      </c>
    </row>
    <row r="134" spans="1:15" x14ac:dyDescent="0.25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  <c r="L134" s="2">
        <f>E134-F134</f>
        <v>2708300000</v>
      </c>
      <c r="M134" s="2">
        <f>L134-SUM(G134:I134)</f>
        <v>1556000000</v>
      </c>
      <c r="N134" s="28">
        <f t="array" ref="N134">1-(F134/E134)</f>
        <v>0.26603080429059767</v>
      </c>
      <c r="O134" s="28">
        <f>M134/E134</f>
        <v>0.152842717378492</v>
      </c>
    </row>
    <row r="135" spans="1:15" x14ac:dyDescent="0.25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  <c r="L135" s="2">
        <f>E135-F135</f>
        <v>2809100000</v>
      </c>
      <c r="M135" s="2">
        <f>L135-SUM(G135:I135)</f>
        <v>1661900000</v>
      </c>
      <c r="N135" s="28">
        <f t="array" ref="N135">1-(F135/E135)</f>
        <v>0.26909665676788963</v>
      </c>
      <c r="O135" s="28">
        <f>M135/E135</f>
        <v>0.15920107289970303</v>
      </c>
    </row>
    <row r="136" spans="1:15" x14ac:dyDescent="0.25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  <c r="L136" s="2">
        <f>E136-F136</f>
        <v>2955900000</v>
      </c>
      <c r="M136" s="2">
        <f>L136-SUM(G136:I136)</f>
        <v>1923500000</v>
      </c>
      <c r="N136" s="28">
        <f t="array" ref="N136">1-(F136/E136)</f>
        <v>0.29872964860685813</v>
      </c>
      <c r="O136" s="28">
        <f>M136/E136</f>
        <v>0.19439307117808163</v>
      </c>
    </row>
    <row r="137" spans="1:15" x14ac:dyDescent="0.25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  <c r="L137" s="2">
        <f>E137-F137</f>
        <v>3121700000</v>
      </c>
      <c r="M137" s="2">
        <f>L137-SUM(G137:I137)</f>
        <v>2192100000</v>
      </c>
      <c r="N137" s="28">
        <f t="array" ref="N137">1-(F137/E137)</f>
        <v>0.32775817899290249</v>
      </c>
      <c r="O137" s="28">
        <f>M137/E137</f>
        <v>0.23015623031372054</v>
      </c>
    </row>
    <row r="138" spans="1:15" x14ac:dyDescent="0.25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  <c r="L138" s="2">
        <f>E138-F138</f>
        <v>1343200000</v>
      </c>
      <c r="M138" s="2">
        <f>L138-SUM(G138:I138)</f>
        <v>830300000</v>
      </c>
      <c r="N138" s="28">
        <f t="array" ref="N138">1-(F138/E138)</f>
        <v>0.31294704224039516</v>
      </c>
      <c r="O138" s="28">
        <f>M138/E138</f>
        <v>0.19344842850818947</v>
      </c>
    </row>
    <row r="139" spans="1:15" x14ac:dyDescent="0.25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  <c r="L139" s="2">
        <f>E139-F139</f>
        <v>1450800000</v>
      </c>
      <c r="M139" s="2">
        <f>L139-SUM(G139:I139)</f>
        <v>902800000</v>
      </c>
      <c r="N139" s="28">
        <f t="array" ref="N139">1-(F139/E139)</f>
        <v>0.31438663401737921</v>
      </c>
      <c r="O139" s="28">
        <f>M139/E139</f>
        <v>0.19563568596008407</v>
      </c>
    </row>
    <row r="140" spans="1:15" x14ac:dyDescent="0.25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  <c r="L140" s="2">
        <f>E140-F140</f>
        <v>1693800000</v>
      </c>
      <c r="M140" s="2">
        <f>L140-SUM(G140:I140)</f>
        <v>1048700000</v>
      </c>
      <c r="N140" s="28">
        <f t="array" ref="N140">1-(F140/E140)</f>
        <v>0.31686465251145823</v>
      </c>
      <c r="O140" s="28">
        <f>M140/E140</f>
        <v>0.19618370592086801</v>
      </c>
    </row>
    <row r="141" spans="1:15" x14ac:dyDescent="0.25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  <c r="L141" s="2">
        <f>E141-F141</f>
        <v>1779500000</v>
      </c>
      <c r="M141" s="2">
        <f>L141-SUM(G141:I141)</f>
        <v>1110400000</v>
      </c>
      <c r="N141" s="28">
        <f t="array" ref="N141">1-(F141/E141)</f>
        <v>0.31955393538886989</v>
      </c>
      <c r="O141" s="28">
        <f>M141/E141</f>
        <v>0.19940021908165281</v>
      </c>
    </row>
    <row r="142" spans="1:15" x14ac:dyDescent="0.25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  <c r="L142" s="2">
        <f>E142-F142</f>
        <v>3299000000</v>
      </c>
      <c r="M142" s="2">
        <f>L142-SUM(G142:I142)</f>
        <v>645000000</v>
      </c>
      <c r="N142" s="28">
        <f t="array" ref="N142">1-(F142/E142)</f>
        <v>0.13919831223628687</v>
      </c>
      <c r="O142" s="28">
        <f>M142/E142</f>
        <v>2.7215189873417721E-2</v>
      </c>
    </row>
    <row r="143" spans="1:15" x14ac:dyDescent="0.25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  <c r="L143" s="2">
        <f>E143-F143</f>
        <v>3746000000</v>
      </c>
      <c r="M143" s="2">
        <f>L143-SUM(G143:I143)</f>
        <v>1125000000</v>
      </c>
      <c r="N143" s="28">
        <f t="array" ref="N143">1-(F143/E143)</f>
        <v>0.16264327891629038</v>
      </c>
      <c r="O143" s="28">
        <f>M143/E143</f>
        <v>4.8845085098992706E-2</v>
      </c>
    </row>
    <row r="144" spans="1:15" x14ac:dyDescent="0.25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  <c r="L144" s="2">
        <f>E144-F144</f>
        <v>4769000000</v>
      </c>
      <c r="M144" s="2">
        <f>L144-SUM(G144:I144)</f>
        <v>2185000000</v>
      </c>
      <c r="N144" s="28">
        <f t="array" ref="N144">1-(F144/E144)</f>
        <v>0.1994896678658078</v>
      </c>
      <c r="O144" s="28">
        <f>M144/E144</f>
        <v>9.1399648623776461E-2</v>
      </c>
    </row>
    <row r="145" spans="1:15" x14ac:dyDescent="0.25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  <c r="L145" s="2">
        <f>E145-F145</f>
        <v>4465000000</v>
      </c>
      <c r="M145" s="2">
        <f>L145-SUM(G145:I145)</f>
        <v>1968000000</v>
      </c>
      <c r="N145" s="28">
        <f t="array" ref="N145">1-(F145/E145)</f>
        <v>0.19814502529510958</v>
      </c>
      <c r="O145" s="28">
        <f>M145/E145</f>
        <v>8.7334694239815394E-2</v>
      </c>
    </row>
    <row r="146" spans="1:15" x14ac:dyDescent="0.25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  <c r="L146" s="2">
        <f>E146-F146</f>
        <v>3194000000</v>
      </c>
      <c r="M146" s="2">
        <f>L146-SUM(G146:I146)</f>
        <v>1451000000</v>
      </c>
      <c r="N146" s="28">
        <f t="array" ref="N146">1-(F146/E146)</f>
        <v>0.65774299835255357</v>
      </c>
      <c r="O146" s="28">
        <f>M146/E146</f>
        <v>0.29880560131795719</v>
      </c>
    </row>
    <row r="147" spans="1:15" x14ac:dyDescent="0.25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  <c r="L147" s="2">
        <f>E147-F147</f>
        <v>3052000000</v>
      </c>
      <c r="M147" s="2">
        <f>L147-SUM(G147:I147)</f>
        <v>1372000000</v>
      </c>
      <c r="N147" s="28">
        <f t="array" ref="N147">1-(F147/E147)</f>
        <v>0.66593934104298502</v>
      </c>
      <c r="O147" s="28">
        <f>M147/E147</f>
        <v>0.29936722670739691</v>
      </c>
    </row>
    <row r="148" spans="1:15" x14ac:dyDescent="0.25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  <c r="L148" s="2">
        <f>E148-F148</f>
        <v>2883000000</v>
      </c>
      <c r="M148" s="2">
        <f>L148-SUM(G148:I148)</f>
        <v>1183000000</v>
      </c>
      <c r="N148" s="28">
        <f t="array" ref="N148">1-(F148/E148)</f>
        <v>0.65403811252268595</v>
      </c>
      <c r="O148" s="28">
        <f>M148/E148</f>
        <v>0.26837568058076228</v>
      </c>
    </row>
    <row r="149" spans="1:15" x14ac:dyDescent="0.25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  <c r="L149" s="2">
        <f>E149-F149</f>
        <v>3079000000</v>
      </c>
      <c r="M149" s="2">
        <f>L149-SUM(G149:I149)</f>
        <v>1319000000</v>
      </c>
      <c r="N149" s="28">
        <f t="array" ref="N149">1-(F149/E149)</f>
        <v>0.66016295025728988</v>
      </c>
      <c r="O149" s="28">
        <f>M149/E149</f>
        <v>0.28280445969125212</v>
      </c>
    </row>
    <row r="150" spans="1:15" x14ac:dyDescent="0.25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  <c r="L150" s="2">
        <f>E150-F150</f>
        <v>3553000000</v>
      </c>
      <c r="M150" s="2">
        <f>L150-SUM(G150:I150)</f>
        <v>1769000000</v>
      </c>
      <c r="N150" s="28">
        <f t="array" ref="N150">1-(F150/E150)</f>
        <v>0.52066236811254396</v>
      </c>
      <c r="O150" s="28">
        <f>M150/E150</f>
        <v>0.25923212192262601</v>
      </c>
    </row>
    <row r="151" spans="1:15" x14ac:dyDescent="0.25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  <c r="L151" s="2">
        <f>E151-F151</f>
        <v>5940000000</v>
      </c>
      <c r="M151" s="2">
        <f>L151-SUM(G151:I151)</f>
        <v>587000000</v>
      </c>
      <c r="N151" s="28">
        <f t="array" ref="N151">1-(F151/E151)</f>
        <v>0.44864048338368578</v>
      </c>
      <c r="O151" s="28">
        <f>M151/E151</f>
        <v>4.4335347432024171E-2</v>
      </c>
    </row>
    <row r="152" spans="1:15" x14ac:dyDescent="0.25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  <c r="L152" s="2">
        <f>E152-F152</f>
        <v>1528200000</v>
      </c>
      <c r="M152" s="2">
        <f>L152-SUM(G152:I152)</f>
        <v>379300000</v>
      </c>
      <c r="N152" s="28">
        <f t="array" ref="N152">1-(F152/E152)</f>
        <v>0.26062931696085956</v>
      </c>
      <c r="O152" s="28">
        <f>M152/E152</f>
        <v>6.4688326085102749E-2</v>
      </c>
    </row>
    <row r="153" spans="1:15" x14ac:dyDescent="0.25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  <c r="L153" s="2">
        <f>E153-F153</f>
        <v>1637700000</v>
      </c>
      <c r="M153" s="2">
        <f>L153-SUM(G153:I153)</f>
        <v>463500000</v>
      </c>
      <c r="N153" s="28">
        <f t="array" ref="N153">1-(F153/E153)</f>
        <v>0.26672638436482088</v>
      </c>
      <c r="O153" s="28">
        <f>M153/E153</f>
        <v>7.5488599348534205E-2</v>
      </c>
    </row>
    <row r="154" spans="1:15" x14ac:dyDescent="0.25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  <c r="L154" s="2">
        <f>E154-F154</f>
        <v>1651200000</v>
      </c>
      <c r="M154" s="2">
        <f>L154-SUM(G154:I154)</f>
        <v>492300000</v>
      </c>
      <c r="N154" s="28">
        <f t="array" ref="N154">1-(F154/E154)</f>
        <v>0.26084071844936263</v>
      </c>
      <c r="O154" s="28">
        <f>M154/E154</f>
        <v>7.7768826121984741E-2</v>
      </c>
    </row>
    <row r="155" spans="1:15" x14ac:dyDescent="0.25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  <c r="L155" s="2">
        <f>E155-F155</f>
        <v>1645800000</v>
      </c>
      <c r="M155" s="2">
        <f>L155-SUM(G155:I155)</f>
        <v>537700000</v>
      </c>
      <c r="N155" s="28">
        <f t="array" ref="N155">1-(F155/E155)</f>
        <v>0.27582161591446142</v>
      </c>
      <c r="O155" s="28">
        <f>M155/E155</f>
        <v>9.0113794432619951E-2</v>
      </c>
    </row>
    <row r="156" spans="1:15" x14ac:dyDescent="0.25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  <c r="L156" s="2">
        <f>E156-F156</f>
        <v>1524426000</v>
      </c>
      <c r="M156" s="2">
        <f>L156-SUM(G156:I156)</f>
        <v>923266000</v>
      </c>
      <c r="N156" s="28">
        <f t="array" ref="N156">1-(F156/E156)</f>
        <v>0.53415050004800402</v>
      </c>
      <c r="O156" s="28">
        <f>M156/E156</f>
        <v>0.32350733691062766</v>
      </c>
    </row>
    <row r="157" spans="1:15" x14ac:dyDescent="0.25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  <c r="L157" s="2">
        <f>E157-F157</f>
        <v>1590000000</v>
      </c>
      <c r="M157" s="2">
        <f>L157-SUM(G157:I157)</f>
        <v>949000000</v>
      </c>
      <c r="N157" s="28">
        <f t="array" ref="N157">1-(F157/E157)</f>
        <v>0.55227509551927745</v>
      </c>
      <c r="O157" s="28">
        <f>M157/E157</f>
        <v>0.32962834317471346</v>
      </c>
    </row>
    <row r="158" spans="1:15" x14ac:dyDescent="0.25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  <c r="L158" s="2">
        <f>E158-F158</f>
        <v>1661000000</v>
      </c>
      <c r="M158" s="2">
        <f>L158-SUM(G158:I158)</f>
        <v>1001000000</v>
      </c>
      <c r="N158" s="28">
        <f t="array" ref="N158">1-(F158/E158)</f>
        <v>0.55164397210229166</v>
      </c>
      <c r="O158" s="28">
        <f>M158/E158</f>
        <v>0.33244769179674527</v>
      </c>
    </row>
    <row r="159" spans="1:15" x14ac:dyDescent="0.25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  <c r="L159" s="2">
        <f>E159-F159</f>
        <v>1755000000</v>
      </c>
      <c r="M159" s="2">
        <f>L159-SUM(G159:I159)</f>
        <v>1072000000</v>
      </c>
      <c r="N159" s="28">
        <f t="array" ref="N159">1-(F159/E159)</f>
        <v>0.55555555555555558</v>
      </c>
      <c r="O159" s="28">
        <f>M159/E159</f>
        <v>0.33934789490345046</v>
      </c>
    </row>
    <row r="160" spans="1:15" x14ac:dyDescent="0.25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  <c r="L160" s="2">
        <f>E160-F160</f>
        <v>33301000000</v>
      </c>
      <c r="M160" s="2">
        <f>L160-SUM(G160:I160)</f>
        <v>8197000000</v>
      </c>
      <c r="N160" s="28">
        <f t="array" ref="N160">1-(F160/E160)</f>
        <v>0.98579082916432315</v>
      </c>
      <c r="O160" s="28">
        <f>M160/E160</f>
        <v>0.24265119445842337</v>
      </c>
    </row>
    <row r="161" spans="1:15" x14ac:dyDescent="0.25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  <c r="L161" s="2">
        <f>E161-F161</f>
        <v>34386000000</v>
      </c>
      <c r="M161" s="2">
        <f>L161-SUM(G161:I161)</f>
        <v>9404000000</v>
      </c>
      <c r="N161" s="28">
        <f t="array" ref="N161">1-(F161/E161)</f>
        <v>0.98730906167451471</v>
      </c>
      <c r="O161" s="28">
        <f>M161/E161</f>
        <v>0.27001263351326521</v>
      </c>
    </row>
    <row r="162" spans="1:15" x14ac:dyDescent="0.25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  <c r="L162" s="2">
        <f>E162-F162</f>
        <v>35522000000</v>
      </c>
      <c r="M162" s="2">
        <f>L162-SUM(G162:I162)</f>
        <v>10325000000</v>
      </c>
      <c r="N162" s="28">
        <f t="array" ref="N162">1-(F162/E162)</f>
        <v>0.98960858058225376</v>
      </c>
      <c r="O162" s="28">
        <f>M162/E162</f>
        <v>0.28764451873519986</v>
      </c>
    </row>
    <row r="163" spans="1:15" x14ac:dyDescent="0.25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  <c r="L163" s="2">
        <f>E163-F163</f>
        <v>33966000000</v>
      </c>
      <c r="M163" s="2">
        <f>L163-SUM(G163:I163)</f>
        <v>9086000000</v>
      </c>
      <c r="N163" s="28">
        <f t="array" ref="N163">1-(F163/E163)</f>
        <v>0.98620829824917977</v>
      </c>
      <c r="O163" s="28">
        <f>M163/E163</f>
        <v>0.26381347812200573</v>
      </c>
    </row>
    <row r="164" spans="1:15" x14ac:dyDescent="0.25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  <c r="L164" s="2">
        <f>E164-F164</f>
        <v>837600000</v>
      </c>
      <c r="M164" s="2">
        <f>L164-SUM(G164:I164)</f>
        <v>230000000</v>
      </c>
      <c r="N164" s="28">
        <f t="array" ref="N164">1-(F164/E164)</f>
        <v>0.40093820305394667</v>
      </c>
      <c r="O164" s="28">
        <f>M164/E164</f>
        <v>0.11009525633047725</v>
      </c>
    </row>
    <row r="165" spans="1:15" x14ac:dyDescent="0.25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  <c r="L165" s="2">
        <f>E165-F165</f>
        <v>979200000</v>
      </c>
      <c r="M165" s="2">
        <f>L165-SUM(G165:I165)</f>
        <v>298900000</v>
      </c>
      <c r="N165" s="28">
        <f t="array" ref="N165">1-(F165/E165)</f>
        <v>0.4091080008355964</v>
      </c>
      <c r="O165" s="28">
        <f>M165/E165</f>
        <v>0.12487988301650303</v>
      </c>
    </row>
    <row r="166" spans="1:15" x14ac:dyDescent="0.25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  <c r="L166" s="2">
        <f>E166-F166</f>
        <v>1145600000</v>
      </c>
      <c r="M166" s="2">
        <f>L166-SUM(G166:I166)</f>
        <v>388700000</v>
      </c>
      <c r="N166" s="28">
        <f t="array" ref="N166">1-(F166/E166)</f>
        <v>0.42324601913769533</v>
      </c>
      <c r="O166" s="28">
        <f>M166/E166</f>
        <v>0.14360660582997747</v>
      </c>
    </row>
    <row r="167" spans="1:15" x14ac:dyDescent="0.25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  <c r="L167" s="2">
        <f>E167-F167</f>
        <v>1436200000</v>
      </c>
      <c r="M167" s="2">
        <f>L167-SUM(G167:I167)</f>
        <v>490200000</v>
      </c>
      <c r="N167" s="28">
        <f t="array" ref="N167">1-(F167/E167)</f>
        <v>0.43636253152249871</v>
      </c>
      <c r="O167" s="28">
        <f>M167/E167</f>
        <v>0.14893810956157141</v>
      </c>
    </row>
    <row r="168" spans="1:15" x14ac:dyDescent="0.25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  <c r="L168" s="2">
        <f>E168-F168</f>
        <v>4740935000</v>
      </c>
      <c r="M168" s="2">
        <f>L168-SUM(G168:I168)</f>
        <v>1773098000</v>
      </c>
      <c r="N168" s="28">
        <f t="array" ref="N168">1-(F168/E168)</f>
        <v>0.51827487857377896</v>
      </c>
      <c r="O168" s="28">
        <f>M168/E168</f>
        <v>0.19383352664599077</v>
      </c>
    </row>
    <row r="169" spans="1:15" x14ac:dyDescent="0.25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  <c r="L169" s="2">
        <f>E169-F169</f>
        <v>4934907000</v>
      </c>
      <c r="M169" s="2">
        <f>L169-SUM(G169:I169)</f>
        <v>1830223000</v>
      </c>
      <c r="N169" s="28">
        <f t="array" ref="N169">1-(F169/E169)</f>
        <v>0.52081730703777285</v>
      </c>
      <c r="O169" s="28">
        <f>M169/E169</f>
        <v>0.19315699650238466</v>
      </c>
    </row>
    <row r="170" spans="1:15" x14ac:dyDescent="0.25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  <c r="L170" s="2">
        <f>E170-F170</f>
        <v>5327031000</v>
      </c>
      <c r="M170" s="2">
        <f>L170-SUM(G170:I170)</f>
        <v>1953051000</v>
      </c>
      <c r="N170" s="28">
        <f t="array" ref="N170">1-(F170/E170)</f>
        <v>0.52290696099276168</v>
      </c>
      <c r="O170" s="28">
        <f>M170/E170</f>
        <v>0.19171353856845849</v>
      </c>
    </row>
    <row r="171" spans="1:15" x14ac:dyDescent="0.25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  <c r="L171" s="2">
        <f>E171-F171</f>
        <v>5608736000</v>
      </c>
      <c r="M171" s="2">
        <f>L171-SUM(G171:I171)</f>
        <v>2060395000</v>
      </c>
      <c r="N171" s="28">
        <f t="array" ref="N171">1-(F171/E171)</f>
        <v>0.5273511528557282</v>
      </c>
      <c r="O171" s="28">
        <f>M171/E171</f>
        <v>0.19372487465770863</v>
      </c>
    </row>
    <row r="172" spans="1:15" x14ac:dyDescent="0.25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  <c r="L172" s="2">
        <f>E172-F172</f>
        <v>13355000000</v>
      </c>
      <c r="M172" s="2">
        <f>L172-SUM(G172:I172)</f>
        <v>6542000000</v>
      </c>
      <c r="N172" s="28">
        <f t="array" ref="N172">1-(F172/E172)</f>
        <v>0.15417383373930715</v>
      </c>
      <c r="O172" s="28">
        <f>M172/E172</f>
        <v>7.5522667190007275E-2</v>
      </c>
    </row>
    <row r="173" spans="1:15" x14ac:dyDescent="0.25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  <c r="L173" s="2">
        <f>E173-F173</f>
        <v>14010000000</v>
      </c>
      <c r="M173" s="2">
        <f>L173-SUM(G173:I173)</f>
        <v>7483000000</v>
      </c>
      <c r="N173" s="28">
        <f t="array" ref="N173">1-(F173/E173)</f>
        <v>0.15435975408210489</v>
      </c>
      <c r="O173" s="28">
        <f>M173/E173</f>
        <v>8.2446398272404756E-2</v>
      </c>
    </row>
    <row r="174" spans="1:15" x14ac:dyDescent="0.25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  <c r="L174" s="2">
        <f>E174-F174</f>
        <v>14026000000</v>
      </c>
      <c r="M174" s="2">
        <f>L174-SUM(G174:I174)</f>
        <v>7444000000</v>
      </c>
      <c r="N174" s="28">
        <f t="array" ref="N174">1-(F174/E174)</f>
        <v>0.14593087375408365</v>
      </c>
      <c r="O174" s="28">
        <f>M174/E174</f>
        <v>7.7449695153671685E-2</v>
      </c>
    </row>
    <row r="175" spans="1:15" x14ac:dyDescent="0.25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  <c r="L175" s="2">
        <f>E175-F175</f>
        <v>13781000000</v>
      </c>
      <c r="M175" s="2">
        <f>L175-SUM(G175:I175)</f>
        <v>5841000000</v>
      </c>
      <c r="N175" s="28">
        <f t="array" ref="N175">1-(F175/E175)</f>
        <v>0.14572120417464129</v>
      </c>
      <c r="O175" s="28">
        <f>M175/E175</f>
        <v>6.1763119772446098E-2</v>
      </c>
    </row>
    <row r="176" spans="1:15" x14ac:dyDescent="0.25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  <c r="L176" s="2">
        <f>E176-F176</f>
        <v>96325000000</v>
      </c>
      <c r="M176" s="2">
        <f>L176-SUM(G176:I176)</f>
        <v>16063000000</v>
      </c>
      <c r="N176" s="28">
        <f t="array" ref="N176">1-(F176/E176)</f>
        <v>0.962499250584544</v>
      </c>
      <c r="O176" s="28">
        <f>M176/E176</f>
        <v>0.16050480625112412</v>
      </c>
    </row>
    <row r="177" spans="1:15" x14ac:dyDescent="0.25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  <c r="L177" s="2">
        <f>E177-F177</f>
        <v>98663000000</v>
      </c>
      <c r="M177" s="2">
        <f>L177-SUM(G177:I177)</f>
        <v>25893000000</v>
      </c>
      <c r="N177" s="28">
        <f t="array" ref="N177">1-(F177/E177)</f>
        <v>0.97016627825796242</v>
      </c>
      <c r="O177" s="28">
        <f>M177/E177</f>
        <v>0.25460928050974957</v>
      </c>
    </row>
    <row r="178" spans="1:15" x14ac:dyDescent="0.25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  <c r="L178" s="2">
        <f>E178-F178</f>
        <v>92525000000</v>
      </c>
      <c r="M178" s="2">
        <f>L178-SUM(G178:I178)</f>
        <v>15133000000</v>
      </c>
      <c r="N178" s="28">
        <f t="array" ref="N178">1-(F178/E178)</f>
        <v>0.97209527111503347</v>
      </c>
      <c r="O178" s="28">
        <f>M178/E178</f>
        <v>0.15899181559344827</v>
      </c>
    </row>
    <row r="179" spans="1:15" x14ac:dyDescent="0.25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  <c r="L179" s="2">
        <f>E179-F179</f>
        <v>90852000000</v>
      </c>
      <c r="M179" s="2">
        <f>L179-SUM(G179:I179)</f>
        <v>30499000000</v>
      </c>
      <c r="N179" s="28">
        <f t="array" ref="N179">1-(F179/E179)</f>
        <v>0.97631533700137552</v>
      </c>
      <c r="O179" s="28">
        <f>M179/E179</f>
        <v>0.3277488823933975</v>
      </c>
    </row>
    <row r="180" spans="1:15" x14ac:dyDescent="0.25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  <c r="L180" s="2">
        <f>E180-F180</f>
        <v>7134000000</v>
      </c>
      <c r="M180" s="2">
        <f>L180-SUM(G180:I180)</f>
        <v>2770000000</v>
      </c>
      <c r="N180" s="28">
        <f t="array" ref="N180">1-(F180/E180)</f>
        <v>0.51191159586681967</v>
      </c>
      <c r="O180" s="28">
        <f>M180/E180</f>
        <v>0.19876578645235363</v>
      </c>
    </row>
    <row r="181" spans="1:15" x14ac:dyDescent="0.25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  <c r="L181" s="2">
        <f>E181-F181</f>
        <v>4162000000</v>
      </c>
      <c r="M181" s="2">
        <f>L181-SUM(G181:I181)</f>
        <v>496000000</v>
      </c>
      <c r="N181" s="28">
        <f t="array" ref="N181">1-(F181/E181)</f>
        <v>0.44215446722617657</v>
      </c>
      <c r="O181" s="28">
        <f>M181/E181</f>
        <v>5.2693084032720702E-2</v>
      </c>
    </row>
    <row r="182" spans="1:15" x14ac:dyDescent="0.25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  <c r="L182" s="2">
        <f>E182-F182</f>
        <v>4581000000</v>
      </c>
      <c r="M182" s="2">
        <f>L182-SUM(G182:I182)</f>
        <v>656000000</v>
      </c>
      <c r="N182" s="28">
        <f t="array" ref="N182">1-(F182/E182)</f>
        <v>0.42737195633921077</v>
      </c>
      <c r="O182" s="28">
        <f>M182/E182</f>
        <v>6.1199738781602758E-2</v>
      </c>
    </row>
    <row r="183" spans="1:15" x14ac:dyDescent="0.25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  <c r="L183" s="2">
        <f>E183-F183</f>
        <v>4146000000</v>
      </c>
      <c r="M183" s="2">
        <f>L183-SUM(G183:I183)</f>
        <v>449000000</v>
      </c>
      <c r="N183" s="28">
        <f t="array" ref="N183">1-(F183/E183)</f>
        <v>0.4159309791332263</v>
      </c>
      <c r="O183" s="28">
        <f>M183/E183</f>
        <v>4.5044141252006419E-2</v>
      </c>
    </row>
    <row r="184" spans="1:15" x14ac:dyDescent="0.25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  <c r="L184" s="2">
        <f>E184-F184</f>
        <v>4388755000</v>
      </c>
      <c r="M184" s="2">
        <f>L184-SUM(G184:I184)</f>
        <v>1638218000</v>
      </c>
      <c r="N184" s="28">
        <f t="array" ref="N184">1-(F184/E184)</f>
        <v>0.40210003403702477</v>
      </c>
      <c r="O184" s="28">
        <f>M184/E184</f>
        <v>0.15009439204513961</v>
      </c>
    </row>
    <row r="185" spans="1:15" x14ac:dyDescent="0.25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  <c r="L185" s="2">
        <f>E185-F185</f>
        <v>4565582000</v>
      </c>
      <c r="M185" s="2">
        <f>L185-SUM(G185:I185)</f>
        <v>1614587000</v>
      </c>
      <c r="N185" s="28">
        <f t="array" ref="N185">1-(F185/E185)</f>
        <v>0.3968703654557999</v>
      </c>
      <c r="O185" s="28">
        <f>M185/E185</f>
        <v>0.14035050356125103</v>
      </c>
    </row>
    <row r="186" spans="1:15" x14ac:dyDescent="0.25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  <c r="L186" s="2">
        <f>E186-F186</f>
        <v>4619779000</v>
      </c>
      <c r="M186" s="2">
        <f>L186-SUM(G186:I186)</f>
        <v>1554293000</v>
      </c>
      <c r="N186" s="28">
        <f t="array" ref="N186">1-(F186/E186)</f>
        <v>0.38883179577509841</v>
      </c>
      <c r="O186" s="28">
        <f>M186/E186</f>
        <v>0.13081979426952348</v>
      </c>
    </row>
    <row r="187" spans="1:15" x14ac:dyDescent="0.25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  <c r="L187" s="2">
        <f>E187-F187</f>
        <v>4620310000</v>
      </c>
      <c r="M187" s="2">
        <f>L187-SUM(G187:I187)</f>
        <v>1414903000</v>
      </c>
      <c r="N187" s="28">
        <f t="array" ref="N187">1-(F187/E187)</f>
        <v>0.38172117766796732</v>
      </c>
      <c r="O187" s="28">
        <f>M187/E187</f>
        <v>0.11689658041255672</v>
      </c>
    </row>
    <row r="188" spans="1:15" x14ac:dyDescent="0.25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  <c r="L188" s="2">
        <f>E188-F188</f>
        <v>10308000000</v>
      </c>
      <c r="M188" s="2">
        <f>L188-SUM(G188:I188)</f>
        <v>3491000000</v>
      </c>
      <c r="N188" s="28">
        <f t="array" ref="N188">1-(F188/E188)</f>
        <v>0.96004470522492313</v>
      </c>
      <c r="O188" s="28">
        <f>M188/E188</f>
        <v>0.32513737543075349</v>
      </c>
    </row>
    <row r="189" spans="1:15" x14ac:dyDescent="0.25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  <c r="L189" s="2">
        <f>E189-F189</f>
        <v>10242000000</v>
      </c>
      <c r="M189" s="2">
        <f>L189-SUM(G189:I189)</f>
        <v>3919000000</v>
      </c>
      <c r="N189" s="28">
        <f t="array" ref="N189">1-(F189/E189)</f>
        <v>0.97145025135160767</v>
      </c>
      <c r="O189" s="28">
        <f>M189/E189</f>
        <v>0.37171583040880207</v>
      </c>
    </row>
    <row r="190" spans="1:15" x14ac:dyDescent="0.25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  <c r="L190" s="2">
        <f>E190-F190</f>
        <v>9759000000</v>
      </c>
      <c r="M190" s="2">
        <f>L190-SUM(G190:I190)</f>
        <v>3702000000</v>
      </c>
      <c r="N190" s="28">
        <f t="array" ref="N190">1-(F190/E190)</f>
        <v>0.9760952190438088</v>
      </c>
      <c r="O190" s="28">
        <f>M190/E190</f>
        <v>0.37027405481096221</v>
      </c>
    </row>
    <row r="191" spans="1:15" x14ac:dyDescent="0.25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  <c r="L191" s="2">
        <f>E191-F191</f>
        <v>10113000000</v>
      </c>
      <c r="M191" s="2">
        <f>L191-SUM(G191:I191)</f>
        <v>3584000000</v>
      </c>
      <c r="N191" s="28">
        <f t="array" ref="N191">1-(F191/E191)</f>
        <v>0.9774792190218442</v>
      </c>
      <c r="O191" s="28">
        <f>M191/E191</f>
        <v>0.34641407307171856</v>
      </c>
    </row>
    <row r="192" spans="1:15" x14ac:dyDescent="0.25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  <c r="L192" s="2">
        <f>E192-F192</f>
        <v>10984000000</v>
      </c>
      <c r="M192" s="2">
        <f>L192-SUM(G192:I192)</f>
        <v>2229000000</v>
      </c>
      <c r="N192" s="28">
        <f t="array" ref="N192">1-(F192/E192)</f>
        <v>0.24163495171260752</v>
      </c>
      <c r="O192" s="28">
        <f>M192/E192</f>
        <v>4.9035352090987083E-2</v>
      </c>
    </row>
    <row r="193" spans="1:15" x14ac:dyDescent="0.25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  <c r="L193" s="2">
        <f>E193-F193</f>
        <v>9399000000</v>
      </c>
      <c r="M193" s="2">
        <f>L193-SUM(G193:I193)</f>
        <v>1293000000</v>
      </c>
      <c r="N193" s="28">
        <f t="array" ref="N193">1-(F193/E193)</f>
        <v>0.23143975770111547</v>
      </c>
      <c r="O193" s="28">
        <f>M193/E193</f>
        <v>3.1838664401270589E-2</v>
      </c>
    </row>
    <row r="194" spans="1:15" x14ac:dyDescent="0.25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  <c r="L194" s="2">
        <f>E194-F194</f>
        <v>9047000000</v>
      </c>
      <c r="M194" s="2">
        <f>L194-SUM(G194:I194)</f>
        <v>1455000000</v>
      </c>
      <c r="N194" s="28">
        <f t="array" ref="N194">1-(F194/E194)</f>
        <v>0.22427427551501034</v>
      </c>
      <c r="O194" s="28">
        <f>M194/E194</f>
        <v>3.6069312575919082E-2</v>
      </c>
    </row>
    <row r="195" spans="1:15" x14ac:dyDescent="0.25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  <c r="L195" s="2">
        <f>E195-F195</f>
        <v>9191000000</v>
      </c>
      <c r="M195" s="2">
        <f>L195-SUM(G195:I195)</f>
        <v>1573000000</v>
      </c>
      <c r="N195" s="28">
        <f t="array" ref="N195">1-(F195/E195)</f>
        <v>0.23251872090669901</v>
      </c>
      <c r="O195" s="28">
        <f>M195/E195</f>
        <v>3.979457599676179E-2</v>
      </c>
    </row>
    <row r="196" spans="1:15" x14ac:dyDescent="0.25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  <c r="L196" s="2">
        <f>E196-F196</f>
        <v>1855100000</v>
      </c>
      <c r="M196" s="2">
        <f>L196-SUM(G196:I196)</f>
        <v>639100000</v>
      </c>
      <c r="N196" s="28">
        <f t="array" ref="N196">1-(F196/E196)</f>
        <v>0.60832923430070496</v>
      </c>
      <c r="O196" s="28">
        <f>M196/E196</f>
        <v>0.20957534021970814</v>
      </c>
    </row>
    <row r="197" spans="1:15" x14ac:dyDescent="0.25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  <c r="L197" s="2">
        <f>E197-F197</f>
        <v>2065000000</v>
      </c>
      <c r="M197" s="2">
        <f>L197-SUM(G197:I197)</f>
        <v>781500000</v>
      </c>
      <c r="N197" s="28">
        <f t="array" ref="N197">1-(F197/E197)</f>
        <v>0.62131423757371529</v>
      </c>
      <c r="O197" s="28">
        <f>M197/E197</f>
        <v>0.23513659886869659</v>
      </c>
    </row>
    <row r="198" spans="1:15" x14ac:dyDescent="0.25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  <c r="L198" s="2">
        <f>E198-F198</f>
        <v>2114800000</v>
      </c>
      <c r="M198" s="2">
        <f>L198-SUM(G198:I198)</f>
        <v>843500000</v>
      </c>
      <c r="N198" s="28">
        <f t="array" ref="N198">1-(F198/E198)</f>
        <v>0.61908665105386418</v>
      </c>
      <c r="O198" s="28">
        <f>M198/E198</f>
        <v>0.24692622950819673</v>
      </c>
    </row>
    <row r="199" spans="1:15" x14ac:dyDescent="0.25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  <c r="L199" s="2">
        <f>E199-F199</f>
        <v>2342300000</v>
      </c>
      <c r="M199" s="2">
        <f>L199-SUM(G199:I199)</f>
        <v>947600000</v>
      </c>
      <c r="N199" s="28">
        <f t="array" ref="N199">1-(F199/E199)</f>
        <v>0.63066774367259026</v>
      </c>
      <c r="O199" s="28">
        <f>M199/E199</f>
        <v>0.25514270328486804</v>
      </c>
    </row>
    <row r="200" spans="1:15" x14ac:dyDescent="0.25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  <c r="L200" s="2">
        <f>E200-F200</f>
        <v>4171000000</v>
      </c>
      <c r="M200" s="2">
        <f>L200-SUM(G200:I200)</f>
        <v>1255000000</v>
      </c>
      <c r="N200" s="28">
        <f t="array" ref="N200">1-(F200/E200)</f>
        <v>0.51787931462627268</v>
      </c>
      <c r="O200" s="28">
        <f>M200/E200</f>
        <v>0.1558231934442513</v>
      </c>
    </row>
    <row r="201" spans="1:15" x14ac:dyDescent="0.25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  <c r="L201" s="2">
        <f>E201-F201</f>
        <v>4301000000</v>
      </c>
      <c r="M201" s="2">
        <f>L201-SUM(G201:I201)</f>
        <v>1606000000</v>
      </c>
      <c r="N201" s="28">
        <f t="array" ref="N201">1-(F201/E201)</f>
        <v>0.50923514089509825</v>
      </c>
      <c r="O201" s="28">
        <f>M201/E201</f>
        <v>0.19014918304522851</v>
      </c>
    </row>
    <row r="202" spans="1:15" x14ac:dyDescent="0.25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  <c r="L202" s="2">
        <f>E202-F202</f>
        <v>4695000000</v>
      </c>
      <c r="M202" s="2">
        <f>L202-SUM(G202:I202)</f>
        <v>1500000000</v>
      </c>
      <c r="N202" s="28">
        <f t="array" ref="N202">1-(F202/E202)</f>
        <v>0.45662322505349151</v>
      </c>
      <c r="O202" s="28">
        <f>M202/E202</f>
        <v>0.14588601439408674</v>
      </c>
    </row>
    <row r="203" spans="1:15" x14ac:dyDescent="0.25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  <c r="L203" s="2">
        <f>E203-F203</f>
        <v>5991000000</v>
      </c>
      <c r="M203" s="2">
        <f>L203-SUM(G203:I203)</f>
        <v>2158000000</v>
      </c>
      <c r="N203" s="28">
        <f t="array" ref="N203">1-(F203/E203)</f>
        <v>0.47993270848353764</v>
      </c>
      <c r="O203" s="28">
        <f>M203/E203</f>
        <v>0.17287511014980372</v>
      </c>
    </row>
    <row r="204" spans="1:15" x14ac:dyDescent="0.25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  <c r="L204" s="2">
        <f>E204-F204</f>
        <v>3811000000</v>
      </c>
      <c r="M204" s="2">
        <f>L204-SUM(G204:I204)</f>
        <v>1949000000</v>
      </c>
      <c r="N204" s="28">
        <f t="array" ref="N204">1-(F204/E204)</f>
        <v>0.170407798247183</v>
      </c>
      <c r="O204" s="28">
        <f>M204/E204</f>
        <v>8.7148989447326061E-2</v>
      </c>
    </row>
    <row r="205" spans="1:15" x14ac:dyDescent="0.25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  <c r="L205" s="2">
        <f>E205-F205</f>
        <v>4805000000</v>
      </c>
      <c r="M205" s="2">
        <f>L205-SUM(G205:I205)</f>
        <v>2859000000</v>
      </c>
      <c r="N205" s="28">
        <f t="array" ref="N205">1-(F205/E205)</f>
        <v>0.1957150421571423</v>
      </c>
      <c r="O205" s="28">
        <f>M205/E205</f>
        <v>0.11645146837196041</v>
      </c>
    </row>
    <row r="206" spans="1:15" x14ac:dyDescent="0.25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  <c r="L206" s="2">
        <f>E206-F206</f>
        <v>1327000000</v>
      </c>
      <c r="M206" s="2">
        <f>L206-SUM(G206:I206)</f>
        <v>-108000000</v>
      </c>
      <c r="N206" s="28">
        <f t="array" ref="N206">1-(F206/E206)</f>
        <v>8.4296785668911189E-2</v>
      </c>
      <c r="O206" s="28">
        <f>M206/E206</f>
        <v>-6.8606276203786046E-3</v>
      </c>
    </row>
    <row r="207" spans="1:15" x14ac:dyDescent="0.25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  <c r="L207" s="2">
        <f>E207-F207</f>
        <v>-132000000</v>
      </c>
      <c r="M207" s="2">
        <f>L207-SUM(G207:I207)</f>
        <v>-1331000000</v>
      </c>
      <c r="N207" s="28">
        <f t="array" ref="N207">1-(F207/E207)</f>
        <v>-1.341327100904377E-2</v>
      </c>
      <c r="O207" s="28">
        <f>M207/E207</f>
        <v>-0.13525048267452494</v>
      </c>
    </row>
    <row r="208" spans="1:15" x14ac:dyDescent="0.25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  <c r="L208" s="2">
        <f>E208-F208</f>
        <v>6074500000</v>
      </c>
      <c r="M208" s="2">
        <f>L208-SUM(G208:I208)</f>
        <v>2490500000</v>
      </c>
      <c r="N208" s="28">
        <f t="array" ref="N208">1-(F208/E208)</f>
        <v>0.87627304463229572</v>
      </c>
      <c r="O208" s="28">
        <f>M208/E208</f>
        <v>0.35926545685352412</v>
      </c>
    </row>
    <row r="209" spans="1:15" x14ac:dyDescent="0.25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  <c r="L209" s="2">
        <f>E209-F209</f>
        <v>8532300000</v>
      </c>
      <c r="M209" s="2">
        <f>L209-SUM(G209:I209)</f>
        <v>3955700000</v>
      </c>
      <c r="N209" s="28">
        <f t="array" ref="N209">1-(F209/E209)</f>
        <v>0.87931940679974852</v>
      </c>
      <c r="O209" s="28">
        <f>M209/E209</f>
        <v>0.40766543340925254</v>
      </c>
    </row>
    <row r="210" spans="1:15" x14ac:dyDescent="0.25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  <c r="L210" s="2">
        <f>E210-F210</f>
        <v>9523400000</v>
      </c>
      <c r="M210" s="2">
        <f>L210-SUM(G210:I210)</f>
        <v>4984400000</v>
      </c>
      <c r="N210" s="28">
        <f t="array" ref="N210">1-(F210/E210)</f>
        <v>0.88476188706590608</v>
      </c>
      <c r="O210" s="28">
        <f>M210/E210</f>
        <v>0.46307066277708614</v>
      </c>
    </row>
    <row r="211" spans="1:15" x14ac:dyDescent="0.25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  <c r="L211" s="2">
        <f>E211-F211</f>
        <v>9970100000</v>
      </c>
      <c r="M211" s="2">
        <f>L211-SUM(G211:I211)</f>
        <v>5638300000</v>
      </c>
      <c r="N211" s="28">
        <f t="array" ref="N211">1-(F211/E211)</f>
        <v>0.87084235902452656</v>
      </c>
      <c r="O211" s="28">
        <f>M211/E211</f>
        <v>0.49247956117671721</v>
      </c>
    </row>
    <row r="212" spans="1:15" x14ac:dyDescent="0.25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  <c r="L212" s="2">
        <f>E212-F212</f>
        <v>1561700000</v>
      </c>
      <c r="M212" s="2">
        <f>L212-SUM(G212:I212)</f>
        <v>790500000</v>
      </c>
      <c r="N212" s="28">
        <f t="array" ref="N212">1-(F212/E212)</f>
        <v>0.17877216479503644</v>
      </c>
      <c r="O212" s="28">
        <f>M212/E212</f>
        <v>9.0490744874480583E-2</v>
      </c>
    </row>
    <row r="213" spans="1:15" x14ac:dyDescent="0.25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  <c r="L213" s="2">
        <f>E213-F213</f>
        <v>1592700000</v>
      </c>
      <c r="M213" s="2">
        <f>L213-SUM(G213:I213)</f>
        <v>795400000</v>
      </c>
      <c r="N213" s="28">
        <f t="array" ref="N213">1-(F213/E213)</f>
        <v>0.1880823325185107</v>
      </c>
      <c r="O213" s="28">
        <f>M213/E213</f>
        <v>9.3928980526918671E-2</v>
      </c>
    </row>
    <row r="214" spans="1:15" x14ac:dyDescent="0.25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  <c r="L214" s="2">
        <f>E214-F214</f>
        <v>1666500000</v>
      </c>
      <c r="M214" s="2">
        <f>L214-SUM(G214:I214)</f>
        <v>838600000</v>
      </c>
      <c r="N214" s="28">
        <f t="array" ref="N214">1-(F214/E214)</f>
        <v>0.19445740956826141</v>
      </c>
      <c r="O214" s="28">
        <f>M214/E214</f>
        <v>9.7852975495915984E-2</v>
      </c>
    </row>
    <row r="215" spans="1:15" x14ac:dyDescent="0.25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  <c r="L215" s="2">
        <f>E215-F215</f>
        <v>1536700000</v>
      </c>
      <c r="M215" s="2">
        <f>L215-SUM(G215:I215)</f>
        <v>605200000</v>
      </c>
      <c r="N215" s="28">
        <f t="array" ref="N215">1-(F215/E215)</f>
        <v>0.19215955983493815</v>
      </c>
      <c r="O215" s="28">
        <f>M215/E215</f>
        <v>7.5678379392272108E-2</v>
      </c>
    </row>
    <row r="216" spans="1:15" x14ac:dyDescent="0.25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  <c r="L216" s="2">
        <f>E216-F216</f>
        <v>13011000000</v>
      </c>
      <c r="M216" s="2">
        <f>L216-SUM(G216:I216)</f>
        <v>4090000000</v>
      </c>
      <c r="N216" s="28">
        <f t="array" ref="N216">1-(F216/E216)</f>
        <v>0.73838034163781852</v>
      </c>
      <c r="O216" s="28">
        <f>M216/E216</f>
        <v>0.23210941490267295</v>
      </c>
    </row>
    <row r="217" spans="1:15" x14ac:dyDescent="0.25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  <c r="L217" s="2">
        <f>E217-F217</f>
        <v>11766000000</v>
      </c>
      <c r="M217" s="2">
        <f>L217-SUM(G217:I217)</f>
        <v>3096000000</v>
      </c>
      <c r="N217" s="28">
        <f t="array" ref="N217">1-(F217/E217)</f>
        <v>0.71809581934696376</v>
      </c>
      <c r="O217" s="28">
        <f>M217/E217</f>
        <v>0.1889533109551419</v>
      </c>
    </row>
    <row r="218" spans="1:15" x14ac:dyDescent="0.25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  <c r="L218" s="2">
        <f>E218-F218</f>
        <v>11947000000</v>
      </c>
      <c r="M218" s="2">
        <f>L218-SUM(G218:I218)</f>
        <v>2591000000</v>
      </c>
      <c r="N218" s="28">
        <f t="array" ref="N218">1-(F218/E218)</f>
        <v>0.75237735373764092</v>
      </c>
      <c r="O218" s="28">
        <f>M218/E218</f>
        <v>0.16317148435039991</v>
      </c>
    </row>
    <row r="219" spans="1:15" x14ac:dyDescent="0.25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  <c r="L219" s="2">
        <f>E219-F219</f>
        <v>12651000000</v>
      </c>
      <c r="M219" s="2">
        <f>L219-SUM(G219:I219)</f>
        <v>1890000000</v>
      </c>
      <c r="N219" s="28">
        <f t="array" ref="N219">1-(F219/E219)</f>
        <v>0.76394927536231882</v>
      </c>
      <c r="O219" s="28">
        <f>M219/E219</f>
        <v>0.11413043478260869</v>
      </c>
    </row>
    <row r="220" spans="1:15" x14ac:dyDescent="0.25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  <c r="L220" s="2">
        <f>E220-F220</f>
        <v>4900000000</v>
      </c>
      <c r="M220" s="2">
        <f>L220-SUM(G220:I220)</f>
        <v>1090000000</v>
      </c>
      <c r="N220" s="28">
        <f t="array" ref="N220">1-(F220/E220)</f>
        <v>0.67595530417988692</v>
      </c>
      <c r="O220" s="28">
        <f>M220/E220</f>
        <v>0.15036556766450546</v>
      </c>
    </row>
    <row r="221" spans="1:15" x14ac:dyDescent="0.25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  <c r="L221" s="2">
        <f>E221-F221</f>
        <v>4969000000</v>
      </c>
      <c r="M221" s="2">
        <f>L221-SUM(G221:I221)</f>
        <v>1020000000</v>
      </c>
      <c r="N221" s="28">
        <f t="array" ref="N221">1-(F221/E221)</f>
        <v>0.69564608707825837</v>
      </c>
      <c r="O221" s="28">
        <f>M221/E221</f>
        <v>0.14279714405711885</v>
      </c>
    </row>
    <row r="222" spans="1:15" x14ac:dyDescent="0.25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  <c r="L222" s="2">
        <f>E222-F222</f>
        <v>5170000000</v>
      </c>
      <c r="M222" s="2">
        <f>L222-SUM(G222:I222)</f>
        <v>1098000000</v>
      </c>
      <c r="N222" s="28">
        <f t="array" ref="N222">1-(F222/E222)</f>
        <v>0.70054200542005418</v>
      </c>
      <c r="O222" s="28">
        <f>M222/E222</f>
        <v>0.14878048780487804</v>
      </c>
    </row>
    <row r="223" spans="1:15" x14ac:dyDescent="0.25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  <c r="L223" s="2">
        <f>E223-F223</f>
        <v>5304000000</v>
      </c>
      <c r="M223" s="2">
        <f>L223-SUM(G223:I223)</f>
        <v>937000000</v>
      </c>
      <c r="N223" s="28">
        <f t="array" ref="N223">1-(F223/E223)</f>
        <v>0.709375417948375</v>
      </c>
      <c r="O223" s="28">
        <f>M223/E223</f>
        <v>0.1253176407650127</v>
      </c>
    </row>
    <row r="224" spans="1:15" x14ac:dyDescent="0.25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  <c r="L224" s="2">
        <f>E224-F224</f>
        <v>1557500000</v>
      </c>
      <c r="M224" s="2">
        <f>L224-SUM(G224:I224)</f>
        <v>855200000</v>
      </c>
      <c r="N224" s="28">
        <f t="array" ref="N224">1-(F224/E224)</f>
        <v>0.20943710835596907</v>
      </c>
      <c r="O224" s="28">
        <f>M224/E224</f>
        <v>0.11499878976951833</v>
      </c>
    </row>
    <row r="225" spans="1:15" x14ac:dyDescent="0.25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  <c r="L225" s="2">
        <f>E225-F225</f>
        <v>1756400000</v>
      </c>
      <c r="M225" s="2">
        <f>L225-SUM(G225:I225)</f>
        <v>963700000</v>
      </c>
      <c r="N225" s="28">
        <f t="array" ref="N225">1-(F225/E225)</f>
        <v>0.21148450951824782</v>
      </c>
      <c r="O225" s="28">
        <f>M225/E225</f>
        <v>0.11603713380934606</v>
      </c>
    </row>
    <row r="226" spans="1:15" x14ac:dyDescent="0.25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  <c r="L226" s="2">
        <f>E226-F226</f>
        <v>1703100000</v>
      </c>
      <c r="M226" s="2">
        <f>L226-SUM(G226:I226)</f>
        <v>939700000</v>
      </c>
      <c r="N226" s="28">
        <f t="array" ref="N226">1-(F226/E226)</f>
        <v>0.21227191145677538</v>
      </c>
      <c r="O226" s="28">
        <f>M226/E226</f>
        <v>0.11712284375311596</v>
      </c>
    </row>
    <row r="227" spans="1:15" x14ac:dyDescent="0.25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  <c r="L227" s="2">
        <f>E227-F227</f>
        <v>1933100000</v>
      </c>
      <c r="M227" s="2">
        <f>L227-SUM(G227:I227)</f>
        <v>225900000</v>
      </c>
      <c r="N227" s="28">
        <f t="array" ref="N227">1-(F227/E227)</f>
        <v>0.21310770587586814</v>
      </c>
      <c r="O227" s="28">
        <f>M227/E227</f>
        <v>2.4903538749862199E-2</v>
      </c>
    </row>
    <row r="228" spans="1:15" x14ac:dyDescent="0.25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  <c r="L228" s="2">
        <f>E228-F228</f>
        <v>1179978000</v>
      </c>
      <c r="M228" s="2">
        <f>L228-SUM(G228:I228)</f>
        <v>640321000</v>
      </c>
      <c r="N228" s="28">
        <f t="array" ref="N228">1-(F228/E228)</f>
        <v>0.6387976089034888</v>
      </c>
      <c r="O228" s="28">
        <f>M228/E228</f>
        <v>0.34664673725331396</v>
      </c>
    </row>
    <row r="229" spans="1:15" x14ac:dyDescent="0.25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  <c r="L229" s="2">
        <f>E229-F229</f>
        <v>1364136000</v>
      </c>
      <c r="M229" s="2">
        <f>L229-SUM(G229:I229)</f>
        <v>686426000</v>
      </c>
      <c r="N229" s="28">
        <f t="array" ref="N229">1-(F229/E229)</f>
        <v>0.63877831310971134</v>
      </c>
      <c r="O229" s="28">
        <f>M229/E229</f>
        <v>0.3214298591596782</v>
      </c>
    </row>
    <row r="230" spans="1:15" x14ac:dyDescent="0.25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  <c r="L230" s="2">
        <f>E230-F230</f>
        <v>1532472000</v>
      </c>
      <c r="M230" s="2">
        <f>L230-SUM(G230:I230)</f>
        <v>801822000</v>
      </c>
      <c r="N230" s="28">
        <f t="array" ref="N230">1-(F230/E230)</f>
        <v>0.63932969489336244</v>
      </c>
      <c r="O230" s="28">
        <f>M230/E230</f>
        <v>0.33451091740585515</v>
      </c>
    </row>
    <row r="231" spans="1:15" x14ac:dyDescent="0.25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  <c r="L231" s="2">
        <f>E231-F231</f>
        <v>1586485000</v>
      </c>
      <c r="M231" s="2">
        <f>L231-SUM(G231:I231)</f>
        <v>849365000</v>
      </c>
      <c r="N231" s="28">
        <f t="array" ref="N231">1-(F231/E231)</f>
        <v>0.63693256159314537</v>
      </c>
      <c r="O231" s="28">
        <f>M231/E231</f>
        <v>0.34099800828722737</v>
      </c>
    </row>
    <row r="232" spans="1:15" x14ac:dyDescent="0.25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  <c r="L232" s="2">
        <f>E232-F232</f>
        <v>3364900000</v>
      </c>
      <c r="M232" s="2">
        <f>L232-SUM(G232:I232)</f>
        <v>1299000000</v>
      </c>
      <c r="N232" s="28">
        <f t="array" ref="N232">1-(F232/E232)</f>
        <v>0.24981996094823045</v>
      </c>
      <c r="O232" s="28">
        <f>M232/E232</f>
        <v>9.6441537422137749E-2</v>
      </c>
    </row>
    <row r="233" spans="1:15" x14ac:dyDescent="0.25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  <c r="L233" s="2">
        <f>E233-F233</f>
        <v>2927400000</v>
      </c>
      <c r="M233" s="2">
        <f>L233-SUM(G233:I233)</f>
        <v>1148500000</v>
      </c>
      <c r="N233" s="28">
        <f t="array" ref="N233">1-(F233/E233)</f>
        <v>0.24728421550573565</v>
      </c>
      <c r="O233" s="28">
        <f>M233/E233</f>
        <v>9.7016438309878189E-2</v>
      </c>
    </row>
    <row r="234" spans="1:15" x14ac:dyDescent="0.25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  <c r="L234" s="2">
        <f>E234-F234</f>
        <v>2875600000</v>
      </c>
      <c r="M234" s="2">
        <f>L234-SUM(G234:I234)</f>
        <v>1330300000</v>
      </c>
      <c r="N234" s="28">
        <f t="array" ref="N234">1-(F234/E234)</f>
        <v>0.24089804808578374</v>
      </c>
      <c r="O234" s="28">
        <f>M234/E234</f>
        <v>0.1114434112423557</v>
      </c>
    </row>
    <row r="235" spans="1:15" x14ac:dyDescent="0.25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  <c r="L235" s="2">
        <f>E235-F235</f>
        <v>3090800000</v>
      </c>
      <c r="M235" s="2">
        <f>L235-SUM(G235:I235)</f>
        <v>881400000</v>
      </c>
      <c r="N235" s="28">
        <f t="array" ref="N235">1-(F235/E235)</f>
        <v>0.26546650748524847</v>
      </c>
      <c r="O235" s="28">
        <f>M235/E235</f>
        <v>7.570278882409022E-2</v>
      </c>
    </row>
    <row r="236" spans="1:15" x14ac:dyDescent="0.25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  <c r="L236" s="2">
        <f>E236-F236</f>
        <v>4921000000</v>
      </c>
      <c r="M236" s="2">
        <f>L236-SUM(G236:I236)</f>
        <v>1888000000</v>
      </c>
      <c r="N236" s="28">
        <f t="array" ref="N236">1-(F236/E236)</f>
        <v>4.8677950006429715E-2</v>
      </c>
      <c r="O236" s="28">
        <f>M236/E236</f>
        <v>1.8675872711265865E-2</v>
      </c>
    </row>
    <row r="237" spans="1:15" x14ac:dyDescent="0.25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  <c r="L237" s="2">
        <f>E237-F237</f>
        <v>5161000000</v>
      </c>
      <c r="M237" s="2">
        <f>L237-SUM(G237:I237)</f>
        <v>1910000000</v>
      </c>
      <c r="N237" s="28">
        <f t="array" ref="N237">1-(F237/E237)</f>
        <v>5.6661982345966311E-2</v>
      </c>
      <c r="O237" s="28">
        <f>M237/E237</f>
        <v>2.0969654384963329E-2</v>
      </c>
    </row>
    <row r="238" spans="1:15" x14ac:dyDescent="0.25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  <c r="L238" s="2">
        <f>E238-F238</f>
        <v>5712000000</v>
      </c>
      <c r="M238" s="2">
        <f>L238-SUM(G238:I238)</f>
        <v>2191000000</v>
      </c>
      <c r="N238" s="28">
        <f t="array" ref="N238">1-(F238/E238)</f>
        <v>5.570998039617292E-2</v>
      </c>
      <c r="O238" s="28">
        <f>M238/E238</f>
        <v>2.1369146892159446E-2</v>
      </c>
    </row>
    <row r="239" spans="1:15" x14ac:dyDescent="0.25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  <c r="L239" s="2">
        <f>E239-F239</f>
        <v>6543000000</v>
      </c>
      <c r="M239" s="2">
        <f>L239-SUM(G239:I239)</f>
        <v>2436000000</v>
      </c>
      <c r="N239" s="28">
        <f t="array" ref="N239">1-(F239/E239)</f>
        <v>5.3831471212545057E-2</v>
      </c>
      <c r="O239" s="28">
        <f>M239/E239</f>
        <v>2.004179487601402E-2</v>
      </c>
    </row>
    <row r="240" spans="1:15" x14ac:dyDescent="0.25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  <c r="L240" s="2">
        <f>E240-F240</f>
        <v>14202000000</v>
      </c>
      <c r="M240" s="2">
        <f>L240-SUM(G240:I240)</f>
        <v>5628000000</v>
      </c>
      <c r="N240" s="28">
        <f t="array" ref="N240">1-(F240/E240)</f>
        <v>0.25517464424320824</v>
      </c>
      <c r="O240" s="28">
        <f>M240/E240</f>
        <v>0.10112117291936179</v>
      </c>
    </row>
    <row r="241" spans="1:15" x14ac:dyDescent="0.25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  <c r="L241" s="2">
        <f>E241-F241</f>
        <v>13842000000</v>
      </c>
      <c r="M241" s="2">
        <f>L241-SUM(G241:I241)</f>
        <v>3314000000</v>
      </c>
      <c r="N241" s="28">
        <f t="array" ref="N241">1-(F241/E241)</f>
        <v>0.25083357494926062</v>
      </c>
      <c r="O241" s="28">
        <f>M241/E241</f>
        <v>6.0053638735865465E-2</v>
      </c>
    </row>
    <row r="242" spans="1:15" x14ac:dyDescent="0.25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  <c r="L242" s="2">
        <f>E242-F242</f>
        <v>12878000000</v>
      </c>
      <c r="M242" s="2">
        <f>L242-SUM(G242:I242)</f>
        <v>3785000000</v>
      </c>
      <c r="N242" s="28">
        <f t="array" ref="N242">1-(F242/E242)</f>
        <v>0.27393588734551488</v>
      </c>
      <c r="O242" s="28">
        <f>M242/E242</f>
        <v>8.0513071408819206E-2</v>
      </c>
    </row>
    <row r="243" spans="1:15" x14ac:dyDescent="0.25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  <c r="L243" s="2">
        <f>E243-F243</f>
        <v>9632000000</v>
      </c>
      <c r="M243" s="2">
        <f>L243-SUM(G243:I243)</f>
        <v>1093000000</v>
      </c>
      <c r="N243" s="28">
        <f t="array" ref="N243">1-(F243/E243)</f>
        <v>0.2499416145522485</v>
      </c>
      <c r="O243" s="28">
        <f>M243/E243</f>
        <v>2.8362353063289825E-2</v>
      </c>
    </row>
    <row r="244" spans="1:15" x14ac:dyDescent="0.25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  <c r="L244" s="2">
        <f>E244-F244</f>
        <v>5316000000</v>
      </c>
      <c r="M244" s="2">
        <f>L244-SUM(G244:I244)</f>
        <v>3226000000</v>
      </c>
      <c r="N244" s="28">
        <f t="array" ref="N244">1-(F244/E244)</f>
        <v>0.29638715432649421</v>
      </c>
      <c r="O244" s="28">
        <f>M244/E244</f>
        <v>0.17986173059768065</v>
      </c>
    </row>
    <row r="245" spans="1:15" x14ac:dyDescent="0.25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  <c r="L245" s="2">
        <f>E245-F245</f>
        <v>6739000000</v>
      </c>
      <c r="M245" s="2">
        <f>L245-SUM(G245:I245)</f>
        <v>4513000000</v>
      </c>
      <c r="N245" s="28">
        <f t="array" ref="N245">1-(F245/E245)</f>
        <v>0.34987799179689527</v>
      </c>
      <c r="O245" s="28">
        <f>M245/E245</f>
        <v>0.2343076683453611</v>
      </c>
    </row>
    <row r="246" spans="1:15" x14ac:dyDescent="0.25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  <c r="L246" s="2">
        <f>E246-F246</f>
        <v>5930000000</v>
      </c>
      <c r="M246" s="2">
        <f>L246-SUM(G246:I246)</f>
        <v>3767000000</v>
      </c>
      <c r="N246" s="28">
        <f t="array" ref="N246">1-(F246/E246)</f>
        <v>0.30932137082051014</v>
      </c>
      <c r="O246" s="28">
        <f>M246/E246</f>
        <v>0.19649470554483334</v>
      </c>
    </row>
    <row r="247" spans="1:15" x14ac:dyDescent="0.25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  <c r="L247" s="2">
        <f>E247-F247</f>
        <v>6019000000</v>
      </c>
      <c r="M247" s="2">
        <f>L247-SUM(G247:I247)</f>
        <v>3629000000</v>
      </c>
      <c r="N247" s="28">
        <f t="array" ref="N247">1-(F247/E247)</f>
        <v>0.31700637278137678</v>
      </c>
      <c r="O247" s="28">
        <f>M247/E247</f>
        <v>0.1911307736872597</v>
      </c>
    </row>
    <row r="248" spans="1:15" x14ac:dyDescent="0.25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  <c r="L248" s="2">
        <f>E248-F248</f>
        <v>768671000</v>
      </c>
      <c r="M248" s="2">
        <f>L248-SUM(G248:I248)</f>
        <v>599026000</v>
      </c>
      <c r="N248" s="28">
        <f t="array" ref="N248">1-(F248/E248)</f>
        <v>0.11800112340939251</v>
      </c>
      <c r="O248" s="28">
        <f>M248/E248</f>
        <v>9.1958381350974241E-2</v>
      </c>
    </row>
    <row r="249" spans="1:15" x14ac:dyDescent="0.25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  <c r="L249" s="2">
        <f>E249-F249</f>
        <v>891095000</v>
      </c>
      <c r="M249" s="2">
        <f>L249-SUM(G249:I249)</f>
        <v>700705000</v>
      </c>
      <c r="N249" s="28">
        <f t="array" ref="N249">1-(F249/E249)</f>
        <v>0.12402512862581727</v>
      </c>
      <c r="O249" s="28">
        <f>M249/E249</f>
        <v>9.7526108612160628E-2</v>
      </c>
    </row>
    <row r="250" spans="1:15" x14ac:dyDescent="0.25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  <c r="L250" s="2">
        <f>E250-F250</f>
        <v>999696000</v>
      </c>
      <c r="M250" s="2">
        <f>L250-SUM(G250:I250)</f>
        <v>734595000</v>
      </c>
      <c r="N250" s="28">
        <f t="array" ref="N250">1-(F250/E250)</f>
        <v>0.11046464730398664</v>
      </c>
      <c r="O250" s="28">
        <f>M250/E250</f>
        <v>8.1171453708199351E-2</v>
      </c>
    </row>
    <row r="251" spans="1:15" x14ac:dyDescent="0.25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  <c r="L251" s="2">
        <f>E251-F251</f>
        <v>1139269000</v>
      </c>
      <c r="M251" s="2">
        <f>L251-SUM(G251:I251)</f>
        <v>825173000</v>
      </c>
      <c r="N251" s="28">
        <f t="array" ref="N251">1-(F251/E251)</f>
        <v>0.10494555450030907</v>
      </c>
      <c r="O251" s="28">
        <f>M251/E251</f>
        <v>7.6012107802181511E-2</v>
      </c>
    </row>
    <row r="252" spans="1:15" x14ac:dyDescent="0.25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  <c r="L252" s="2">
        <f>E252-F252</f>
        <v>1703691000</v>
      </c>
      <c r="M252" s="2">
        <f>L252-SUM(G252:I252)</f>
        <v>868527000</v>
      </c>
      <c r="N252" s="28">
        <f t="array" ref="N252">1-(F252/E252)</f>
        <v>0.70033502145781612</v>
      </c>
      <c r="O252" s="28">
        <f>M252/E252</f>
        <v>0.35702476281302925</v>
      </c>
    </row>
    <row r="253" spans="1:15" x14ac:dyDescent="0.25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  <c r="L253" s="2">
        <f>E253-F253</f>
        <v>1874734000</v>
      </c>
      <c r="M253" s="2">
        <f>L253-SUM(G253:I253)</f>
        <v>919873000</v>
      </c>
      <c r="N253" s="28">
        <f t="array" ref="N253">1-(F253/E253)</f>
        <v>0.65418593590301466</v>
      </c>
      <c r="O253" s="28">
        <f>M253/E253</f>
        <v>0.32098845991853442</v>
      </c>
    </row>
    <row r="254" spans="1:15" x14ac:dyDescent="0.25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  <c r="L254" s="2">
        <f>E254-F254</f>
        <v>2232150000</v>
      </c>
      <c r="M254" s="2">
        <f>L254-SUM(G254:I254)</f>
        <v>989073000</v>
      </c>
      <c r="N254" s="28">
        <f t="array" ref="N254">1-(F254/E254)</f>
        <v>0.63077250875731472</v>
      </c>
      <c r="O254" s="28">
        <f>M254/E254</f>
        <v>0.2794973713926589</v>
      </c>
    </row>
    <row r="255" spans="1:15" x14ac:dyDescent="0.25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  <c r="L255" s="2">
        <f>E255-F255</f>
        <v>2342425000</v>
      </c>
      <c r="M255" s="2">
        <f>L255-SUM(G255:I255)</f>
        <v>995326000</v>
      </c>
      <c r="N255" s="28">
        <f t="array" ref="N255">1-(F255/E255)</f>
        <v>0.6393341323105115</v>
      </c>
      <c r="O255" s="28">
        <f>M255/E255</f>
        <v>0.27166115652628886</v>
      </c>
    </row>
    <row r="256" spans="1:15" x14ac:dyDescent="0.25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  <c r="L256" s="2">
        <f>E256-F256</f>
        <v>4811000000</v>
      </c>
      <c r="M256" s="2">
        <f>L256-SUM(G256:I256)</f>
        <v>1342000000</v>
      </c>
      <c r="N256" s="28">
        <f t="array" ref="N256">1-(F256/E256)</f>
        <v>0.31127070393374745</v>
      </c>
      <c r="O256" s="28">
        <f>M256/E256</f>
        <v>8.6827122153209105E-2</v>
      </c>
    </row>
    <row r="257" spans="1:15" x14ac:dyDescent="0.25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  <c r="L257" s="2">
        <f>E257-F257</f>
        <v>5463000000</v>
      </c>
      <c r="M257" s="2">
        <f>L257-SUM(G257:I257)</f>
        <v>1772000000</v>
      </c>
      <c r="N257" s="28">
        <f t="array" ref="N257">1-(F257/E257)</f>
        <v>0.34393099974817432</v>
      </c>
      <c r="O257" s="28">
        <f>M257/E257</f>
        <v>0.11155880130949383</v>
      </c>
    </row>
    <row r="258" spans="1:15" x14ac:dyDescent="0.25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  <c r="L258" s="2">
        <f>E258-F258</f>
        <v>6267000000</v>
      </c>
      <c r="M258" s="2">
        <f>L258-SUM(G258:I258)</f>
        <v>2574000000</v>
      </c>
      <c r="N258" s="28">
        <f t="array" ref="N258">1-(F258/E258)</f>
        <v>0.39881634211531114</v>
      </c>
      <c r="O258" s="28">
        <f>M258/E258</f>
        <v>0.16380297823596793</v>
      </c>
    </row>
    <row r="259" spans="1:15" x14ac:dyDescent="0.25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  <c r="L259" s="2">
        <f>E259-F259</f>
        <v>7006000000</v>
      </c>
      <c r="M259" s="2">
        <f>L259-SUM(G259:I259)</f>
        <v>3071000000</v>
      </c>
      <c r="N259" s="28">
        <f t="array" ref="N259">1-(F259/E259)</f>
        <v>0.42748184758069441</v>
      </c>
      <c r="O259" s="28">
        <f>M259/E259</f>
        <v>0.18738178046250534</v>
      </c>
    </row>
    <row r="260" spans="1:15" x14ac:dyDescent="0.25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  <c r="L260" s="2">
        <f>E260-F260</f>
        <v>6153500000</v>
      </c>
      <c r="M260" s="2">
        <f>L260-SUM(G260:I260)</f>
        <v>1980000000</v>
      </c>
      <c r="N260" s="28">
        <f t="array" ref="N260">1-(F260/E260)</f>
        <v>0.94758157655646069</v>
      </c>
      <c r="O260" s="28">
        <f>M260/E260</f>
        <v>0.30490152296770817</v>
      </c>
    </row>
    <row r="261" spans="1:15" x14ac:dyDescent="0.25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  <c r="L261" s="2">
        <f>E261-F261</f>
        <v>7284500000</v>
      </c>
      <c r="M261" s="2">
        <f>L261-SUM(G261:I261)</f>
        <v>2567700000</v>
      </c>
      <c r="N261" s="28">
        <f t="array" ref="N261">1-(F261/E261)</f>
        <v>0.94968971631205679</v>
      </c>
      <c r="O261" s="28">
        <f>M261/E261</f>
        <v>0.33475438047559447</v>
      </c>
    </row>
    <row r="262" spans="1:15" x14ac:dyDescent="0.25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  <c r="L262" s="2">
        <f>E262-F262</f>
        <v>8835900000</v>
      </c>
      <c r="M262" s="2">
        <f>L262-SUM(G262:I262)</f>
        <v>2554200000</v>
      </c>
      <c r="N262" s="28">
        <f t="array" ref="N262">1-(F262/E262)</f>
        <v>0.95461322385479686</v>
      </c>
      <c r="O262" s="28">
        <f>M262/E262</f>
        <v>0.27595073465859982</v>
      </c>
    </row>
    <row r="263" spans="1:15" x14ac:dyDescent="0.25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  <c r="L263" s="2">
        <f>E263-F263</f>
        <v>10791200000</v>
      </c>
      <c r="M263" s="2">
        <f>L263-SUM(G263:I263)</f>
        <v>3204400000</v>
      </c>
      <c r="N263" s="28">
        <f t="array" ref="N263">1-(F263/E263)</f>
        <v>0.96099454992341393</v>
      </c>
      <c r="O263" s="28">
        <f>M263/E263</f>
        <v>0.28536316033199161</v>
      </c>
    </row>
    <row r="264" spans="1:15" x14ac:dyDescent="0.25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  <c r="L264" s="2">
        <f>E264-F264</f>
        <v>2396026000</v>
      </c>
      <c r="M264" s="2">
        <f>L264-SUM(G264:I264)</f>
        <v>576012000</v>
      </c>
      <c r="N264" s="28">
        <f t="array" ref="N264">1-(F264/E264)</f>
        <v>0.82316504211288644</v>
      </c>
      <c r="O264" s="28">
        <f>M264/E264</f>
        <v>0.19789140111064235</v>
      </c>
    </row>
    <row r="265" spans="1:15" x14ac:dyDescent="0.25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  <c r="L265" s="2">
        <f>E265-F265</f>
        <v>2798326000</v>
      </c>
      <c r="M265" s="2">
        <f>L265-SUM(G265:I265)</f>
        <v>763084000</v>
      </c>
      <c r="N265" s="28">
        <f t="array" ref="N265">1-(F265/E265)</f>
        <v>0.82238326412854723</v>
      </c>
      <c r="O265" s="28">
        <f>M265/E265</f>
        <v>0.22425818533089723</v>
      </c>
    </row>
    <row r="266" spans="1:15" x14ac:dyDescent="0.25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  <c r="L266" s="2">
        <f>E266-F266</f>
        <v>3674486000</v>
      </c>
      <c r="M266" s="2">
        <f>L266-SUM(G266:I266)</f>
        <v>781136000</v>
      </c>
      <c r="N266" s="28">
        <f t="array" ref="N266">1-(F266/E266)</f>
        <v>0.83034221437938094</v>
      </c>
      <c r="O266" s="28">
        <f>M266/E266</f>
        <v>0.17651725873263693</v>
      </c>
    </row>
    <row r="267" spans="1:15" x14ac:dyDescent="0.25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  <c r="L267" s="2">
        <f>E267-F267</f>
        <v>4017357000</v>
      </c>
      <c r="M267" s="2">
        <f>L267-SUM(G267:I267)</f>
        <v>911013000</v>
      </c>
      <c r="N267" s="28">
        <f t="array" ref="N267">1-(F267/E267)</f>
        <v>0.8375648106431538</v>
      </c>
      <c r="O267" s="28">
        <f>M267/E267</f>
        <v>0.18993393687403223</v>
      </c>
    </row>
    <row r="268" spans="1:15" x14ac:dyDescent="0.25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  <c r="L268" s="2">
        <f>E268-F268</f>
        <v>3113300000</v>
      </c>
      <c r="M268" s="2">
        <f>L268-SUM(G268:I268)</f>
        <v>2912400000</v>
      </c>
      <c r="N268" s="28">
        <f t="array" ref="N268">1-(F268/E268)</f>
        <v>0.51004259501965921</v>
      </c>
      <c r="O268" s="28">
        <f>M268/E268</f>
        <v>0.47712975098296201</v>
      </c>
    </row>
    <row r="269" spans="1:15" x14ac:dyDescent="0.25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  <c r="L269" s="2">
        <f>E269-F269</f>
        <v>2520200000</v>
      </c>
      <c r="M269" s="2">
        <f>L269-SUM(G269:I269)</f>
        <v>2370000000</v>
      </c>
      <c r="N269" s="28">
        <f t="array" ref="N269">1-(F269/E269)</f>
        <v>0.46033572615851093</v>
      </c>
      <c r="O269" s="28">
        <f>M269/E269</f>
        <v>0.4329004329004329</v>
      </c>
    </row>
    <row r="270" spans="1:15" x14ac:dyDescent="0.25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  <c r="L270" s="2">
        <f>E270-F270</f>
        <v>1778500000</v>
      </c>
      <c r="M270" s="2">
        <f>L270-SUM(G270:I270)</f>
        <v>1573300000</v>
      </c>
      <c r="N270" s="28">
        <f t="array" ref="N270">1-(F270/E270)</f>
        <v>0.37495783437341879</v>
      </c>
      <c r="O270" s="28">
        <f>M270/E270</f>
        <v>0.33169590150109629</v>
      </c>
    </row>
    <row r="271" spans="1:15" x14ac:dyDescent="0.25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  <c r="L271" s="2">
        <f>E271-F271</f>
        <v>1547100000</v>
      </c>
      <c r="M271" s="2">
        <f>L271-SUM(G271:I271)</f>
        <v>1228100000</v>
      </c>
      <c r="N271" s="28">
        <f t="array" ref="N271">1-(F271/E271)</f>
        <v>0.35909755588050973</v>
      </c>
      <c r="O271" s="28">
        <f>M271/E271</f>
        <v>0.2850544298215073</v>
      </c>
    </row>
    <row r="272" spans="1:15" x14ac:dyDescent="0.25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  <c r="L272" s="2">
        <f>E272-F272</f>
        <v>5138000000</v>
      </c>
      <c r="M272" s="2">
        <f>L272-SUM(G272:I272)</f>
        <v>1268000000</v>
      </c>
      <c r="N272" s="28">
        <f t="array" ref="N272">1-(F272/E272)</f>
        <v>0.93197895882459636</v>
      </c>
      <c r="O272" s="28">
        <f>M272/E272</f>
        <v>0.23000181389443133</v>
      </c>
    </row>
    <row r="273" spans="1:15" x14ac:dyDescent="0.25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  <c r="L273" s="2">
        <f>E273-F273</f>
        <v>4917000000</v>
      </c>
      <c r="M273" s="2">
        <f>L273-SUM(G273:I273)</f>
        <v>1194000000</v>
      </c>
      <c r="N273" s="28">
        <f t="array" ref="N273">1-(F273/E273)</f>
        <v>0.95791934541203971</v>
      </c>
      <c r="O273" s="28">
        <f>M273/E273</f>
        <v>0.23261250730566921</v>
      </c>
    </row>
    <row r="274" spans="1:15" x14ac:dyDescent="0.25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  <c r="L274" s="2">
        <f>E274-F274</f>
        <v>5182000000</v>
      </c>
      <c r="M274" s="2">
        <f>L274-SUM(G274:I274)</f>
        <v>1471000000</v>
      </c>
      <c r="N274" s="28">
        <f t="array" ref="N274">1-(F274/E274)</f>
        <v>0.97004867090977165</v>
      </c>
      <c r="O274" s="28">
        <f>M274/E274</f>
        <v>0.27536503182328714</v>
      </c>
    </row>
    <row r="275" spans="1:15" x14ac:dyDescent="0.25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  <c r="L275" s="2">
        <f>E275-F275</f>
        <v>5039000000</v>
      </c>
      <c r="M275" s="2">
        <f>L275-SUM(G275:I275)</f>
        <v>1478000000</v>
      </c>
      <c r="N275" s="28">
        <f t="array" ref="N275">1-(F275/E275)</f>
        <v>0.95507960576194084</v>
      </c>
      <c r="O275" s="28">
        <f>M275/E275</f>
        <v>0.28013646702047007</v>
      </c>
    </row>
    <row r="276" spans="1:15" x14ac:dyDescent="0.25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  <c r="L276" s="2">
        <f>E276-F276</f>
        <v>1291400000</v>
      </c>
      <c r="M276" s="2">
        <f>L276-SUM(G276:I276)</f>
        <v>545100000</v>
      </c>
      <c r="N276" s="28">
        <f t="array" ref="N276">1-(F276/E276)</f>
        <v>0.44197268900373043</v>
      </c>
      <c r="O276" s="28">
        <f>M276/E276</f>
        <v>0.18655669256305829</v>
      </c>
    </row>
    <row r="277" spans="1:15" x14ac:dyDescent="0.25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  <c r="L277" s="2">
        <f>E277-F277</f>
        <v>1438000000</v>
      </c>
      <c r="M277" s="2">
        <f>L277-SUM(G277:I277)</f>
        <v>622200000</v>
      </c>
      <c r="N277" s="28">
        <f t="array" ref="N277">1-(F277/E277)</f>
        <v>0.45017687756315938</v>
      </c>
      <c r="O277" s="28">
        <f>M277/E277</f>
        <v>0.19478445981905268</v>
      </c>
    </row>
    <row r="278" spans="1:15" x14ac:dyDescent="0.25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  <c r="L278" s="2">
        <f>E278-F278</f>
        <v>1452900000</v>
      </c>
      <c r="M278" s="2">
        <f>L278-SUM(G278:I278)</f>
        <v>641200000</v>
      </c>
      <c r="N278" s="28">
        <f t="array" ref="N278">1-(F278/E278)</f>
        <v>0.44059315866084425</v>
      </c>
      <c r="O278" s="28">
        <f>M278/E278</f>
        <v>0.19444444444444445</v>
      </c>
    </row>
    <row r="279" spans="1:15" x14ac:dyDescent="0.25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  <c r="L279" s="2">
        <f>E279-F279</f>
        <v>1511800000</v>
      </c>
      <c r="M279" s="2">
        <f>L279-SUM(G279:I279)</f>
        <v>674200000</v>
      </c>
      <c r="N279" s="28">
        <f t="array" ref="N279">1-(F279/E279)</f>
        <v>0.44532814893366324</v>
      </c>
      <c r="O279" s="28">
        <f>M279/E279</f>
        <v>0.19859785554377282</v>
      </c>
    </row>
    <row r="280" spans="1:15" x14ac:dyDescent="0.25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  <c r="L280" s="2">
        <f>E280-F280</f>
        <v>5235000000</v>
      </c>
      <c r="M280" s="2">
        <f>L280-SUM(G280:I280)</f>
        <v>1701000000</v>
      </c>
      <c r="N280" s="28">
        <f t="array" ref="N280">1-(F280/E280)</f>
        <v>0.42505683663527116</v>
      </c>
      <c r="O280" s="28">
        <f>M280/E280</f>
        <v>0.13811302370899642</v>
      </c>
    </row>
    <row r="281" spans="1:15" x14ac:dyDescent="0.25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  <c r="L281" s="2">
        <f>E281-F281</f>
        <v>6150000000</v>
      </c>
      <c r="M281" s="2">
        <f>L281-SUM(G281:I281)</f>
        <v>2561000000</v>
      </c>
      <c r="N281" s="28">
        <f t="array" ref="N281">1-(F281/E281)</f>
        <v>0.32232704402515722</v>
      </c>
      <c r="O281" s="28">
        <f>M281/E281</f>
        <v>0.13422431865828091</v>
      </c>
    </row>
    <row r="282" spans="1:15" x14ac:dyDescent="0.25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  <c r="L282" s="2">
        <f>E282-F282</f>
        <v>7076000000</v>
      </c>
      <c r="M282" s="2">
        <f>L282-SUM(G282:I282)</f>
        <v>3607000000</v>
      </c>
      <c r="N282" s="28">
        <f t="array" ref="N282">1-(F282/E282)</f>
        <v>0.30598918918918916</v>
      </c>
      <c r="O282" s="28">
        <f>M282/E282</f>
        <v>0.15597837837837839</v>
      </c>
    </row>
    <row r="283" spans="1:15" x14ac:dyDescent="0.25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  <c r="L283" s="2">
        <f>E283-F283</f>
        <v>2469000000</v>
      </c>
      <c r="M283" s="2">
        <f>L283-SUM(G283:I283)</f>
        <v>-94000000</v>
      </c>
      <c r="N283" s="28">
        <f t="array" ref="N283">1-(F283/E283)</f>
        <v>0.19343465998119713</v>
      </c>
      <c r="O283" s="28">
        <f>M283/E283</f>
        <v>-7.3644625509244749E-3</v>
      </c>
    </row>
    <row r="284" spans="1:15" x14ac:dyDescent="0.25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  <c r="L284" s="2">
        <f>E284-F284</f>
        <v>1717571000</v>
      </c>
      <c r="M284" s="2">
        <f>L284-SUM(G284:I284)</f>
        <v>675320000</v>
      </c>
      <c r="N284" s="28">
        <f t="array" ref="N284">1-(F284/E284)</f>
        <v>0.15120643662933897</v>
      </c>
      <c r="O284" s="28">
        <f>M284/E284</f>
        <v>5.9451825155714184E-2</v>
      </c>
    </row>
    <row r="285" spans="1:15" x14ac:dyDescent="0.25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  <c r="L285" s="2">
        <f>E285-F285</f>
        <v>1836095000</v>
      </c>
      <c r="M285" s="2">
        <f>L285-SUM(G285:I285)</f>
        <v>682650000</v>
      </c>
      <c r="N285" s="28">
        <f t="array" ref="N285">1-(F285/E285)</f>
        <v>0.14398400699619418</v>
      </c>
      <c r="O285" s="28">
        <f>M285/E285</f>
        <v>5.3532460126492348E-2</v>
      </c>
    </row>
    <row r="286" spans="1:15" x14ac:dyDescent="0.25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  <c r="L286" s="2">
        <f>E286-F286</f>
        <v>2007652000</v>
      </c>
      <c r="M286" s="2">
        <f>L286-SUM(G286:I286)</f>
        <v>748418000</v>
      </c>
      <c r="N286" s="28">
        <f t="array" ref="N286">1-(F286/E286)</f>
        <v>0.14904543533450876</v>
      </c>
      <c r="O286" s="28">
        <f>M286/E286</f>
        <v>5.5561564764302955E-2</v>
      </c>
    </row>
    <row r="287" spans="1:15" x14ac:dyDescent="0.25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  <c r="L287" s="2">
        <f>E287-F287</f>
        <v>2268480000</v>
      </c>
      <c r="M287" s="2">
        <f>L287-SUM(G287:I287)</f>
        <v>858310000</v>
      </c>
      <c r="N287" s="28">
        <f t="array" ref="N287">1-(F287/E287)</f>
        <v>0.16833376817775847</v>
      </c>
      <c r="O287" s="28">
        <f>M287/E287</f>
        <v>6.36913512857296E-2</v>
      </c>
    </row>
    <row r="288" spans="1:15" x14ac:dyDescent="0.25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  <c r="L288" s="2">
        <f>E288-F288</f>
        <v>2810000000</v>
      </c>
      <c r="M288" s="2">
        <f>L288-SUM(G288:I288)</f>
        <v>909000000</v>
      </c>
      <c r="N288" s="28">
        <f t="array" ref="N288">1-(F288/E288)</f>
        <v>0.34457388105456777</v>
      </c>
      <c r="O288" s="28">
        <f>M288/E288</f>
        <v>0.1114653586756591</v>
      </c>
    </row>
    <row r="289" spans="1:15" x14ac:dyDescent="0.25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  <c r="L289" s="2">
        <f>E289-F289</f>
        <v>3135000000</v>
      </c>
      <c r="M289" s="2">
        <f>L289-SUM(G289:I289)</f>
        <v>971000000</v>
      </c>
      <c r="N289" s="28">
        <f t="array" ref="N289">1-(F289/E289)</f>
        <v>0.34420289855072461</v>
      </c>
      <c r="O289" s="28">
        <f>M289/E289</f>
        <v>0.10660957400087835</v>
      </c>
    </row>
    <row r="290" spans="1:15" x14ac:dyDescent="0.25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  <c r="L290" s="2">
        <f>E290-F290</f>
        <v>3328000000</v>
      </c>
      <c r="M290" s="2">
        <f>L290-SUM(G290:I290)</f>
        <v>1114000000</v>
      </c>
      <c r="N290" s="28">
        <f t="array" ref="N290">1-(F290/E290)</f>
        <v>0.34119335657166294</v>
      </c>
      <c r="O290" s="28">
        <f>M290/E290</f>
        <v>0.11420955505433668</v>
      </c>
    </row>
    <row r="291" spans="1:15" x14ac:dyDescent="0.25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  <c r="L291" s="2">
        <f>E291-F291</f>
        <v>10348000000</v>
      </c>
      <c r="M291" s="2">
        <f>L291-SUM(G291:I291)</f>
        <v>3355000000</v>
      </c>
      <c r="N291" s="28">
        <f t="array" ref="N291">1-(F291/E291)</f>
        <v>0.3567906768265352</v>
      </c>
      <c r="O291" s="28">
        <f>M291/E291</f>
        <v>0.11567768851498121</v>
      </c>
    </row>
    <row r="292" spans="1:15" x14ac:dyDescent="0.25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  <c r="L292" s="2">
        <f>E292-F292</f>
        <v>11219000000</v>
      </c>
      <c r="M292" s="2">
        <f>L292-SUM(G292:I292)</f>
        <v>2477000000</v>
      </c>
      <c r="N292" s="28">
        <f t="array" ref="N292">1-(F292/E292)</f>
        <v>0.38528108794944882</v>
      </c>
      <c r="O292" s="28">
        <f>M292/E292</f>
        <v>8.5064734365877956E-2</v>
      </c>
    </row>
    <row r="293" spans="1:15" x14ac:dyDescent="0.25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  <c r="L293" s="2">
        <f>E293-F293</f>
        <v>11515000000</v>
      </c>
      <c r="M293" s="2">
        <f>L293-SUM(G293:I293)</f>
        <v>2176000000</v>
      </c>
      <c r="N293" s="28">
        <f t="array" ref="N293">1-(F293/E293)</f>
        <v>0.35562075355157508</v>
      </c>
      <c r="O293" s="28">
        <f>M293/E293</f>
        <v>6.7201976528721438E-2</v>
      </c>
    </row>
    <row r="294" spans="1:15" x14ac:dyDescent="0.25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  <c r="L294" s="2">
        <f>E294-F294</f>
        <v>13580000000</v>
      </c>
      <c r="M294" s="2">
        <f>L294-SUM(G294:I294)</f>
        <v>3304000000</v>
      </c>
      <c r="N294" s="28">
        <f t="array" ref="N294">1-(F294/E294)</f>
        <v>0.38895571976857424</v>
      </c>
      <c r="O294" s="28">
        <f>M294/E294</f>
        <v>9.4632525634415987E-2</v>
      </c>
    </row>
    <row r="295" spans="1:15" x14ac:dyDescent="0.25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  <c r="L295" s="2">
        <f>E295-F295</f>
        <v>14586000000</v>
      </c>
      <c r="M295" s="2">
        <f>L295-SUM(G295:I295)</f>
        <v>3327000000</v>
      </c>
      <c r="N295" s="28">
        <f t="array" ref="N295">1-(F295/E295)</f>
        <v>0.38509874326750448</v>
      </c>
      <c r="O295" s="28">
        <f>M295/E295</f>
        <v>8.7839264969901784E-2</v>
      </c>
    </row>
    <row r="296" spans="1:15" x14ac:dyDescent="0.25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  <c r="L296" s="2">
        <f>E296-F296</f>
        <v>634000000</v>
      </c>
      <c r="M296" s="2">
        <f>L296-SUM(G296:I296)</f>
        <v>620000000</v>
      </c>
      <c r="N296" s="28">
        <f t="array" ref="N296">1-(F296/E296)</f>
        <v>0.15422038433471175</v>
      </c>
      <c r="O296" s="28">
        <f>M296/E296</f>
        <v>0.15081488688883482</v>
      </c>
    </row>
    <row r="297" spans="1:15" x14ac:dyDescent="0.25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  <c r="L297" s="2">
        <f>E297-F297</f>
        <v>783000000</v>
      </c>
      <c r="M297" s="2">
        <f>L297-SUM(G297:I297)</f>
        <v>768000000</v>
      </c>
      <c r="N297" s="28">
        <f t="array" ref="N297">1-(F297/E297)</f>
        <v>0.17280953431913482</v>
      </c>
      <c r="O297" s="28">
        <f>M297/E297</f>
        <v>0.16949900684175678</v>
      </c>
    </row>
    <row r="298" spans="1:15" x14ac:dyDescent="0.25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  <c r="L298" s="2">
        <f>E298-F298</f>
        <v>788000000</v>
      </c>
      <c r="M298" s="2">
        <f>L298-SUM(G298:I298)</f>
        <v>774000000</v>
      </c>
      <c r="N298" s="28">
        <f t="array" ref="N298">1-(F298/E298)</f>
        <v>0.15935288169868556</v>
      </c>
      <c r="O298" s="28">
        <f>M298/E298</f>
        <v>0.15652173913043479</v>
      </c>
    </row>
    <row r="299" spans="1:15" x14ac:dyDescent="0.25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  <c r="L299" s="2">
        <f>E299-F299</f>
        <v>947000000</v>
      </c>
      <c r="M299" s="2">
        <f>L299-SUM(G299:I299)</f>
        <v>934000000</v>
      </c>
      <c r="N299" s="28">
        <f t="array" ref="N299">1-(F299/E299)</f>
        <v>0.18416958381952553</v>
      </c>
      <c r="O299" s="28">
        <f>M299/E299</f>
        <v>0.18164138467522364</v>
      </c>
    </row>
    <row r="300" spans="1:15" x14ac:dyDescent="0.25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  <c r="L300" s="2">
        <f>E300-F300</f>
        <v>9932000000</v>
      </c>
      <c r="M300" s="2">
        <f>L300-SUM(G300:I300)</f>
        <v>3889000000</v>
      </c>
      <c r="N300" s="28">
        <f t="array" ref="N300">1-(F300/E300)</f>
        <v>0.58132865086333041</v>
      </c>
      <c r="O300" s="28">
        <f>M300/E300</f>
        <v>0.2276265730172666</v>
      </c>
    </row>
    <row r="301" spans="1:15" x14ac:dyDescent="0.25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  <c r="L301" s="2">
        <f>E301-F301</f>
        <v>10201000000</v>
      </c>
      <c r="M301" s="2">
        <f>L301-SUM(G301:I301)</f>
        <v>3556000000</v>
      </c>
      <c r="N301" s="28">
        <f t="array" ref="N301">1-(F301/E301)</f>
        <v>0.58559127439724457</v>
      </c>
      <c r="O301" s="28">
        <f>M301/E301</f>
        <v>0.20413318025258323</v>
      </c>
    </row>
    <row r="302" spans="1:15" x14ac:dyDescent="0.25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  <c r="L302" s="2">
        <f>E302-F302</f>
        <v>10109000000</v>
      </c>
      <c r="M302" s="2">
        <f>L302-SUM(G302:I302)</f>
        <v>3557000000</v>
      </c>
      <c r="N302" s="28">
        <f t="array" ref="N302">1-(F302/E302)</f>
        <v>0.58511315621925108</v>
      </c>
      <c r="O302" s="28">
        <f>M302/E302</f>
        <v>0.20588065057591018</v>
      </c>
    </row>
    <row r="303" spans="1:15" x14ac:dyDescent="0.25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  <c r="L303" s="2">
        <f>E303-F303</f>
        <v>9399000000</v>
      </c>
      <c r="M303" s="2">
        <f>L303-SUM(G303:I303)</f>
        <v>2789000000</v>
      </c>
      <c r="N303" s="28">
        <f t="array" ref="N303">1-(F303/E303)</f>
        <v>0.58619184233503807</v>
      </c>
      <c r="O303" s="28">
        <f>M303/E303</f>
        <v>0.17394287139827866</v>
      </c>
    </row>
    <row r="304" spans="1:15" x14ac:dyDescent="0.25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  <c r="L304" s="2">
        <f>E304-F304</f>
        <v>2391000000</v>
      </c>
      <c r="M304" s="2">
        <f>L304-SUM(G304:I304)</f>
        <v>970000000</v>
      </c>
      <c r="N304" s="28">
        <f t="array" ref="N304">1-(F304/E304)</f>
        <v>0.43213446593168259</v>
      </c>
      <c r="O304" s="28">
        <f>M304/E304</f>
        <v>0.17531176576902224</v>
      </c>
    </row>
    <row r="305" spans="1:15" x14ac:dyDescent="0.25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  <c r="L305" s="2">
        <f>E305-F305</f>
        <v>2356000000</v>
      </c>
      <c r="M305" s="2">
        <f>L305-SUM(G305:I305)</f>
        <v>977000000</v>
      </c>
      <c r="N305" s="28">
        <f t="array" ref="N305">1-(F305/E305)</f>
        <v>0.42727602466449044</v>
      </c>
      <c r="O305" s="28">
        <f>M305/E305</f>
        <v>0.17718534639100472</v>
      </c>
    </row>
    <row r="306" spans="1:15" x14ac:dyDescent="0.25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  <c r="L306" s="2">
        <f>E306-F306</f>
        <v>2465000000</v>
      </c>
      <c r="M306" s="2">
        <f>L306-SUM(G306:I306)</f>
        <v>1008000000</v>
      </c>
      <c r="N306" s="28">
        <f t="array" ref="N306">1-(F306/E306)</f>
        <v>0.4358974358974359</v>
      </c>
      <c r="O306" s="28">
        <f>M306/E306</f>
        <v>0.17824933687002653</v>
      </c>
    </row>
    <row r="307" spans="1:15" x14ac:dyDescent="0.25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  <c r="L307" s="2">
        <f>E307-F307</f>
        <v>2598000000</v>
      </c>
      <c r="M307" s="2">
        <f>L307-SUM(G307:I307)</f>
        <v>1064000000</v>
      </c>
      <c r="N307" s="28">
        <f t="array" ref="N307">1-(F307/E307)</f>
        <v>0.45096337441416423</v>
      </c>
      <c r="O307" s="28">
        <f>M307/E307</f>
        <v>0.18469015795868773</v>
      </c>
    </row>
    <row r="308" spans="1:15" x14ac:dyDescent="0.25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  <c r="L308" s="2">
        <f>E308-F308</f>
        <v>2611000000</v>
      </c>
      <c r="M308" s="2">
        <f>L308-SUM(G308:I308)</f>
        <v>895000000</v>
      </c>
      <c r="N308" s="28">
        <f t="array" ref="N308">1-(F308/E308)</f>
        <v>0.9793698424606152</v>
      </c>
      <c r="O308" s="28">
        <f>M308/E308</f>
        <v>0.33570892723180795</v>
      </c>
    </row>
    <row r="309" spans="1:15" x14ac:dyDescent="0.25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  <c r="L309" s="2">
        <f>E309-F309</f>
        <v>2562000000</v>
      </c>
      <c r="M309" s="2">
        <f>L309-SUM(G309:I309)</f>
        <v>924000000</v>
      </c>
      <c r="N309" s="28">
        <f t="array" ref="N309">1-(F309/E309)</f>
        <v>0.98273878020713468</v>
      </c>
      <c r="O309" s="28">
        <f>M309/E309</f>
        <v>0.35443037974683544</v>
      </c>
    </row>
    <row r="310" spans="1:15" x14ac:dyDescent="0.25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  <c r="L310" s="2">
        <f>E310-F310</f>
        <v>2776000000</v>
      </c>
      <c r="M310" s="2">
        <f>L310-SUM(G310:I310)</f>
        <v>770000000</v>
      </c>
      <c r="N310" s="28">
        <f t="array" ref="N310">1-(F310/E310)</f>
        <v>0.98474636395885062</v>
      </c>
      <c r="O310" s="28">
        <f>M310/E310</f>
        <v>0.27314650585313943</v>
      </c>
    </row>
    <row r="311" spans="1:15" x14ac:dyDescent="0.25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  <c r="L311" s="2">
        <f>E311-F311</f>
        <v>2920000000</v>
      </c>
      <c r="M311" s="2">
        <f>L311-SUM(G311:I311)</f>
        <v>836000000</v>
      </c>
      <c r="N311" s="28">
        <f t="array" ref="N311">1-(F311/E311)</f>
        <v>0.98648648648648651</v>
      </c>
      <c r="O311" s="28">
        <f>M311/E311</f>
        <v>0.28243243243243243</v>
      </c>
    </row>
    <row r="312" spans="1:15" x14ac:dyDescent="0.25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  <c r="L312" s="2">
        <f>E312-F312</f>
        <v>854769000</v>
      </c>
      <c r="M312" s="2">
        <f>L312-SUM(G312:I312)</f>
        <v>554982000</v>
      </c>
      <c r="N312" s="28">
        <f t="array" ref="N312">1-(F312/E312)</f>
        <v>0.26590287846883165</v>
      </c>
      <c r="O312" s="28">
        <f>M312/E312</f>
        <v>0.1726446692596352</v>
      </c>
    </row>
    <row r="313" spans="1:15" x14ac:dyDescent="0.25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  <c r="L313" s="2">
        <f>E313-F313</f>
        <v>1117756000</v>
      </c>
      <c r="M313" s="2">
        <f>L313-SUM(G313:I313)</f>
        <v>733385000</v>
      </c>
      <c r="N313" s="28">
        <f t="array" ref="N313">1-(F313/E313)</f>
        <v>0.27207468644336585</v>
      </c>
      <c r="O313" s="28">
        <f>M313/E313</f>
        <v>0.17851435726336323</v>
      </c>
    </row>
    <row r="314" spans="1:15" x14ac:dyDescent="0.25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  <c r="L314" s="2">
        <f>E314-F314</f>
        <v>1174287000</v>
      </c>
      <c r="M314" s="2">
        <f>L314-SUM(G314:I314)</f>
        <v>793705000</v>
      </c>
      <c r="N314" s="28">
        <f t="array" ref="N314">1-(F314/E314)</f>
        <v>0.26088176480036651</v>
      </c>
      <c r="O314" s="28">
        <f>M314/E314</f>
        <v>0.17633096605078219</v>
      </c>
    </row>
    <row r="315" spans="1:15" x14ac:dyDescent="0.25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  <c r="L315" s="2">
        <f>E315-F315</f>
        <v>498214000</v>
      </c>
      <c r="M315" s="2">
        <f>L315-SUM(G315:I315)</f>
        <v>75606000</v>
      </c>
      <c r="N315" s="28">
        <f t="array" ref="N315">1-(F315/E315)</f>
        <v>0.12760373979608564</v>
      </c>
      <c r="O315" s="28">
        <f>M315/E315</f>
        <v>1.9364386289873126E-2</v>
      </c>
    </row>
    <row r="316" spans="1:15" x14ac:dyDescent="0.25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  <c r="L316" s="2">
        <f>E316-F316</f>
        <v>4280000000</v>
      </c>
      <c r="M316" s="2">
        <f>L316-SUM(G316:I316)</f>
        <v>1740000000</v>
      </c>
      <c r="N316" s="28">
        <f t="array" ref="N316">1-(F316/E316)</f>
        <v>0.24738454424599732</v>
      </c>
      <c r="O316" s="28">
        <f>M316/E316</f>
        <v>0.10057222125888678</v>
      </c>
    </row>
    <row r="317" spans="1:15" x14ac:dyDescent="0.25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  <c r="L317" s="2">
        <f>E317-F317</f>
        <v>4861000000</v>
      </c>
      <c r="M317" s="2">
        <f>L317-SUM(G317:I317)</f>
        <v>1995000000</v>
      </c>
      <c r="N317" s="28">
        <f t="array" ref="N317">1-(F317/E317)</f>
        <v>0.25290047344050781</v>
      </c>
      <c r="O317" s="28">
        <f>M317/E317</f>
        <v>0.10379272670516622</v>
      </c>
    </row>
    <row r="318" spans="1:15" x14ac:dyDescent="0.25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  <c r="L318" s="2">
        <f>E318-F318</f>
        <v>4947000000</v>
      </c>
      <c r="M318" s="2">
        <f>L318-SUM(G318:I318)</f>
        <v>2043000000</v>
      </c>
      <c r="N318" s="28">
        <f t="array" ref="N318">1-(F318/E318)</f>
        <v>0.25886970172684454</v>
      </c>
      <c r="O318" s="28">
        <f>M318/E318</f>
        <v>0.10690737833594977</v>
      </c>
    </row>
    <row r="319" spans="1:15" x14ac:dyDescent="0.25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  <c r="L319" s="2">
        <f>E319-F319</f>
        <v>4452000000</v>
      </c>
      <c r="M319" s="2">
        <f>L319-SUM(G319:I319)</f>
        <v>1627000000</v>
      </c>
      <c r="N319" s="28">
        <f t="array" ref="N319">1-(F319/E319)</f>
        <v>0.2542692329659032</v>
      </c>
      <c r="O319" s="28">
        <f>M319/E319</f>
        <v>9.2923639271231942E-2</v>
      </c>
    </row>
    <row r="320" spans="1:15" x14ac:dyDescent="0.25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  <c r="L320" s="2">
        <f>E320-F320</f>
        <v>2004000000</v>
      </c>
      <c r="M320" s="2">
        <f>L320-SUM(G320:I320)</f>
        <v>1142000000</v>
      </c>
      <c r="N320" s="28">
        <f t="array" ref="N320">1-(F320/E320)</f>
        <v>0.30520865062442892</v>
      </c>
      <c r="O320" s="28">
        <f>M320/E320</f>
        <v>0.17392628693268353</v>
      </c>
    </row>
    <row r="321" spans="1:15" x14ac:dyDescent="0.25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  <c r="L321" s="2">
        <f>E321-F321</f>
        <v>2089000000</v>
      </c>
      <c r="M321" s="2">
        <f>L321-SUM(G321:I321)</f>
        <v>1152000000</v>
      </c>
      <c r="N321" s="28">
        <f t="array" ref="N321">1-(F321/E321)</f>
        <v>0.29098760273018531</v>
      </c>
      <c r="O321" s="28">
        <f>M321/E321</f>
        <v>0.16046803175929794</v>
      </c>
    </row>
    <row r="322" spans="1:15" x14ac:dyDescent="0.25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  <c r="L322" s="2">
        <f>E322-F322</f>
        <v>2175000000</v>
      </c>
      <c r="M322" s="2">
        <f>L322-SUM(G322:I322)</f>
        <v>1163000000</v>
      </c>
      <c r="N322" s="28">
        <f t="array" ref="N322">1-(F322/E322)</f>
        <v>0.33689591078066916</v>
      </c>
      <c r="O322" s="28">
        <f>M322/E322</f>
        <v>0.18014250309789342</v>
      </c>
    </row>
    <row r="323" spans="1:15" x14ac:dyDescent="0.25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  <c r="L323" s="2">
        <f>E323-F323</f>
        <v>2389000000</v>
      </c>
      <c r="M323" s="2">
        <f>L323-SUM(G323:I323)</f>
        <v>1297000000</v>
      </c>
      <c r="N323" s="28">
        <f t="array" ref="N323">1-(F323/E323)</f>
        <v>0.37333958431004843</v>
      </c>
      <c r="O323" s="28">
        <f>M323/E323</f>
        <v>0.20268791998749805</v>
      </c>
    </row>
    <row r="324" spans="1:15" x14ac:dyDescent="0.25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  <c r="L324" s="2">
        <f>E324-F324</f>
        <v>1329000000</v>
      </c>
      <c r="M324" s="2">
        <f>L324-SUM(G324:I324)</f>
        <v>136000000</v>
      </c>
      <c r="N324" s="28">
        <f t="array" ref="N324">1-(F324/E324)</f>
        <v>0.16387176325524044</v>
      </c>
      <c r="O324" s="28">
        <f>M324/E324</f>
        <v>1.6769420468557335E-2</v>
      </c>
    </row>
    <row r="325" spans="1:15" x14ac:dyDescent="0.25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  <c r="L325" s="2">
        <f>E325-F325</f>
        <v>1868000000</v>
      </c>
      <c r="M325" s="2">
        <f>L325-SUM(G325:I325)</f>
        <v>277000000</v>
      </c>
      <c r="N325" s="28">
        <f t="array" ref="N325">1-(F325/E325)</f>
        <v>0.17195986375770966</v>
      </c>
      <c r="O325" s="28">
        <f>M325/E325</f>
        <v>2.5499401638589707E-2</v>
      </c>
    </row>
    <row r="326" spans="1:15" x14ac:dyDescent="0.25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  <c r="L326" s="2">
        <f>E326-F326</f>
        <v>3882000000</v>
      </c>
      <c r="M326" s="2">
        <f>L326-SUM(G326:I326)</f>
        <v>464000000</v>
      </c>
      <c r="N326" s="28">
        <f t="array" ref="N326">1-(F326/E326)</f>
        <v>0.23442028985507246</v>
      </c>
      <c r="O326" s="28">
        <f>M326/E326</f>
        <v>2.8019323671497585E-2</v>
      </c>
    </row>
    <row r="327" spans="1:15" x14ac:dyDescent="0.25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  <c r="L327" s="2">
        <f>E327-F327</f>
        <v>5518000000</v>
      </c>
      <c r="M327" s="2">
        <f>L327-SUM(G327:I327)</f>
        <v>705000000</v>
      </c>
      <c r="N327" s="28">
        <f t="array" ref="N327">1-(F327/E327)</f>
        <v>0.24244288224956068</v>
      </c>
      <c r="O327" s="28">
        <f>M327/E327</f>
        <v>3.0975395430579963E-2</v>
      </c>
    </row>
    <row r="328" spans="1:15" x14ac:dyDescent="0.25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  <c r="L328" s="2">
        <f>E328-F328</f>
        <v>2705000000</v>
      </c>
      <c r="M328" s="2">
        <f>L328-SUM(G328:I328)</f>
        <v>1290000000</v>
      </c>
      <c r="N328" s="28">
        <f t="array" ref="N328">1-(F328/E328)</f>
        <v>0.36298980139559844</v>
      </c>
      <c r="O328" s="28">
        <f>M328/E328</f>
        <v>0.17310789049919484</v>
      </c>
    </row>
    <row r="329" spans="1:15" x14ac:dyDescent="0.25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  <c r="L329" s="2">
        <f>E329-F329</f>
        <v>2351000000</v>
      </c>
      <c r="M329" s="2">
        <f>L329-SUM(G329:I329)</f>
        <v>1010000000</v>
      </c>
      <c r="N329" s="28">
        <f t="array" ref="N329">1-(F329/E329)</f>
        <v>0.29003207500616823</v>
      </c>
      <c r="O329" s="28">
        <f>M329/E329</f>
        <v>0.12459906242289662</v>
      </c>
    </row>
    <row r="330" spans="1:15" x14ac:dyDescent="0.25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  <c r="L330" s="2">
        <f>E330-F330</f>
        <v>2336000000</v>
      </c>
      <c r="M330" s="2">
        <f>L330-SUM(G330:I330)</f>
        <v>935000000</v>
      </c>
      <c r="N330" s="28">
        <f t="array" ref="N330">1-(F330/E330)</f>
        <v>0.2531974853674398</v>
      </c>
      <c r="O330" s="28">
        <f>M330/E330</f>
        <v>0.10134402774766962</v>
      </c>
    </row>
    <row r="331" spans="1:15" x14ac:dyDescent="0.25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  <c r="L331" s="2">
        <f>E331-F331</f>
        <v>2277000000</v>
      </c>
      <c r="M331" s="2">
        <f>L331-SUM(G331:I331)</f>
        <v>933000000</v>
      </c>
      <c r="N331" s="28">
        <f t="array" ref="N331">1-(F331/E331)</f>
        <v>0.3082859463850528</v>
      </c>
      <c r="O331" s="28">
        <f>M331/E331</f>
        <v>0.12632006498781478</v>
      </c>
    </row>
    <row r="332" spans="1:15" x14ac:dyDescent="0.25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  <c r="L332" s="2">
        <f>E332-F332</f>
        <v>22368000000</v>
      </c>
      <c r="M332" s="2">
        <f>L332-SUM(G332:I332)</f>
        <v>6156000000</v>
      </c>
      <c r="N332" s="28">
        <f t="array" ref="N332">1-(F332/E332)</f>
        <v>0.94097850321820709</v>
      </c>
      <c r="O332" s="28">
        <f>M332/E332</f>
        <v>0.25897101510243575</v>
      </c>
    </row>
    <row r="333" spans="1:15" x14ac:dyDescent="0.25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  <c r="L333" s="2">
        <f>E333-F333</f>
        <v>22935000000</v>
      </c>
      <c r="M333" s="2">
        <f>L333-SUM(G333:I333)</f>
        <v>7129000000</v>
      </c>
      <c r="N333" s="28">
        <f t="array" ref="N333">1-(F333/E333)</f>
        <v>0.948668100595632</v>
      </c>
      <c r="O333" s="28">
        <f>M333/E333</f>
        <v>0.29487921906022502</v>
      </c>
    </row>
    <row r="334" spans="1:15" x14ac:dyDescent="0.25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  <c r="L334" s="2">
        <f>E334-F334</f>
        <v>22781000000</v>
      </c>
      <c r="M334" s="2">
        <f>L334-SUM(G334:I334)</f>
        <v>7060000000</v>
      </c>
      <c r="N334" s="28">
        <f t="array" ref="N334">1-(F334/E334)</f>
        <v>0.95441786417529018</v>
      </c>
      <c r="O334" s="28">
        <f>M334/E334</f>
        <v>0.29578113871548872</v>
      </c>
    </row>
    <row r="335" spans="1:15" x14ac:dyDescent="0.25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  <c r="L335" s="2">
        <f>E335-F335</f>
        <v>23947000000</v>
      </c>
      <c r="M335" s="2">
        <f>L335-SUM(G335:I335)</f>
        <v>6415000000</v>
      </c>
      <c r="N335" s="28">
        <f t="array" ref="N335">1-(F335/E335)</f>
        <v>0.95642623212716671</v>
      </c>
      <c r="O335" s="28">
        <f>M335/E335</f>
        <v>0.2562105599488777</v>
      </c>
    </row>
    <row r="336" spans="1:15" x14ac:dyDescent="0.25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  <c r="L336" s="2">
        <f>E336-F336</f>
        <v>914492000</v>
      </c>
      <c r="M336" s="2">
        <f>L336-SUM(G336:I336)</f>
        <v>292974000</v>
      </c>
      <c r="N336" s="28">
        <f t="array" ref="N336">1-(F336/E336)</f>
        <v>0.75920056187144369</v>
      </c>
      <c r="O336" s="28">
        <f>M336/E336</f>
        <v>0.2432235879742243</v>
      </c>
    </row>
    <row r="337" spans="1:15" x14ac:dyDescent="0.25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  <c r="L337" s="2">
        <f>E337-F337</f>
        <v>1345997000</v>
      </c>
      <c r="M337" s="2">
        <f>L337-SUM(G337:I337)</f>
        <v>547294000</v>
      </c>
      <c r="N337" s="28">
        <f t="array" ref="N337">1-(F337/E337)</f>
        <v>0.77078048283263034</v>
      </c>
      <c r="O337" s="28">
        <f>M337/E337</f>
        <v>0.31340599835764982</v>
      </c>
    </row>
    <row r="338" spans="1:15" x14ac:dyDescent="0.25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  <c r="L338" s="2">
        <f>E338-F338</f>
        <v>1648131000</v>
      </c>
      <c r="M338" s="2">
        <f>L338-SUM(G338:I338)</f>
        <v>885769000</v>
      </c>
      <c r="N338" s="28">
        <f t="array" ref="N338">1-(F338/E338)</f>
        <v>0.75845497330662381</v>
      </c>
      <c r="O338" s="28">
        <f>M338/E338</f>
        <v>0.40762287903742778</v>
      </c>
    </row>
    <row r="339" spans="1:15" x14ac:dyDescent="0.25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  <c r="L339" s="2">
        <f>E339-F339</f>
        <v>776156000</v>
      </c>
      <c r="M339" s="2">
        <f>L339-SUM(G339:I339)</f>
        <v>41692000</v>
      </c>
      <c r="N339" s="28">
        <f t="array" ref="N339">1-(F339/E339)</f>
        <v>0.57190141104520498</v>
      </c>
      <c r="O339" s="28">
        <f>M339/E339</f>
        <v>3.0720259367055962E-2</v>
      </c>
    </row>
    <row r="340" spans="1:15" x14ac:dyDescent="0.25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  <c r="L340" s="2">
        <f>E340-F340</f>
        <v>1371000000</v>
      </c>
      <c r="M340" s="2">
        <f>L340-SUM(G340:I340)</f>
        <v>876000000</v>
      </c>
      <c r="N340" s="28">
        <f t="array" ref="N340">1-(F340/E340)</f>
        <v>0.3064371926687528</v>
      </c>
      <c r="O340" s="28">
        <f>M340/E340</f>
        <v>0.19579794367456416</v>
      </c>
    </row>
    <row r="341" spans="1:15" x14ac:dyDescent="0.25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  <c r="L341" s="2">
        <f>E341-F341</f>
        <v>1510000000</v>
      </c>
      <c r="M341" s="2">
        <f>L341-SUM(G341:I341)</f>
        <v>916000000</v>
      </c>
      <c r="N341" s="28">
        <f t="array" ref="N341">1-(F341/E341)</f>
        <v>0.30327374974894561</v>
      </c>
      <c r="O341" s="28">
        <f>M341/E341</f>
        <v>0.18397268527816832</v>
      </c>
    </row>
    <row r="342" spans="1:15" x14ac:dyDescent="0.25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  <c r="L342" s="2">
        <f>E342-F342</f>
        <v>1614000000</v>
      </c>
      <c r="M342" s="2">
        <f>L342-SUM(G342:I342)</f>
        <v>1008000000</v>
      </c>
      <c r="N342" s="28">
        <f t="array" ref="N342">1-(F342/E342)</f>
        <v>0.30778032036613268</v>
      </c>
      <c r="O342" s="28">
        <f>M342/E342</f>
        <v>0.19221967963386727</v>
      </c>
    </row>
    <row r="343" spans="1:15" x14ac:dyDescent="0.25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  <c r="L343" s="2">
        <f>E343-F343</f>
        <v>1617000000</v>
      </c>
      <c r="M343" s="2">
        <f>L343-SUM(G343:I343)</f>
        <v>979000000</v>
      </c>
      <c r="N343" s="28">
        <f t="array" ref="N343">1-(F343/E343)</f>
        <v>0.30747290359383916</v>
      </c>
      <c r="O343" s="28">
        <f>M343/E343</f>
        <v>0.18615706408062369</v>
      </c>
    </row>
    <row r="344" spans="1:15" x14ac:dyDescent="0.25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  <c r="L344" s="2">
        <f>E344-F344</f>
        <v>1026808000</v>
      </c>
      <c r="M344" s="2">
        <f>L344-SUM(G344:I344)</f>
        <v>327007000</v>
      </c>
      <c r="N344" s="28">
        <f t="array" ref="N344">1-(F344/E344)</f>
        <v>0.64671652836605831</v>
      </c>
      <c r="O344" s="28">
        <f>M344/E344</f>
        <v>0.20595947031129447</v>
      </c>
    </row>
    <row r="345" spans="1:15" x14ac:dyDescent="0.25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  <c r="L345" s="2">
        <f>E345-F345</f>
        <v>1091570000</v>
      </c>
      <c r="M345" s="2">
        <f>L345-SUM(G345:I345)</f>
        <v>306486000</v>
      </c>
      <c r="N345" s="28">
        <f t="array" ref="N345">1-(F345/E345)</f>
        <v>0.63545537951397624</v>
      </c>
      <c r="O345" s="28">
        <f>M345/E345</f>
        <v>0.17842023639869226</v>
      </c>
    </row>
    <row r="346" spans="1:15" x14ac:dyDescent="0.25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  <c r="L346" s="2">
        <f>E346-F346</f>
        <v>1070262000</v>
      </c>
      <c r="M346" s="2">
        <f>L346-SUM(G346:I346)</f>
        <v>236671000</v>
      </c>
      <c r="N346" s="28">
        <f t="array" ref="N346">1-(F346/E346)</f>
        <v>0.59556275249574298</v>
      </c>
      <c r="O346" s="28">
        <f>M346/E346</f>
        <v>0.13169899725106562</v>
      </c>
    </row>
    <row r="347" spans="1:15" x14ac:dyDescent="0.25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  <c r="L347" s="2">
        <f>E347-F347</f>
        <v>1173079000</v>
      </c>
      <c r="M347" s="2">
        <f>L347-SUM(G347:I347)</f>
        <v>324080000</v>
      </c>
      <c r="N347" s="28">
        <f t="array" ref="N347">1-(F347/E347)</f>
        <v>0.59643616529066801</v>
      </c>
      <c r="O347" s="28">
        <f>M347/E347</f>
        <v>0.16477409658462874</v>
      </c>
    </row>
    <row r="348" spans="1:15" x14ac:dyDescent="0.25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  <c r="L348" s="2">
        <f>E348-F348</f>
        <v>13208000000</v>
      </c>
      <c r="M348" s="2">
        <f>L348-SUM(G348:I348)</f>
        <v>3104000000</v>
      </c>
      <c r="N348" s="28">
        <f t="array" ref="N348">1-(F348/E348)</f>
        <v>0.12560386473429952</v>
      </c>
      <c r="O348" s="28">
        <f>M348/E348</f>
        <v>2.9518049374263E-2</v>
      </c>
    </row>
    <row r="349" spans="1:15" x14ac:dyDescent="0.25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  <c r="L349" s="2">
        <f>E349-F349</f>
        <v>14182000000</v>
      </c>
      <c r="M349" s="2">
        <f>L349-SUM(G349:I349)</f>
        <v>3283000000</v>
      </c>
      <c r="N349" s="28">
        <f t="array" ref="N349">1-(F349/E349)</f>
        <v>0.12590553977272723</v>
      </c>
      <c r="O349" s="28">
        <f>M349/E349</f>
        <v>2.9145951704545453E-2</v>
      </c>
    </row>
    <row r="350" spans="1:15" x14ac:dyDescent="0.25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  <c r="L350" s="2">
        <f>E350-F350</f>
        <v>15134000000</v>
      </c>
      <c r="M350" s="2">
        <f>L350-SUM(G350:I350)</f>
        <v>3689000000</v>
      </c>
      <c r="N350" s="28">
        <f t="array" ref="N350">1-(F350/E350)</f>
        <v>0.13024208469952414</v>
      </c>
      <c r="O350" s="28">
        <f>M350/E350</f>
        <v>3.1747261164037553E-2</v>
      </c>
    </row>
    <row r="351" spans="1:15" x14ac:dyDescent="0.25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  <c r="L351" s="2">
        <f>E351-F351</f>
        <v>15818000000</v>
      </c>
      <c r="M351" s="2">
        <f>L351-SUM(G351:I351)</f>
        <v>3750000000</v>
      </c>
      <c r="N351" s="28">
        <f t="array" ref="N351">1-(F351/E351)</f>
        <v>0.13323899291604546</v>
      </c>
      <c r="O351" s="28">
        <f>M351/E351</f>
        <v>3.1587193288353167E-2</v>
      </c>
    </row>
    <row r="352" spans="1:15" x14ac:dyDescent="0.25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  <c r="L352" s="2">
        <f>E352-F352</f>
        <v>1319000</v>
      </c>
      <c r="M352" s="2">
        <f>L352-SUM(G352:I352)</f>
        <v>-1156000</v>
      </c>
      <c r="N352" s="28">
        <f t="array" ref="N352">1-(F352/E352)</f>
        <v>0.83639822447685486</v>
      </c>
      <c r="O352" s="28">
        <f>M352/E352</f>
        <v>-0.73303741280913126</v>
      </c>
    </row>
    <row r="353" spans="1:15" x14ac:dyDescent="0.25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  <c r="L353" s="2">
        <f>E353-F353</f>
        <v>1372000</v>
      </c>
      <c r="M353" s="2">
        <f>L353-SUM(G353:I353)</f>
        <v>-2761000</v>
      </c>
      <c r="N353" s="28">
        <f t="array" ref="N353">1-(F353/E353)</f>
        <v>0.90620871862615582</v>
      </c>
      <c r="O353" s="28">
        <f>M353/E353</f>
        <v>-1.8236459709379129</v>
      </c>
    </row>
    <row r="354" spans="1:15" x14ac:dyDescent="0.25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  <c r="L354" s="2">
        <f>E354-F354</f>
        <v>4054000</v>
      </c>
      <c r="M354" s="2">
        <f>L354-SUM(G354:I354)</f>
        <v>-11305000</v>
      </c>
      <c r="N354" s="28">
        <f t="array" ref="N354">1-(F354/E354)</f>
        <v>5.0953973002186959E-2</v>
      </c>
      <c r="O354" s="28">
        <f>M354/E354</f>
        <v>-0.14209044518740102</v>
      </c>
    </row>
    <row r="355" spans="1:15" x14ac:dyDescent="0.25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  <c r="L355" s="2">
        <f>E355-F355</f>
        <v>15165000</v>
      </c>
      <c r="M355" s="2">
        <f>L355-SUM(G355:I355)</f>
        <v>-10688000</v>
      </c>
      <c r="N355" s="28">
        <f t="array" ref="N355">1-(F355/E355)</f>
        <v>0.15219485759017282</v>
      </c>
      <c r="O355" s="28">
        <f>M355/E355</f>
        <v>-0.10726400513839546</v>
      </c>
    </row>
    <row r="356" spans="1:15" x14ac:dyDescent="0.25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  <c r="L356" s="2">
        <f>E356-F356</f>
        <v>2912000000</v>
      </c>
      <c r="M356" s="2">
        <f>L356-SUM(G356:I356)</f>
        <v>1131000000</v>
      </c>
      <c r="N356" s="28">
        <f t="array" ref="N356">1-(F356/E356)</f>
        <v>0.36164927968206662</v>
      </c>
      <c r="O356" s="28">
        <f>M356/E356</f>
        <v>0.14046199701937406</v>
      </c>
    </row>
    <row r="357" spans="1:15" x14ac:dyDescent="0.25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  <c r="L357" s="2">
        <f>E357-F357</f>
        <v>2971000000</v>
      </c>
      <c r="M357" s="2">
        <f>L357-SUM(G357:I357)</f>
        <v>1322000000</v>
      </c>
      <c r="N357" s="28">
        <f t="array" ref="N357">1-(F357/E357)</f>
        <v>0.35933720367682631</v>
      </c>
      <c r="O357" s="28">
        <f>M357/E357</f>
        <v>0.15989356555394291</v>
      </c>
    </row>
    <row r="358" spans="1:15" x14ac:dyDescent="0.25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  <c r="L358" s="2">
        <f>E358-F358</f>
        <v>2782000000</v>
      </c>
      <c r="M358" s="2">
        <f>L358-SUM(G358:I358)</f>
        <v>1156000000</v>
      </c>
      <c r="N358" s="28">
        <f t="array" ref="N358">1-(F358/E358)</f>
        <v>0.34422172729522393</v>
      </c>
      <c r="O358" s="28">
        <f>M358/E358</f>
        <v>0.14303390249938133</v>
      </c>
    </row>
    <row r="359" spans="1:15" x14ac:dyDescent="0.25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  <c r="L359" s="2">
        <f>E359-F359</f>
        <v>2780000000</v>
      </c>
      <c r="M359" s="2">
        <f>L359-SUM(G359:I359)</f>
        <v>991000000</v>
      </c>
      <c r="N359" s="28">
        <f t="array" ref="N359">1-(F359/E359)</f>
        <v>0.34920236151237283</v>
      </c>
      <c r="O359" s="28">
        <f>M359/E359</f>
        <v>0.12448184901394298</v>
      </c>
    </row>
    <row r="360" spans="1:15" x14ac:dyDescent="0.25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  <c r="L360" s="2">
        <f>E360-F360</f>
        <v>2366616000</v>
      </c>
      <c r="M360" s="2">
        <f>L360-SUM(G360:I360)</f>
        <v>-110710000</v>
      </c>
      <c r="N360" s="28">
        <f t="array" ref="N360">1-(F360/E360)</f>
        <v>0.7758900660449578</v>
      </c>
      <c r="O360" s="28">
        <f>M360/E360</f>
        <v>-3.6296040089240193E-2</v>
      </c>
    </row>
    <row r="361" spans="1:15" x14ac:dyDescent="0.25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  <c r="L361" s="2">
        <f>E361-F361</f>
        <v>3102575000</v>
      </c>
      <c r="M361" s="2">
        <f>L361-SUM(G361:I361)</f>
        <v>-286074000</v>
      </c>
      <c r="N361" s="28">
        <f t="array" ref="N361">1-(F361/E361)</f>
        <v>0.76211562605087735</v>
      </c>
      <c r="O361" s="28">
        <f>M361/E361</f>
        <v>-7.0271134656496204E-2</v>
      </c>
    </row>
    <row r="362" spans="1:15" x14ac:dyDescent="0.25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  <c r="L362" s="2">
        <f>E362-F362</f>
        <v>4084316000</v>
      </c>
      <c r="M362" s="2">
        <f>L362-SUM(G362:I362)</f>
        <v>-145633000</v>
      </c>
      <c r="N362" s="28">
        <f t="array" ref="N362">1-(F362/E362)</f>
        <v>0.76007269633350982</v>
      </c>
      <c r="O362" s="28">
        <f>M362/E362</f>
        <v>-2.7101641250368003E-2</v>
      </c>
    </row>
    <row r="363" spans="1:15" x14ac:dyDescent="0.25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  <c r="L363" s="2">
        <f>E363-F363</f>
        <v>5012668000</v>
      </c>
      <c r="M363" s="2">
        <f>L363-SUM(G363:I363)</f>
        <v>114923000</v>
      </c>
      <c r="N363" s="28">
        <f t="array" ref="N363">1-(F363/E363)</f>
        <v>0.75183824852832126</v>
      </c>
      <c r="O363" s="28">
        <f>M363/E363</f>
        <v>1.7237029668755295E-2</v>
      </c>
    </row>
    <row r="364" spans="1:15" x14ac:dyDescent="0.25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  <c r="L364" s="2">
        <f>E364-F364</f>
        <v>29440000000</v>
      </c>
      <c r="M364" s="2">
        <f>L364-SUM(G364:I364)</f>
        <v>11301000000</v>
      </c>
      <c r="N364" s="28">
        <f t="array" ref="N364">1-(F364/E364)</f>
        <v>0.60567407986503996</v>
      </c>
      <c r="O364" s="28">
        <f>M364/E364</f>
        <v>0.2324973769210196</v>
      </c>
    </row>
    <row r="365" spans="1:15" x14ac:dyDescent="0.25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  <c r="L365" s="2">
        <f>E365-F365</f>
        <v>27769000000</v>
      </c>
      <c r="M365" s="2">
        <f>L365-SUM(G365:I365)</f>
        <v>9763000000</v>
      </c>
      <c r="N365" s="28">
        <f t="array" ref="N365">1-(F365/E365)</f>
        <v>0.58905010394128376</v>
      </c>
      <c r="O365" s="28">
        <f>M365/E365</f>
        <v>0.20709770480675407</v>
      </c>
    </row>
    <row r="366" spans="1:15" x14ac:dyDescent="0.25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  <c r="L366" s="2">
        <f>E366-F366</f>
        <v>29681000000</v>
      </c>
      <c r="M366" s="2">
        <f>L366-SUM(G366:I366)</f>
        <v>11254000000</v>
      </c>
      <c r="N366" s="28">
        <f t="array" ref="N366">1-(F366/E366)</f>
        <v>0.60375094078639568</v>
      </c>
      <c r="O366" s="28">
        <f>M366/E366</f>
        <v>0.22892129940399911</v>
      </c>
    </row>
    <row r="367" spans="1:15" x14ac:dyDescent="0.25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  <c r="L367" s="2">
        <f>E367-F367</f>
        <v>30960000000</v>
      </c>
      <c r="M367" s="2">
        <f>L367-SUM(G367:I367)</f>
        <v>12928000000</v>
      </c>
      <c r="N367" s="28">
        <f t="array" ref="N367">1-(F367/E367)</f>
        <v>0.62866773610575266</v>
      </c>
      <c r="O367" s="28">
        <f>M367/E367</f>
        <v>0.26251345259609721</v>
      </c>
    </row>
    <row r="368" spans="1:15" x14ac:dyDescent="0.25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  <c r="L368" s="2">
        <f>E368-F368</f>
        <v>787445000</v>
      </c>
      <c r="M368" s="2">
        <f>L368-SUM(G368:I368)</f>
        <v>456180000</v>
      </c>
      <c r="N368" s="28">
        <f t="array" ref="N368">1-(F368/E368)</f>
        <v>0.19348750511702695</v>
      </c>
      <c r="O368" s="28">
        <f>M368/E368</f>
        <v>0.11209053341412462</v>
      </c>
    </row>
    <row r="369" spans="1:15" x14ac:dyDescent="0.25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  <c r="L369" s="2">
        <f>E369-F369</f>
        <v>674816000</v>
      </c>
      <c r="M369" s="2">
        <f>L369-SUM(G369:I369)</f>
        <v>305330000</v>
      </c>
      <c r="N369" s="28">
        <f t="array" ref="N369">1-(F369/E369)</f>
        <v>0.15876353710562674</v>
      </c>
      <c r="O369" s="28">
        <f>M369/E369</f>
        <v>7.1834797610698359E-2</v>
      </c>
    </row>
    <row r="370" spans="1:15" x14ac:dyDescent="0.25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  <c r="L370" s="2">
        <f>E370-F370</f>
        <v>8095000000</v>
      </c>
      <c r="M370" s="2">
        <f>L370-SUM(G370:I370)</f>
        <v>3473000000</v>
      </c>
      <c r="N370" s="28">
        <f t="array" ref="N370">1-(F370/E370)</f>
        <v>0.67312489605853987</v>
      </c>
      <c r="O370" s="28">
        <f>M370/E370</f>
        <v>0.28879095293530682</v>
      </c>
    </row>
    <row r="371" spans="1:15" x14ac:dyDescent="0.25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  <c r="L371" s="2">
        <f>E371-F371</f>
        <v>8569000000</v>
      </c>
      <c r="M371" s="2">
        <f>L371-SUM(G371:I371)</f>
        <v>3613000000</v>
      </c>
      <c r="N371" s="28">
        <f t="array" ref="N371">1-(F371/E371)</f>
        <v>0.67637540453074441</v>
      </c>
      <c r="O371" s="28">
        <f>M371/E371</f>
        <v>0.28518430815376117</v>
      </c>
    </row>
    <row r="372" spans="1:15" x14ac:dyDescent="0.25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  <c r="L372" s="2">
        <f>E372-F372</f>
        <v>8518000000</v>
      </c>
      <c r="M372" s="2">
        <f>L372-SUM(G372:I372)</f>
        <v>3584000000</v>
      </c>
      <c r="N372" s="28">
        <f t="array" ref="N372">1-(F372/E372)</f>
        <v>0.72119210905088482</v>
      </c>
      <c r="O372" s="28">
        <f>M372/E372</f>
        <v>0.30344594022521376</v>
      </c>
    </row>
    <row r="373" spans="1:15" x14ac:dyDescent="0.25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  <c r="L373" s="2">
        <f>E373-F373</f>
        <v>8287000000</v>
      </c>
      <c r="M373" s="2">
        <f>L373-SUM(G373:I373)</f>
        <v>3389000000</v>
      </c>
      <c r="N373" s="28">
        <f t="array" ref="N373">1-(F373/E373)</f>
        <v>0.74866744963411325</v>
      </c>
      <c r="O373" s="28">
        <f>M373/E373</f>
        <v>0.30617038576203814</v>
      </c>
    </row>
    <row r="374" spans="1:15" x14ac:dyDescent="0.25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  <c r="L374" s="2">
        <f>E374-F374</f>
        <v>1753309000</v>
      </c>
      <c r="M374" s="2">
        <f>L374-SUM(G374:I374)</f>
        <v>565978000</v>
      </c>
      <c r="N374" s="28">
        <f t="array" ref="N374">1-(F374/E374)</f>
        <v>0.41293543704091695</v>
      </c>
      <c r="O374" s="28">
        <f>M374/E374</f>
        <v>0.13329788005739096</v>
      </c>
    </row>
    <row r="375" spans="1:15" x14ac:dyDescent="0.25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  <c r="L375" s="2">
        <f>E375-F375</f>
        <v>1749759000</v>
      </c>
      <c r="M375" s="2">
        <f>L375-SUM(G375:I375)</f>
        <v>602720000</v>
      </c>
      <c r="N375" s="28">
        <f t="array" ref="N375">1-(F375/E375)</f>
        <v>0.41722081221905249</v>
      </c>
      <c r="O375" s="28">
        <f>M375/E375</f>
        <v>0.14371540763080362</v>
      </c>
    </row>
    <row r="376" spans="1:15" x14ac:dyDescent="0.25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  <c r="L376" s="2">
        <f>E376-F376</f>
        <v>1921337000</v>
      </c>
      <c r="M376" s="2">
        <f>L376-SUM(G376:I376)</f>
        <v>696407000</v>
      </c>
      <c r="N376" s="28">
        <f t="array" ref="N376">1-(F376/E376)</f>
        <v>0.42916817627252513</v>
      </c>
      <c r="O376" s="28">
        <f>M376/E376</f>
        <v>0.15555611646130815</v>
      </c>
    </row>
    <row r="377" spans="1:15" x14ac:dyDescent="0.25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  <c r="L377" s="2">
        <f>E377-F377</f>
        <v>2129870000</v>
      </c>
      <c r="M377" s="2">
        <f>L377-SUM(G377:I377)</f>
        <v>781748000</v>
      </c>
      <c r="N377" s="28">
        <f t="array" ref="N377">1-(F377/E377)</f>
        <v>0.43418371944067202</v>
      </c>
      <c r="O377" s="28">
        <f>M377/E377</f>
        <v>0.15936289740937543</v>
      </c>
    </row>
    <row r="378" spans="1:15" x14ac:dyDescent="0.25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  <c r="L378" s="2">
        <f>E378-F378</f>
        <v>10737000000</v>
      </c>
      <c r="M378" s="2">
        <f>L378-SUM(G378:I378)</f>
        <v>2713000000</v>
      </c>
      <c r="N378" s="28">
        <f t="array" ref="N378">1-(F378/E378)</f>
        <v>0.58429473225946893</v>
      </c>
      <c r="O378" s="28">
        <f>M378/E378</f>
        <v>0.14763822377013497</v>
      </c>
    </row>
    <row r="379" spans="1:15" x14ac:dyDescent="0.25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  <c r="L379" s="2">
        <f>E379-F379</f>
        <v>10588000000</v>
      </c>
      <c r="M379" s="2">
        <f>L379-SUM(G379:I379)</f>
        <v>2545000000</v>
      </c>
      <c r="N379" s="28">
        <f t="array" ref="N379">1-(F379/E379)</f>
        <v>0.58513401492124895</v>
      </c>
      <c r="O379" s="28">
        <f>M379/E379</f>
        <v>0.14064658745509809</v>
      </c>
    </row>
    <row r="380" spans="1:15" x14ac:dyDescent="0.25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  <c r="L380" s="2">
        <f>E380-F380</f>
        <v>10185000000</v>
      </c>
      <c r="M380" s="2">
        <f>L380-SUM(G380:I380)</f>
        <v>2410000000</v>
      </c>
      <c r="N380" s="28">
        <f t="array" ref="N380">1-(F380/E380)</f>
        <v>0.56486051799678338</v>
      </c>
      <c r="O380" s="28">
        <f>M380/E380</f>
        <v>0.1336586989074372</v>
      </c>
    </row>
    <row r="381" spans="1:15" x14ac:dyDescent="0.25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  <c r="L381" s="2">
        <f>E381-F381</f>
        <v>10122000000</v>
      </c>
      <c r="M381" s="2">
        <f>L381-SUM(G381:I381)</f>
        <v>2605000000</v>
      </c>
      <c r="N381" s="28">
        <f t="array" ref="N381">1-(F381/E381)</f>
        <v>0.56547486033519556</v>
      </c>
      <c r="O381" s="28">
        <f>M381/E381</f>
        <v>0.14553072625698324</v>
      </c>
    </row>
    <row r="382" spans="1:15" x14ac:dyDescent="0.25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  <c r="L382" s="2">
        <f>E382-F382</f>
        <v>3068231000</v>
      </c>
      <c r="M382" s="2">
        <f>L382-SUM(G382:I382)</f>
        <v>1361496000</v>
      </c>
      <c r="N382" s="28">
        <f t="array" ref="N382">1-(F382/E382)</f>
        <v>0.4176468650530486</v>
      </c>
      <c r="O382" s="28">
        <f>M382/E382</f>
        <v>0.18532650774412535</v>
      </c>
    </row>
    <row r="383" spans="1:15" x14ac:dyDescent="0.25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  <c r="L383" s="2">
        <f>E383-F383</f>
        <v>3577700000</v>
      </c>
      <c r="M383" s="2">
        <f>L383-SUM(G383:I383)</f>
        <v>1677900000</v>
      </c>
      <c r="N383" s="28">
        <f t="array" ref="N383">1-(F383/E383)</f>
        <v>0.40457074362221823</v>
      </c>
      <c r="O383" s="28">
        <f>M383/E383</f>
        <v>0.18973900850370906</v>
      </c>
    </row>
    <row r="384" spans="1:15" x14ac:dyDescent="0.25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  <c r="L384" s="2">
        <f>E384-F384</f>
        <v>4121600000</v>
      </c>
      <c r="M384" s="2">
        <f>L384-SUM(G384:I384)</f>
        <v>1884900000</v>
      </c>
      <c r="N384" s="28">
        <f t="array" ref="N384">1-(F384/E384)</f>
        <v>0.4016097128435987</v>
      </c>
      <c r="O384" s="28">
        <f>M384/E384</f>
        <v>0.18366511736677482</v>
      </c>
    </row>
    <row r="385" spans="1:15" x14ac:dyDescent="0.25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  <c r="L385" s="2">
        <f>E385-F385</f>
        <v>4975800000</v>
      </c>
      <c r="M385" s="2">
        <f>L385-SUM(G385:I385)</f>
        <v>2142000000</v>
      </c>
      <c r="N385" s="28">
        <f t="array" ref="N385">1-(F385/E385)</f>
        <v>0.40075708762886597</v>
      </c>
      <c r="O385" s="28">
        <f>M385/E385</f>
        <v>0.17251932989690721</v>
      </c>
    </row>
    <row r="386" spans="1:15" x14ac:dyDescent="0.25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  <c r="L386" s="2">
        <f>E386-F386</f>
        <v>2415639000</v>
      </c>
      <c r="M386" s="2">
        <f>L386-SUM(G386:I386)</f>
        <v>380717000</v>
      </c>
      <c r="N386" s="28">
        <f t="array" ref="N386">1-(F386/E386)</f>
        <v>0.82771753618550226</v>
      </c>
      <c r="O386" s="28">
        <f>M386/E386</f>
        <v>0.13045249609893525</v>
      </c>
    </row>
    <row r="387" spans="1:15" x14ac:dyDescent="0.25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  <c r="L387" s="2">
        <f>E387-F387</f>
        <v>2522637000</v>
      </c>
      <c r="M387" s="2">
        <f>L387-SUM(G387:I387)</f>
        <v>329056000</v>
      </c>
      <c r="N387" s="28">
        <f t="array" ref="N387">1-(F387/E387)</f>
        <v>0.80265751914818884</v>
      </c>
      <c r="O387" s="28">
        <f>M387/E387</f>
        <v>0.10469967443624525</v>
      </c>
    </row>
    <row r="388" spans="1:15" x14ac:dyDescent="0.25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  <c r="L388" s="2">
        <f>E388-F388</f>
        <v>2661230000</v>
      </c>
      <c r="M388" s="2">
        <f>L388-SUM(G388:I388)</f>
        <v>517633000</v>
      </c>
      <c r="N388" s="28">
        <f t="array" ref="N388">1-(F388/E388)</f>
        <v>0.81244195709236244</v>
      </c>
      <c r="O388" s="28">
        <f>M388/E388</f>
        <v>0.1580272158271141</v>
      </c>
    </row>
    <row r="389" spans="1:15" x14ac:dyDescent="0.25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  <c r="L389" s="2">
        <f>E389-F389</f>
        <v>2858724000</v>
      </c>
      <c r="M389" s="2">
        <f>L389-SUM(G389:I389)</f>
        <v>720280000</v>
      </c>
      <c r="N389" s="28">
        <f t="array" ref="N389">1-(F389/E389)</f>
        <v>0.83630847813144971</v>
      </c>
      <c r="O389" s="28">
        <f>M389/E389</f>
        <v>0.21071508499194766</v>
      </c>
    </row>
    <row r="390" spans="1:15" x14ac:dyDescent="0.25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  <c r="L390" s="2">
        <f>E390-F390</f>
        <v>23783000000</v>
      </c>
      <c r="M390" s="2">
        <f>L390-SUM(G390:I390)</f>
        <v>23783000000</v>
      </c>
      <c r="N390" s="28">
        <f t="array" ref="N390">1-(F390/E390)</f>
        <v>0.18762079819502842</v>
      </c>
      <c r="O390" s="28">
        <f>M390/E390</f>
        <v>0.18762079819502844</v>
      </c>
    </row>
    <row r="391" spans="1:15" x14ac:dyDescent="0.25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  <c r="L391" s="2">
        <f>E391-F391</f>
        <v>25367000000</v>
      </c>
      <c r="M391" s="2">
        <f>L391-SUM(G391:I391)</f>
        <v>25367000000</v>
      </c>
      <c r="N391" s="28">
        <f t="array" ref="N391">1-(F391/E391)</f>
        <v>0.18201582871124444</v>
      </c>
      <c r="O391" s="28">
        <f>M391/E391</f>
        <v>0.18201582871124442</v>
      </c>
    </row>
    <row r="392" spans="1:15" x14ac:dyDescent="0.25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  <c r="L392" s="2">
        <f>E392-F392</f>
        <v>26528000000</v>
      </c>
      <c r="M392" s="2">
        <f>L392-SUM(G392:I392)</f>
        <v>26528000000</v>
      </c>
      <c r="N392" s="28">
        <f t="array" ref="N392">1-(F392/E392)</f>
        <v>0.17305760323569708</v>
      </c>
      <c r="O392" s="28">
        <f>M392/E392</f>
        <v>0.17305760323569705</v>
      </c>
    </row>
    <row r="393" spans="1:15" x14ac:dyDescent="0.25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  <c r="L393" s="2">
        <f>E393-F393</f>
        <v>28857000000</v>
      </c>
      <c r="M393" s="2">
        <f>L393-SUM(G393:I393)</f>
        <v>28857000000</v>
      </c>
      <c r="N393" s="28">
        <f t="array" ref="N393">1-(F393/E393)</f>
        <v>0.16255083762378464</v>
      </c>
      <c r="O393" s="28">
        <f>M393/E393</f>
        <v>0.16255083762378469</v>
      </c>
    </row>
    <row r="394" spans="1:15" x14ac:dyDescent="0.25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  <c r="L394" s="2">
        <f>E394-F394</f>
        <v>67254000000</v>
      </c>
      <c r="M394" s="2">
        <f>L394-SUM(G394:I394)</f>
        <v>36741000000</v>
      </c>
      <c r="N394" s="28">
        <f t="array" ref="N394">1-(F394/E394)</f>
        <v>0.29166052300620149</v>
      </c>
      <c r="O394" s="28">
        <f>M394/E394</f>
        <v>0.15933474998915825</v>
      </c>
    </row>
    <row r="395" spans="1:15" x14ac:dyDescent="0.25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  <c r="L395" s="2">
        <f>E395-F395</f>
        <v>60833000000</v>
      </c>
      <c r="M395" s="2">
        <f>L395-SUM(G395:I395)</f>
        <v>29074000000</v>
      </c>
      <c r="N395" s="28">
        <f t="array" ref="N395">1-(F395/E395)</f>
        <v>0.2763177019931321</v>
      </c>
      <c r="O395" s="28">
        <f>M395/E395</f>
        <v>0.13206090226929995</v>
      </c>
    </row>
    <row r="396" spans="1:15" x14ac:dyDescent="0.25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  <c r="L396" s="2">
        <f>E396-F396</f>
        <v>55538000000</v>
      </c>
      <c r="M396" s="2">
        <f>L396-SUM(G396:I396)</f>
        <v>21711000000</v>
      </c>
      <c r="N396" s="28">
        <f t="array" ref="N396">1-(F396/E396)</f>
        <v>0.27700579568465888</v>
      </c>
      <c r="O396" s="28">
        <f>M396/E396</f>
        <v>0.10828752980139056</v>
      </c>
    </row>
    <row r="397" spans="1:15" x14ac:dyDescent="0.25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  <c r="L397" s="2">
        <f>E397-F397</f>
        <v>37140000000</v>
      </c>
      <c r="M397" s="2">
        <f>L397-SUM(G397:I397)</f>
        <v>-370000000</v>
      </c>
      <c r="N397" s="28">
        <f t="array" ref="N397">1-(F397/E397)</f>
        <v>0.28585722532230129</v>
      </c>
      <c r="O397" s="28">
        <f>M397/E397</f>
        <v>-2.8477968058495287E-3</v>
      </c>
    </row>
    <row r="398" spans="1:15" x14ac:dyDescent="0.25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  <c r="L398" s="2">
        <f>E398-F398</f>
        <v>1476071000</v>
      </c>
      <c r="M398" s="2">
        <f>L398-SUM(G398:I398)</f>
        <v>762960000</v>
      </c>
      <c r="N398" s="28">
        <f t="array" ref="N398">1-(F398/E398)</f>
        <v>0.81111091573094829</v>
      </c>
      <c r="O398" s="28">
        <f>M398/E398</f>
        <v>0.41925163780474267</v>
      </c>
    </row>
    <row r="399" spans="1:15" x14ac:dyDescent="0.25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  <c r="L399" s="2">
        <f>E399-F399</f>
        <v>1864483000</v>
      </c>
      <c r="M399" s="2">
        <f>L399-SUM(G399:I399)</f>
        <v>916013000</v>
      </c>
      <c r="N399" s="28">
        <f t="array" ref="N399">1-(F399/E399)</f>
        <v>0.80368452519247435</v>
      </c>
      <c r="O399" s="28">
        <f>M399/E399</f>
        <v>0.39484697526077417</v>
      </c>
    </row>
    <row r="400" spans="1:15" x14ac:dyDescent="0.25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  <c r="L400" s="2">
        <f>E400-F400</f>
        <v>2121773000</v>
      </c>
      <c r="M400" s="2">
        <f>L400-SUM(G400:I400)</f>
        <v>930800000</v>
      </c>
      <c r="N400" s="28">
        <f t="array" ref="N400">1-(F400/E400)</f>
        <v>0.79761494383581055</v>
      </c>
      <c r="O400" s="28">
        <f>M400/E400</f>
        <v>0.3499054751485538</v>
      </c>
    </row>
    <row r="401" spans="1:15" x14ac:dyDescent="0.25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  <c r="L401" s="2">
        <f>E401-F401</f>
        <v>1262214000</v>
      </c>
      <c r="M401" s="2">
        <f>L401-SUM(G401:I401)</f>
        <v>-199373000</v>
      </c>
      <c r="N401" s="28">
        <f t="array" ref="N401">1-(F401/E401)</f>
        <v>0.69984081598027914</v>
      </c>
      <c r="O401" s="28">
        <f>M401/E401</f>
        <v>-0.11054334922955711</v>
      </c>
    </row>
    <row r="402" spans="1:15" x14ac:dyDescent="0.25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  <c r="L402" s="2">
        <f>E402-F402</f>
        <v>4535000000</v>
      </c>
      <c r="M402" s="2">
        <f>L402-SUM(G402:I402)</f>
        <v>2858000000</v>
      </c>
      <c r="N402" s="28">
        <f t="array" ref="N402">1-(F402/E402)</f>
        <v>0.35333073626801714</v>
      </c>
      <c r="O402" s="28">
        <f>M402/E402</f>
        <v>0.22267238021036229</v>
      </c>
    </row>
    <row r="403" spans="1:15" x14ac:dyDescent="0.25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  <c r="L403" s="2">
        <f>E403-F403</f>
        <v>5087000000</v>
      </c>
      <c r="M403" s="2">
        <f>L403-SUM(G403:I403)</f>
        <v>3316000000</v>
      </c>
      <c r="N403" s="28">
        <f t="array" ref="N403">1-(F403/E403)</f>
        <v>0.38772865853658534</v>
      </c>
      <c r="O403" s="28">
        <f>M403/E403</f>
        <v>0.25274390243902439</v>
      </c>
    </row>
    <row r="404" spans="1:15" x14ac:dyDescent="0.25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  <c r="L404" s="2">
        <f>E404-F404</f>
        <v>4555000000</v>
      </c>
      <c r="M404" s="2">
        <f>L404-SUM(G404:I404)</f>
        <v>2721000000</v>
      </c>
      <c r="N404" s="28">
        <f t="array" ref="N404">1-(F404/E404)</f>
        <v>0.36627532968800258</v>
      </c>
      <c r="O404" s="28">
        <f>M404/E404</f>
        <v>0.21880025731746541</v>
      </c>
    </row>
    <row r="405" spans="1:15" x14ac:dyDescent="0.25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  <c r="L405" s="2">
        <f>E405-F405</f>
        <v>5482000000</v>
      </c>
      <c r="M405" s="2">
        <f>L405-SUM(G405:I405)</f>
        <v>3536000000</v>
      </c>
      <c r="N405" s="28">
        <f t="array" ref="N405">1-(F405/E405)</f>
        <v>0.46922879397415052</v>
      </c>
      <c r="O405" s="28">
        <f>M405/E405</f>
        <v>0.30266198750320977</v>
      </c>
    </row>
    <row r="406" spans="1:15" x14ac:dyDescent="0.25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  <c r="L406" s="2">
        <f>E406-F406</f>
        <v>16809000000</v>
      </c>
      <c r="M406" s="2">
        <f>L406-SUM(G406:I406)</f>
        <v>3802000000</v>
      </c>
      <c r="N406" s="28">
        <f t="array" ref="N406">1-(F406/E406)</f>
        <v>0.44500039710904615</v>
      </c>
      <c r="O406" s="28">
        <f>M406/E406</f>
        <v>0.10065390622931723</v>
      </c>
    </row>
    <row r="407" spans="1:15" x14ac:dyDescent="0.25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  <c r="L407" s="2">
        <f>E407-F407</f>
        <v>17395000000</v>
      </c>
      <c r="M407" s="2">
        <f>L407-SUM(G407:I407)</f>
        <v>2922000000</v>
      </c>
      <c r="N407" s="28">
        <f t="array" ref="N407">1-(F407/E407)</f>
        <v>0.43097467915365939</v>
      </c>
      <c r="O407" s="28">
        <f>M407/E407</f>
        <v>7.2394826817303401E-2</v>
      </c>
    </row>
    <row r="408" spans="1:15" x14ac:dyDescent="0.25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  <c r="L408" s="2">
        <f>E408-F408</f>
        <v>23608000000</v>
      </c>
      <c r="M408" s="2">
        <f>L408-SUM(G408:I408)</f>
        <v>7837000000</v>
      </c>
      <c r="N408" s="28">
        <f t="array" ref="N408">1-(F408/E408)</f>
        <v>0.57999213836477992</v>
      </c>
      <c r="O408" s="28">
        <f>M408/E408</f>
        <v>0.19253636006289307</v>
      </c>
    </row>
    <row r="409" spans="1:15" x14ac:dyDescent="0.25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  <c r="L409" s="2">
        <f>E409-F409</f>
        <v>23699000000</v>
      </c>
      <c r="M409" s="2">
        <f>L409-SUM(G409:I409)</f>
        <v>6952000000</v>
      </c>
      <c r="N409" s="28">
        <f t="array" ref="N409">1-(F409/E409)</f>
        <v>0.59787078382401171</v>
      </c>
      <c r="O409" s="28">
        <f>M409/E409</f>
        <v>0.17538283004112112</v>
      </c>
    </row>
    <row r="410" spans="1:15" x14ac:dyDescent="0.25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  <c r="L410" s="2">
        <f>E410-F410</f>
        <v>11356000000</v>
      </c>
      <c r="M410" s="2">
        <f>L410-SUM(G410:I410)</f>
        <v>2755000000</v>
      </c>
      <c r="N410" s="28">
        <f t="array" ref="N410">1-(F410/E410)</f>
        <v>0.39161321470446242</v>
      </c>
      <c r="O410" s="28">
        <f>M410/E410</f>
        <v>9.5006552176012143E-2</v>
      </c>
    </row>
    <row r="411" spans="1:15" x14ac:dyDescent="0.25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  <c r="L411" s="2">
        <f>E411-F411</f>
        <v>11383000000</v>
      </c>
      <c r="M411" s="2">
        <f>L411-SUM(G411:I411)</f>
        <v>3889000000</v>
      </c>
      <c r="N411" s="28">
        <f t="array" ref="N411">1-(F411/E411)</f>
        <v>0.40072519890164049</v>
      </c>
      <c r="O411" s="28">
        <f>M411/E411</f>
        <v>0.13690769555727664</v>
      </c>
    </row>
    <row r="412" spans="1:15" x14ac:dyDescent="0.25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  <c r="L412" s="2">
        <f>E412-F412</f>
        <v>10018000000</v>
      </c>
      <c r="M412" s="2">
        <f>L412-SUM(G412:I412)</f>
        <v>3046000000</v>
      </c>
      <c r="N412" s="28">
        <f t="array" ref="N412">1-(F412/E412)</f>
        <v>0.39864703541583768</v>
      </c>
      <c r="O412" s="28">
        <f>M412/E412</f>
        <v>0.12120970951054516</v>
      </c>
    </row>
    <row r="413" spans="1:15" x14ac:dyDescent="0.25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  <c r="L413" s="2">
        <f>E413-F413</f>
        <v>10125000000</v>
      </c>
      <c r="M413" s="2">
        <f>L413-SUM(G413:I413)</f>
        <v>3479000000</v>
      </c>
      <c r="N413" s="28">
        <f t="array" ref="N413">1-(F413/E413)</f>
        <v>0.41168577701878506</v>
      </c>
      <c r="O413" s="28">
        <f>M413/E413</f>
        <v>0.14145726599983735</v>
      </c>
    </row>
    <row r="414" spans="1:15" x14ac:dyDescent="0.25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  <c r="L414" s="2">
        <f>E414-F414</f>
        <v>12128100000</v>
      </c>
      <c r="M414" s="2">
        <f>L414-SUM(G414:I414)</f>
        <v>6224700000</v>
      </c>
      <c r="N414" s="28">
        <f t="array" ref="N414">1-(F414/E414)</f>
        <v>0.32088825624282324</v>
      </c>
      <c r="O414" s="28">
        <f>M414/E414</f>
        <v>0.16469464538012563</v>
      </c>
    </row>
    <row r="415" spans="1:15" x14ac:dyDescent="0.25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  <c r="L415" s="2">
        <f>E415-F415</f>
        <v>11291100000</v>
      </c>
      <c r="M415" s="2">
        <f>L415-SUM(G415:I415)</f>
        <v>5461400000</v>
      </c>
      <c r="N415" s="28">
        <f t="array" ref="N415">1-(F415/E415)</f>
        <v>0.31305989702469572</v>
      </c>
      <c r="O415" s="28">
        <f>M415/E415</f>
        <v>0.15142415899342609</v>
      </c>
    </row>
    <row r="416" spans="1:15" x14ac:dyDescent="0.25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  <c r="L416" s="2">
        <f>E416-F416</f>
        <v>8719600000</v>
      </c>
      <c r="M416" s="2">
        <f>L416-SUM(G416:I416)</f>
        <v>3460100000</v>
      </c>
      <c r="N416" s="28">
        <f t="array" ref="N416">1-(F416/E416)</f>
        <v>0.30210513186523835</v>
      </c>
      <c r="O416" s="28">
        <f>M416/E416</f>
        <v>0.11988095403079396</v>
      </c>
    </row>
    <row r="417" spans="1:15" x14ac:dyDescent="0.25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  <c r="L417" s="2">
        <f>E417-F417</f>
        <v>8395100000</v>
      </c>
      <c r="M417" s="2">
        <f>L417-SUM(G417:I417)</f>
        <v>2987700000</v>
      </c>
      <c r="N417" s="28">
        <f t="array" ref="N417">1-(F417/E417)</f>
        <v>0.31508407146074158</v>
      </c>
      <c r="O417" s="28">
        <f>M417/E417</f>
        <v>0.11213406395436121</v>
      </c>
    </row>
    <row r="418" spans="1:15" x14ac:dyDescent="0.25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  <c r="L418" s="2">
        <f>E418-F418</f>
        <v>8139000000</v>
      </c>
      <c r="M418" s="2">
        <f>L418-SUM(G418:I418)</f>
        <v>4239000000</v>
      </c>
      <c r="N418" s="28">
        <f t="array" ref="N418">1-(F418/E418)</f>
        <v>0.90594390026714156</v>
      </c>
      <c r="O418" s="28">
        <f>M418/E418</f>
        <v>0.47183882457702581</v>
      </c>
    </row>
    <row r="419" spans="1:15" x14ac:dyDescent="0.25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  <c r="L419" s="2">
        <f>E419-F419</f>
        <v>8672000000</v>
      </c>
      <c r="M419" s="2">
        <f>L419-SUM(G419:I419)</f>
        <v>4392000000</v>
      </c>
      <c r="N419" s="28">
        <f t="array" ref="N419">1-(F419/E419)</f>
        <v>0.92550693703308429</v>
      </c>
      <c r="O419" s="28">
        <f>M419/E419</f>
        <v>0.46872998932764143</v>
      </c>
    </row>
    <row r="420" spans="1:15" x14ac:dyDescent="0.25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  <c r="L420" s="2">
        <f>E420-F420</f>
        <v>8997000000</v>
      </c>
      <c r="M420" s="2">
        <f>L420-SUM(G420:I420)</f>
        <v>4214000000</v>
      </c>
      <c r="N420" s="28">
        <f t="array" ref="N420">1-(F420/E420)</f>
        <v>0.93611486837998126</v>
      </c>
      <c r="O420" s="28">
        <f>M420/E420</f>
        <v>0.43845593590677351</v>
      </c>
    </row>
    <row r="421" spans="1:15" x14ac:dyDescent="0.25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  <c r="L421" s="2">
        <f>E421-F421</f>
        <v>9379000000</v>
      </c>
      <c r="M421" s="2">
        <f>L421-SUM(G421:I421)</f>
        <v>4252000000</v>
      </c>
      <c r="N421" s="28">
        <f t="array" ref="N421">1-(F421/E421)</f>
        <v>0.9377124575084983</v>
      </c>
      <c r="O421" s="28">
        <f>M421/E421</f>
        <v>0.4251149770045991</v>
      </c>
    </row>
    <row r="422" spans="1:15" x14ac:dyDescent="0.25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  <c r="L422" s="2">
        <f>E422-F422</f>
        <v>5085401000</v>
      </c>
      <c r="M422" s="2">
        <f>L422-SUM(G422:I422)</f>
        <v>1655276000</v>
      </c>
      <c r="N422" s="28">
        <f t="array" ref="N422">1-(F422/E422)</f>
        <v>0.31739860023587374</v>
      </c>
      <c r="O422" s="28">
        <f>M422/E422</f>
        <v>0.10331186968422672</v>
      </c>
    </row>
    <row r="423" spans="1:15" x14ac:dyDescent="0.25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  <c r="L423" s="2">
        <f>E423-F423</f>
        <v>5435742000</v>
      </c>
      <c r="M423" s="2">
        <f>L423-SUM(G423:I423)</f>
        <v>1736185000</v>
      </c>
      <c r="N423" s="28">
        <f t="array" ref="N423">1-(F423/E423)</f>
        <v>0.31053988458862392</v>
      </c>
      <c r="O423" s="28">
        <f>M423/E423</f>
        <v>9.918695359796327E-2</v>
      </c>
    </row>
    <row r="424" spans="1:15" x14ac:dyDescent="0.25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  <c r="L424" s="2">
        <f>E424-F424</f>
        <v>5802507000</v>
      </c>
      <c r="M424" s="2">
        <f>L424-SUM(G424:I424)</f>
        <v>1769093000</v>
      </c>
      <c r="N424" s="28">
        <f t="array" ref="N424">1-(F424/E424)</f>
        <v>0.30685528420820163</v>
      </c>
      <c r="O424" s="28">
        <f>M424/E424</f>
        <v>9.3555343458567156E-2</v>
      </c>
    </row>
    <row r="425" spans="1:15" x14ac:dyDescent="0.25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  <c r="L425" s="2">
        <f>E425-F425</f>
        <v>6306091000</v>
      </c>
      <c r="M425" s="2">
        <f>L425-SUM(G425:I425)</f>
        <v>1940294000</v>
      </c>
      <c r="N425" s="28">
        <f t="array" ref="N425">1-(F425/E425)</f>
        <v>0.30959922453043076</v>
      </c>
      <c r="O425" s="28">
        <f>M425/E425</f>
        <v>9.5259252960518279E-2</v>
      </c>
    </row>
    <row r="426" spans="1:15" x14ac:dyDescent="0.25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  <c r="L426" s="2">
        <f>E426-F426</f>
        <v>3018000000</v>
      </c>
      <c r="M426" s="2">
        <f>L426-SUM(G426:I426)</f>
        <v>1201000000</v>
      </c>
      <c r="N426" s="28">
        <f t="array" ref="N426">1-(F426/E426)</f>
        <v>0.40877691995123933</v>
      </c>
      <c r="O426" s="28">
        <f>M426/E426</f>
        <v>0.16267100094812406</v>
      </c>
    </row>
    <row r="427" spans="1:15" x14ac:dyDescent="0.25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  <c r="L427" s="2">
        <f>E427-F427</f>
        <v>2820000000</v>
      </c>
      <c r="M427" s="2">
        <f>L427-SUM(G427:I427)</f>
        <v>1001000000</v>
      </c>
      <c r="N427" s="28">
        <f t="array" ref="N427">1-(F427/E427)</f>
        <v>0.39462636439966414</v>
      </c>
      <c r="O427" s="28">
        <f>M427/E427</f>
        <v>0.14007836551917158</v>
      </c>
    </row>
    <row r="428" spans="1:15" x14ac:dyDescent="0.25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  <c r="L428" s="2">
        <f>E428-F428</f>
        <v>2798000000</v>
      </c>
      <c r="M428" s="2">
        <f>L428-SUM(G428:I428)</f>
        <v>983000000</v>
      </c>
      <c r="N428" s="28">
        <f t="array" ref="N428">1-(F428/E428)</f>
        <v>0.37632817753866843</v>
      </c>
      <c r="O428" s="28">
        <f>M428/E428</f>
        <v>0.13221250840618695</v>
      </c>
    </row>
    <row r="429" spans="1:15" x14ac:dyDescent="0.25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  <c r="L429" s="2">
        <f>E429-F429</f>
        <v>2836000000</v>
      </c>
      <c r="M429" s="2">
        <f>L429-SUM(G429:I429)</f>
        <v>1399000000</v>
      </c>
      <c r="N429" s="28">
        <f t="array" ref="N429">1-(F429/E429)</f>
        <v>0.37848658748164954</v>
      </c>
      <c r="O429" s="28">
        <f>M429/E429</f>
        <v>0.18670759375417056</v>
      </c>
    </row>
    <row r="430" spans="1:15" x14ac:dyDescent="0.25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  <c r="L430" s="2">
        <f>E430-F430</f>
        <v>1405800000</v>
      </c>
      <c r="M430" s="2">
        <f>L430-SUM(G430:I430)</f>
        <v>755900000</v>
      </c>
      <c r="N430" s="28">
        <f t="array" ref="N430">1-(F430/E430)</f>
        <v>0.22459380441902455</v>
      </c>
      <c r="O430" s="28">
        <f>M430/E430</f>
        <v>0.12076430271755628</v>
      </c>
    </row>
    <row r="431" spans="1:15" x14ac:dyDescent="0.25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  <c r="L431" s="2">
        <f>E431-F431</f>
        <v>1756300000</v>
      </c>
      <c r="M431" s="2">
        <f>L431-SUM(G431:I431)</f>
        <v>929400000</v>
      </c>
      <c r="N431" s="28">
        <f t="array" ref="N431">1-(F431/E431)</f>
        <v>0.21885630973594683</v>
      </c>
      <c r="O431" s="28">
        <f>M431/E431</f>
        <v>0.11581452728382909</v>
      </c>
    </row>
    <row r="432" spans="1:15" x14ac:dyDescent="0.25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  <c r="L432" s="2">
        <f>E432-F432</f>
        <v>2288300000</v>
      </c>
      <c r="M432" s="2">
        <f>L432-SUM(G432:I432)</f>
        <v>1285300000</v>
      </c>
      <c r="N432" s="28">
        <f t="array" ref="N432">1-(F432/E432)</f>
        <v>0.211409830007391</v>
      </c>
      <c r="O432" s="28">
        <f>M432/E432</f>
        <v>0.11874538063562454</v>
      </c>
    </row>
    <row r="433" spans="1:15" x14ac:dyDescent="0.25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  <c r="L433" s="2">
        <f>E433-F433</f>
        <v>2654800000</v>
      </c>
      <c r="M433" s="2">
        <f>L433-SUM(G433:I433)</f>
        <v>1554500000</v>
      </c>
      <c r="N433" s="28">
        <f t="array" ref="N433">1-(F433/E433)</f>
        <v>0.21836905917383653</v>
      </c>
      <c r="O433" s="28">
        <f>M433/E433</f>
        <v>0.12786451050389064</v>
      </c>
    </row>
    <row r="434" spans="1:15" x14ac:dyDescent="0.25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  <c r="L434" s="2">
        <f>E434-F434</f>
        <v>9414300000</v>
      </c>
      <c r="M434" s="2">
        <f>L434-SUM(G434:I434)</f>
        <v>3095200000</v>
      </c>
      <c r="N434" s="28">
        <f t="array" ref="N434">1-(F434/E434)</f>
        <v>0.51555825721232829</v>
      </c>
      <c r="O434" s="28">
        <f>M434/E434</f>
        <v>0.1695034062780662</v>
      </c>
    </row>
    <row r="435" spans="1:15" x14ac:dyDescent="0.25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  <c r="L435" s="2">
        <f>E435-F435</f>
        <v>9342000000</v>
      </c>
      <c r="M435" s="2">
        <f>L435-SUM(G435:I435)</f>
        <v>3120500000</v>
      </c>
      <c r="N435" s="28">
        <f t="array" ref="N435">1-(F435/E435)</f>
        <v>0.5109636768381729</v>
      </c>
      <c r="O435" s="28">
        <f>M435/E435</f>
        <v>0.17067674519091403</v>
      </c>
    </row>
    <row r="436" spans="1:15" x14ac:dyDescent="0.25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  <c r="L436" s="2">
        <f>E436-F436</f>
        <v>9892600000</v>
      </c>
      <c r="M436" s="2">
        <f>L436-SUM(G436:I436)</f>
        <v>3346600000</v>
      </c>
      <c r="N436" s="28">
        <f t="array" ref="N436">1-(F436/E436)</f>
        <v>0.51647697608854548</v>
      </c>
      <c r="O436" s="28">
        <f>M436/E436</f>
        <v>0.17472068497441787</v>
      </c>
    </row>
    <row r="437" spans="1:15" x14ac:dyDescent="0.25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  <c r="L437" s="2">
        <f>E437-F437</f>
        <v>10762500000</v>
      </c>
      <c r="M437" s="2">
        <f>L437-SUM(G437:I437)</f>
        <v>3469100000</v>
      </c>
      <c r="N437" s="28">
        <f t="array" ref="N437">1-(F437/E437)</f>
        <v>0.52338898317860627</v>
      </c>
      <c r="O437" s="28">
        <f>M437/E437</f>
        <v>0.16870510769290623</v>
      </c>
    </row>
    <row r="438" spans="1:15" x14ac:dyDescent="0.25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  <c r="L438" s="2">
        <f>E438-F438</f>
        <v>20007000000</v>
      </c>
      <c r="M438" s="2">
        <f>L438-SUM(G438:I438)</f>
        <v>9450000000</v>
      </c>
      <c r="N438" s="28">
        <f t="array" ref="N438">1-(F438/E438)</f>
        <v>0.4441952887369286</v>
      </c>
      <c r="O438" s="28">
        <f>M438/E438</f>
        <v>0.20980884083390688</v>
      </c>
    </row>
    <row r="439" spans="1:15" x14ac:dyDescent="0.25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  <c r="L439" s="2">
        <f>E439-F439</f>
        <v>22393000000</v>
      </c>
      <c r="M439" s="2">
        <f>L439-SUM(G439:I439)</f>
        <v>11540000000</v>
      </c>
      <c r="N439" s="28">
        <f t="array" ref="N439">1-(F439/E439)</f>
        <v>0.45875074263003712</v>
      </c>
      <c r="O439" s="28">
        <f>M439/E439</f>
        <v>0.23641243111466209</v>
      </c>
    </row>
    <row r="440" spans="1:15" x14ac:dyDescent="0.25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  <c r="L440" s="2">
        <f>E440-F440</f>
        <v>24101000000</v>
      </c>
      <c r="M440" s="2">
        <f>L440-SUM(G440:I440)</f>
        <v>13224000000</v>
      </c>
      <c r="N440" s="28">
        <f t="array" ref="N440">1-(F440/E440)</f>
        <v>0.4593729152768512</v>
      </c>
      <c r="O440" s="28">
        <f>M440/E440</f>
        <v>0.25205375011912706</v>
      </c>
    </row>
    <row r="441" spans="1:15" x14ac:dyDescent="0.25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  <c r="L441" s="2">
        <f>E441-F441</f>
        <v>25639000000</v>
      </c>
      <c r="M441" s="2">
        <f>L441-SUM(G441:I441)</f>
        <v>14358000000</v>
      </c>
      <c r="N441" s="28">
        <f t="array" ref="N441">1-(F441/E441)</f>
        <v>0.46086784584411844</v>
      </c>
      <c r="O441" s="28">
        <f>M441/E441</f>
        <v>0.25808886971527178</v>
      </c>
    </row>
    <row r="442" spans="1:15" x14ac:dyDescent="0.25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  <c r="L442" s="2">
        <f>E442-F442</f>
        <v>3846000000</v>
      </c>
      <c r="M442" s="2">
        <f>L442-SUM(G442:I442)</f>
        <v>1972000000</v>
      </c>
      <c r="N442" s="28">
        <f t="array" ref="N442">1-(F442/E442)</f>
        <v>0.69485094850948514</v>
      </c>
      <c r="O442" s="28">
        <f>M442/E442</f>
        <v>0.35627822944896115</v>
      </c>
    </row>
    <row r="443" spans="1:15" x14ac:dyDescent="0.25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  <c r="L443" s="2">
        <f>E443-F443</f>
        <v>4141000000</v>
      </c>
      <c r="M443" s="2">
        <f>L443-SUM(G443:I443)</f>
        <v>2120000000</v>
      </c>
      <c r="N443" s="28">
        <f t="array" ref="N443">1-(F443/E443)</f>
        <v>0.66097366320830009</v>
      </c>
      <c r="O443" s="28">
        <f>M443/E443</f>
        <v>0.33838786911412611</v>
      </c>
    </row>
    <row r="444" spans="1:15" x14ac:dyDescent="0.25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  <c r="L444" s="2">
        <f>E444-F444</f>
        <v>4051000000</v>
      </c>
      <c r="M444" s="2">
        <f>L444-SUM(G444:I444)</f>
        <v>2052000000</v>
      </c>
      <c r="N444" s="28">
        <f t="array" ref="N444">1-(F444/E444)</f>
        <v>0.633562715045355</v>
      </c>
      <c r="O444" s="28">
        <f>M444/E444</f>
        <v>0.32092586800125117</v>
      </c>
    </row>
    <row r="445" spans="1:15" x14ac:dyDescent="0.25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  <c r="L445" s="2">
        <f>E445-F445</f>
        <v>4065000000</v>
      </c>
      <c r="M445" s="2">
        <f>L445-SUM(G445:I445)</f>
        <v>2053000000</v>
      </c>
      <c r="N445" s="28">
        <f t="array" ref="N445">1-(F445/E445)</f>
        <v>0.6256733877174081</v>
      </c>
      <c r="O445" s="28">
        <f>M445/E445</f>
        <v>0.3159919963059874</v>
      </c>
    </row>
    <row r="446" spans="1:15" x14ac:dyDescent="0.25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  <c r="L446" s="2">
        <f>E446-F446</f>
        <v>3846000000</v>
      </c>
      <c r="M446" s="2">
        <f>L446-SUM(G446:I446)</f>
        <v>1972000000</v>
      </c>
      <c r="N446" s="28">
        <f t="array" ref="N446">1-(F446/E446)</f>
        <v>0.69485094850948514</v>
      </c>
      <c r="O446" s="28">
        <f>M446/E446</f>
        <v>0.35627822944896115</v>
      </c>
    </row>
    <row r="447" spans="1:15" x14ac:dyDescent="0.25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  <c r="L447" s="2">
        <f>E447-F447</f>
        <v>4141000000</v>
      </c>
      <c r="M447" s="2">
        <f>L447-SUM(G447:I447)</f>
        <v>2120000000</v>
      </c>
      <c r="N447" s="28">
        <f t="array" ref="N447">1-(F447/E447)</f>
        <v>0.66097366320830009</v>
      </c>
      <c r="O447" s="28">
        <f>M447/E447</f>
        <v>0.33838786911412611</v>
      </c>
    </row>
    <row r="448" spans="1:15" x14ac:dyDescent="0.25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  <c r="L448" s="2">
        <f>E448-F448</f>
        <v>4051000000</v>
      </c>
      <c r="M448" s="2">
        <f>L448-SUM(G448:I448)</f>
        <v>2052000000</v>
      </c>
      <c r="N448" s="28">
        <f t="array" ref="N448">1-(F448/E448)</f>
        <v>0.633562715045355</v>
      </c>
      <c r="O448" s="28">
        <f>M448/E448</f>
        <v>0.32092586800125117</v>
      </c>
    </row>
    <row r="449" spans="1:15" x14ac:dyDescent="0.25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  <c r="L449" s="2">
        <f>E449-F449</f>
        <v>4065000000</v>
      </c>
      <c r="M449" s="2">
        <f>L449-SUM(G449:I449)</f>
        <v>2053000000</v>
      </c>
      <c r="N449" s="28">
        <f t="array" ref="N449">1-(F449/E449)</f>
        <v>0.6256733877174081</v>
      </c>
      <c r="O449" s="28">
        <f>M449/E449</f>
        <v>0.3159919963059874</v>
      </c>
    </row>
    <row r="450" spans="1:15" x14ac:dyDescent="0.25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  <c r="L450" s="2">
        <f>E450-F450</f>
        <v>2777000000</v>
      </c>
      <c r="M450" s="2">
        <f>L450-SUM(G450:I450)</f>
        <v>1764000000</v>
      </c>
      <c r="N450" s="28">
        <f t="array" ref="N450">1-(F450/E450)</f>
        <v>0.18450601288950896</v>
      </c>
      <c r="O450" s="28">
        <f>M450/E450</f>
        <v>0.11720151484951166</v>
      </c>
    </row>
    <row r="451" spans="1:15" x14ac:dyDescent="0.25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  <c r="L451" s="2">
        <f>E451-F451</f>
        <v>3028000000</v>
      </c>
      <c r="M451" s="2">
        <f>L451-SUM(G451:I451)</f>
        <v>1898000000</v>
      </c>
      <c r="N451" s="28">
        <f t="array" ref="N451">1-(F451/E451)</f>
        <v>0.19536744306084264</v>
      </c>
      <c r="O451" s="28">
        <f>M451/E451</f>
        <v>0.1224595135170011</v>
      </c>
    </row>
    <row r="452" spans="1:15" x14ac:dyDescent="0.25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  <c r="L452" s="2">
        <f>E452-F452</f>
        <v>3010000000</v>
      </c>
      <c r="M452" s="2">
        <f>L452-SUM(G452:I452)</f>
        <v>1900000000</v>
      </c>
      <c r="N452" s="28">
        <f t="array" ref="N452">1-(F452/E452)</f>
        <v>0.19848334981866134</v>
      </c>
      <c r="O452" s="28">
        <f>M452/E452</f>
        <v>0.12528849324101549</v>
      </c>
    </row>
    <row r="453" spans="1:15" x14ac:dyDescent="0.25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  <c r="L453" s="2">
        <f>E453-F453</f>
        <v>3554000000</v>
      </c>
      <c r="M453" s="2">
        <f>L453-SUM(G453:I453)</f>
        <v>2275000000</v>
      </c>
      <c r="N453" s="28">
        <f t="array" ref="N453">1-(F453/E453)</f>
        <v>0.21331252625892805</v>
      </c>
      <c r="O453" s="28">
        <f>M453/E453</f>
        <v>0.13654642578476683</v>
      </c>
    </row>
    <row r="454" spans="1:15" x14ac:dyDescent="0.25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  <c r="L454" s="2">
        <f>E454-F454</f>
        <v>817169000</v>
      </c>
      <c r="M454" s="2">
        <f>L454-SUM(G454:I454)</f>
        <v>366078000</v>
      </c>
      <c r="N454" s="28">
        <f t="array" ref="N454">1-(F454/E454)</f>
        <v>0.63887896411994061</v>
      </c>
      <c r="O454" s="28">
        <f>M454/E454</f>
        <v>0.2862070556116294</v>
      </c>
    </row>
    <row r="455" spans="1:15" x14ac:dyDescent="0.25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  <c r="L455" s="2">
        <f>E455-F455</f>
        <v>926599000</v>
      </c>
      <c r="M455" s="2">
        <f>L455-SUM(G455:I455)</f>
        <v>381812000</v>
      </c>
      <c r="N455" s="28">
        <f t="array" ref="N455">1-(F455/E455)</f>
        <v>0.62512624311945486</v>
      </c>
      <c r="O455" s="28">
        <f>M455/E455</f>
        <v>0.2575879114243867</v>
      </c>
    </row>
    <row r="456" spans="1:15" x14ac:dyDescent="0.25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  <c r="L456" s="2">
        <f>E456-F456</f>
        <v>1013117000</v>
      </c>
      <c r="M456" s="2">
        <f>L456-SUM(G456:I456)</f>
        <v>385136000</v>
      </c>
      <c r="N456" s="28">
        <f t="array" ref="N456">1-(F456/E456)</f>
        <v>0.62675896013333021</v>
      </c>
      <c r="O456" s="28">
        <f>M456/E456</f>
        <v>0.238262154193356</v>
      </c>
    </row>
    <row r="457" spans="1:15" x14ac:dyDescent="0.25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  <c r="L457" s="2">
        <f>E457-F457</f>
        <v>1112054000</v>
      </c>
      <c r="M457" s="2">
        <f>L457-SUM(G457:I457)</f>
        <v>401911000</v>
      </c>
      <c r="N457" s="28">
        <f t="array" ref="N457">1-(F457/E457)</f>
        <v>0.630653488614762</v>
      </c>
      <c r="O457" s="28">
        <f>M457/E457</f>
        <v>0.22792649840983228</v>
      </c>
    </row>
    <row r="458" spans="1:15" x14ac:dyDescent="0.25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  <c r="L458" s="2">
        <f>E458-F458</f>
        <v>2652700000</v>
      </c>
      <c r="M458" s="2">
        <f>L458-SUM(G458:I458)</f>
        <v>920100000</v>
      </c>
      <c r="N458" s="28">
        <f t="array" ref="N458">1-(F458/E458)</f>
        <v>0.35873960375955105</v>
      </c>
      <c r="O458" s="28">
        <f>M458/E458</f>
        <v>0.12443031983230779</v>
      </c>
    </row>
    <row r="459" spans="1:15" x14ac:dyDescent="0.25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  <c r="L459" s="2">
        <f>E459-F459</f>
        <v>2789800000</v>
      </c>
      <c r="M459" s="2">
        <f>L459-SUM(G459:I459)</f>
        <v>970300000</v>
      </c>
      <c r="N459" s="28">
        <f t="array" ref="N459">1-(F459/E459)</f>
        <v>0.35582822085889576</v>
      </c>
      <c r="O459" s="28">
        <f>M459/E459</f>
        <v>0.12375801946354094</v>
      </c>
    </row>
    <row r="460" spans="1:15" x14ac:dyDescent="0.25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  <c r="L460" s="2">
        <f>E460-F460</f>
        <v>3034000000</v>
      </c>
      <c r="M460" s="2">
        <f>L460-SUM(G460:I460)</f>
        <v>1040200000</v>
      </c>
      <c r="N460" s="28">
        <f t="array" ref="N460">1-(F460/E460)</f>
        <v>0.35270047197228616</v>
      </c>
      <c r="O460" s="28">
        <f>M460/E460</f>
        <v>0.12092255469531051</v>
      </c>
    </row>
    <row r="461" spans="1:15" x14ac:dyDescent="0.25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  <c r="L461" s="2">
        <f>E461-F461</f>
        <v>4656700000</v>
      </c>
      <c r="M461" s="2">
        <f>L461-SUM(G461:I461)</f>
        <v>1049700000</v>
      </c>
      <c r="N461" s="28">
        <f t="array" ref="N461">1-(F461/E461)</f>
        <v>0.30046327362824554</v>
      </c>
      <c r="O461" s="28">
        <f>M461/E461</f>
        <v>6.7729572084860371E-2</v>
      </c>
    </row>
    <row r="462" spans="1:15" x14ac:dyDescent="0.25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  <c r="L462" s="2" t="e">
        <f>E462-F462</f>
        <v>#VALUE!</v>
      </c>
      <c r="M462" s="2" t="e">
        <f>L462-SUM(G462:I462)</f>
        <v>#VALUE!</v>
      </c>
      <c r="N462" s="28" t="e">
        <f t="array" ref="N462">1-(F462/E462)</f>
        <v>#VALUE!</v>
      </c>
      <c r="O462" s="28" t="e">
        <f>M462/E462</f>
        <v>#VALUE!</v>
      </c>
    </row>
    <row r="463" spans="1:15" x14ac:dyDescent="0.25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  <c r="L463" s="2" t="e">
        <f>E463-F463</f>
        <v>#VALUE!</v>
      </c>
      <c r="M463" s="2" t="e">
        <f>L463-SUM(G463:I463)</f>
        <v>#VALUE!</v>
      </c>
      <c r="N463" s="28" t="e">
        <f t="array" ref="N463">1-(F463/E463)</f>
        <v>#VALUE!</v>
      </c>
      <c r="O463" s="28" t="e">
        <f>M463/E463</f>
        <v>#VALUE!</v>
      </c>
    </row>
    <row r="464" spans="1:15" x14ac:dyDescent="0.25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  <c r="L464" s="2" t="e">
        <f>E464-F464</f>
        <v>#VALUE!</v>
      </c>
      <c r="M464" s="2" t="e">
        <f>L464-SUM(G464:I464)</f>
        <v>#VALUE!</v>
      </c>
      <c r="N464" s="28" t="e">
        <f t="array" ref="N464">1-(F464/E464)</f>
        <v>#VALUE!</v>
      </c>
      <c r="O464" s="28" t="e">
        <f>M464/E464</f>
        <v>#VALUE!</v>
      </c>
    </row>
    <row r="465" spans="1:15" x14ac:dyDescent="0.25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  <c r="L465" s="2" t="e">
        <f>E465-F465</f>
        <v>#VALUE!</v>
      </c>
      <c r="M465" s="2" t="e">
        <f>L465-SUM(G465:I465)</f>
        <v>#VALUE!</v>
      </c>
      <c r="N465" s="28" t="e">
        <f t="array" ref="N465">1-(F465/E465)</f>
        <v>#VALUE!</v>
      </c>
      <c r="O465" s="28" t="e">
        <f>M465/E465</f>
        <v>#VALUE!</v>
      </c>
    </row>
    <row r="466" spans="1:15" x14ac:dyDescent="0.25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  <c r="L466" s="2">
        <f>E466-F466</f>
        <v>2778591000</v>
      </c>
      <c r="M466" s="2">
        <f>L466-SUM(G466:I466)</f>
        <v>1161670000</v>
      </c>
      <c r="N466" s="28">
        <f t="array" ref="N466">1-(F466/E466)</f>
        <v>0.38833734725571811</v>
      </c>
      <c r="O466" s="28">
        <f>M466/E466</f>
        <v>0.16235561339777971</v>
      </c>
    </row>
    <row r="467" spans="1:15" x14ac:dyDescent="0.25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  <c r="L467" s="2">
        <f>E467-F467</f>
        <v>2974249000</v>
      </c>
      <c r="M467" s="2">
        <f>L467-SUM(G467:I467)</f>
        <v>1215484000</v>
      </c>
      <c r="N467" s="28">
        <f t="array" ref="N467">1-(F467/E467)</f>
        <v>0.38363902357982893</v>
      </c>
      <c r="O467" s="28">
        <f>M467/E467</f>
        <v>0.15678145808804334</v>
      </c>
    </row>
    <row r="468" spans="1:15" x14ac:dyDescent="0.25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  <c r="L468" s="2">
        <f>E468-F468</f>
        <v>2568144000</v>
      </c>
      <c r="M468" s="2">
        <f>L468-SUM(G468:I468)</f>
        <v>920762000</v>
      </c>
      <c r="N468" s="28">
        <f t="array" ref="N468">1-(F468/E468)</f>
        <v>0.36918188390369555</v>
      </c>
      <c r="O468" s="28">
        <f>M468/E468</f>
        <v>0.13236354728821068</v>
      </c>
    </row>
    <row r="469" spans="1:15" x14ac:dyDescent="0.25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  <c r="L469" s="2">
        <f>E469-F469</f>
        <v>2471969000</v>
      </c>
      <c r="M469" s="2">
        <f>L469-SUM(G469:I469)</f>
        <v>714446000</v>
      </c>
      <c r="N469" s="28">
        <f t="array" ref="N469">1-(F469/E469)</f>
        <v>0.36382757888843398</v>
      </c>
      <c r="O469" s="28">
        <f>M469/E469</f>
        <v>0.10515308178481449</v>
      </c>
    </row>
    <row r="470" spans="1:15" x14ac:dyDescent="0.25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  <c r="L470" s="2">
        <f>E470-F470</f>
        <v>3498000000</v>
      </c>
      <c r="M470" s="2">
        <f>L470-SUM(G470:I470)</f>
        <v>1046000000</v>
      </c>
      <c r="N470" s="28">
        <f t="array" ref="N470">1-(F470/E470)</f>
        <v>0.58329164582291138</v>
      </c>
      <c r="O470" s="28">
        <f>M470/E470</f>
        <v>0.1744205436051359</v>
      </c>
    </row>
    <row r="471" spans="1:15" x14ac:dyDescent="0.25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  <c r="L471" s="2">
        <f>E471-F471</f>
        <v>3630000000</v>
      </c>
      <c r="M471" s="2">
        <f>L471-SUM(G471:I471)</f>
        <v>1180000000</v>
      </c>
      <c r="N471" s="28">
        <f t="array" ref="N471">1-(F471/E471)</f>
        <v>0.59304035288351575</v>
      </c>
      <c r="O471" s="28">
        <f>M471/E471</f>
        <v>0.19277895768665251</v>
      </c>
    </row>
    <row r="472" spans="1:15" x14ac:dyDescent="0.25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  <c r="L472" s="2">
        <f>E472-F472</f>
        <v>3723000000</v>
      </c>
      <c r="M472" s="2">
        <f>L472-SUM(G472:I472)</f>
        <v>1298000000</v>
      </c>
      <c r="N472" s="28">
        <f t="array" ref="N472">1-(F472/E472)</f>
        <v>0.59264565425023874</v>
      </c>
      <c r="O472" s="28">
        <f>M472/E472</f>
        <v>0.20662209487424388</v>
      </c>
    </row>
    <row r="473" spans="1:15" x14ac:dyDescent="0.25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  <c r="L473" s="2">
        <f>E473-F473</f>
        <v>3858000000</v>
      </c>
      <c r="M473" s="2">
        <f>L473-SUM(G473:I473)</f>
        <v>1433000000</v>
      </c>
      <c r="N473" s="28">
        <f t="array" ref="N473">1-(F473/E473)</f>
        <v>0.59906832298136647</v>
      </c>
      <c r="O473" s="28">
        <f>M473/E473</f>
        <v>0.22251552795031057</v>
      </c>
    </row>
    <row r="474" spans="1:15" x14ac:dyDescent="0.25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  <c r="L474" s="2">
        <f>E474-F474</f>
        <v>1304400000</v>
      </c>
      <c r="M474" s="2">
        <f>L474-SUM(G474:I474)</f>
        <v>400900000</v>
      </c>
      <c r="N474" s="28">
        <f t="array" ref="N474">1-(F474/E474)</f>
        <v>0.22030062489444346</v>
      </c>
      <c r="O474" s="28">
        <f>M474/E474</f>
        <v>6.7708157405843614E-2</v>
      </c>
    </row>
    <row r="475" spans="1:15" x14ac:dyDescent="0.25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  <c r="L475" s="2">
        <f>E475-F475</f>
        <v>1295100000</v>
      </c>
      <c r="M475" s="2">
        <f>L475-SUM(G475:I475)</f>
        <v>325300000</v>
      </c>
      <c r="N475" s="28">
        <f t="array" ref="N475">1-(F475/E475)</f>
        <v>0.20604238258877439</v>
      </c>
      <c r="O475" s="28">
        <f>M475/E475</f>
        <v>5.175321369479445E-2</v>
      </c>
    </row>
    <row r="476" spans="1:15" x14ac:dyDescent="0.25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  <c r="L476" s="2">
        <f>E476-F476</f>
        <v>1422500000</v>
      </c>
      <c r="M476" s="2">
        <f>L476-SUM(G476:I476)</f>
        <v>429700000</v>
      </c>
      <c r="N476" s="28">
        <f t="array" ref="N476">1-(F476/E476)</f>
        <v>0.21030455351862798</v>
      </c>
      <c r="O476" s="28">
        <f>M476/E476</f>
        <v>6.352749852158486E-2</v>
      </c>
    </row>
    <row r="477" spans="1:15" x14ac:dyDescent="0.25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  <c r="L477" s="2">
        <f>E477-F477</f>
        <v>1541100000</v>
      </c>
      <c r="M477" s="2">
        <f>L477-SUM(G477:I477)</f>
        <v>628000000</v>
      </c>
      <c r="N477" s="28">
        <f t="array" ref="N477">1-(F477/E477)</f>
        <v>0.22226869546405137</v>
      </c>
      <c r="O477" s="28">
        <f>M477/E477</f>
        <v>9.0574745799379824E-2</v>
      </c>
    </row>
    <row r="478" spans="1:15" x14ac:dyDescent="0.25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  <c r="L478" s="2">
        <f>E478-F478</f>
        <v>6677000000</v>
      </c>
      <c r="M478" s="2">
        <f>L478-SUM(G478:I478)</f>
        <v>3567000000</v>
      </c>
      <c r="N478" s="28">
        <f t="array" ref="N478">1-(F478/E478)</f>
        <v>0.37276686020544891</v>
      </c>
      <c r="O478" s="28">
        <f>M478/E478</f>
        <v>0.19914024117909782</v>
      </c>
    </row>
    <row r="479" spans="1:15" x14ac:dyDescent="0.25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  <c r="L479" s="2">
        <f>E479-F479</f>
        <v>9211000000</v>
      </c>
      <c r="M479" s="2">
        <f>L479-SUM(G479:I479)</f>
        <v>5269000000</v>
      </c>
      <c r="N479" s="28">
        <f t="array" ref="N479">1-(F479/E479)</f>
        <v>0.40477236772719283</v>
      </c>
      <c r="O479" s="28">
        <f>M479/E479</f>
        <v>0.23154332923185095</v>
      </c>
    </row>
    <row r="480" spans="1:15" x14ac:dyDescent="0.25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  <c r="L480" s="2">
        <f>E480-F480</f>
        <v>9602000000</v>
      </c>
      <c r="M480" s="2">
        <f>L480-SUM(G480:I480)</f>
        <v>5323000000</v>
      </c>
      <c r="N480" s="28">
        <f t="array" ref="N480">1-(F480/E480)</f>
        <v>0.401337513061651</v>
      </c>
      <c r="O480" s="28">
        <f>M480/E480</f>
        <v>0.22248693834900732</v>
      </c>
    </row>
    <row r="481" spans="1:15" x14ac:dyDescent="0.25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  <c r="L481" s="2">
        <f>E481-F481</f>
        <v>9731000000</v>
      </c>
      <c r="M481" s="2">
        <f>L481-SUM(G481:I481)</f>
        <v>5452000000</v>
      </c>
      <c r="N481" s="28">
        <f t="array" ref="N481">1-(F481/E481)</f>
        <v>0.41480881538002468</v>
      </c>
      <c r="O481" s="28">
        <f>M481/E481</f>
        <v>0.23240547337908693</v>
      </c>
    </row>
    <row r="482" spans="1:15" x14ac:dyDescent="0.25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  <c r="L482" s="2">
        <f>E482-F482</f>
        <v>2602731000</v>
      </c>
      <c r="M482" s="2">
        <f>L482-SUM(G482:I482)</f>
        <v>1370883000</v>
      </c>
      <c r="N482" s="28">
        <f t="array" ref="N482">1-(F482/E482)</f>
        <v>0.31793818437678656</v>
      </c>
      <c r="O482" s="28">
        <f>M482/E482</f>
        <v>0.16746104457702399</v>
      </c>
    </row>
    <row r="483" spans="1:15" x14ac:dyDescent="0.25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  <c r="L483" s="2">
        <f>E483-F483</f>
        <v>3565673000</v>
      </c>
      <c r="M483" s="2">
        <f>L483-SUM(G483:I483)</f>
        <v>1520428000</v>
      </c>
      <c r="N483" s="28">
        <f t="array" ref="N483">1-(F483/E483)</f>
        <v>0.30309910277497976</v>
      </c>
      <c r="O483" s="28">
        <f>M483/E483</f>
        <v>0.12924358532988214</v>
      </c>
    </row>
    <row r="484" spans="1:15" x14ac:dyDescent="0.25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  <c r="L484" s="2">
        <f>E484-F484</f>
        <v>3675801000</v>
      </c>
      <c r="M484" s="2">
        <f>L484-SUM(G484:I484)</f>
        <v>1806360000</v>
      </c>
      <c r="N484" s="28">
        <f t="array" ref="N484">1-(F484/E484)</f>
        <v>0.28728179352324246</v>
      </c>
      <c r="O484" s="28">
        <f>M484/E484</f>
        <v>0.14117585270493266</v>
      </c>
    </row>
    <row r="485" spans="1:15" x14ac:dyDescent="0.25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  <c r="L485" s="2">
        <f>E485-F485</f>
        <v>3957003000</v>
      </c>
      <c r="M485" s="2">
        <f>L485-SUM(G485:I485)</f>
        <v>1371844000</v>
      </c>
      <c r="N485" s="28">
        <f t="array" ref="N485">1-(F485/E485)</f>
        <v>0.28711723988609061</v>
      </c>
      <c r="O485" s="28">
        <f>M485/E485</f>
        <v>9.9539996010691467E-2</v>
      </c>
    </row>
    <row r="486" spans="1:15" x14ac:dyDescent="0.25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  <c r="L486" s="2">
        <f>E486-F486</f>
        <v>8129000000</v>
      </c>
      <c r="M486" s="2">
        <f>L486-SUM(G486:I486)</f>
        <v>2606000000</v>
      </c>
      <c r="N486" s="28">
        <f t="array" ref="N486">1-(F486/E486)</f>
        <v>0.7818601519669135</v>
      </c>
      <c r="O486" s="28">
        <f>M486/E486</f>
        <v>0.2506492257381937</v>
      </c>
    </row>
    <row r="487" spans="1:15" x14ac:dyDescent="0.25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  <c r="L487" s="2">
        <f>E487-F487</f>
        <v>18306000000</v>
      </c>
      <c r="M487" s="2">
        <f>L487-SUM(G487:I487)</f>
        <v>6697000000</v>
      </c>
      <c r="N487" s="28">
        <f t="array" ref="N487">1-(F487/E487)</f>
        <v>0.88700455470491324</v>
      </c>
      <c r="O487" s="28">
        <f>M487/E487</f>
        <v>0.32449849791646479</v>
      </c>
    </row>
    <row r="488" spans="1:15" x14ac:dyDescent="0.25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  <c r="L488" s="2">
        <f>E488-F488</f>
        <v>11041000000</v>
      </c>
      <c r="M488" s="2">
        <f>L488-SUM(G488:I488)</f>
        <v>171000000</v>
      </c>
      <c r="N488" s="28">
        <f t="array" ref="N488">1-(F488/E488)</f>
        <v>0.83993914035755046</v>
      </c>
      <c r="O488" s="28">
        <f>M488/E488</f>
        <v>1.300874857360213E-2</v>
      </c>
    </row>
    <row r="489" spans="1:15" x14ac:dyDescent="0.25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  <c r="L489" s="2">
        <f>E489-F489</f>
        <v>10615000000</v>
      </c>
      <c r="M489" s="2">
        <f>L489-SUM(G489:I489)</f>
        <v>2347000000</v>
      </c>
      <c r="N489" s="28">
        <f t="array" ref="N489">1-(F489/E489)</f>
        <v>0.87029597441993933</v>
      </c>
      <c r="O489" s="28">
        <f>M489/E489</f>
        <v>0.19242436664753629</v>
      </c>
    </row>
    <row r="490" spans="1:15" x14ac:dyDescent="0.25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  <c r="L490" s="2">
        <f>E490-F490</f>
        <v>2409000000</v>
      </c>
      <c r="M490" s="2">
        <f>L490-SUM(G490:I490)</f>
        <v>148000000</v>
      </c>
      <c r="N490" s="28">
        <f t="array" ref="N490">1-(F490/E490)</f>
        <v>0.63444824861732951</v>
      </c>
      <c r="O490" s="28">
        <f>M490/E490</f>
        <v>3.8978140637345275E-2</v>
      </c>
    </row>
    <row r="491" spans="1:15" x14ac:dyDescent="0.25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  <c r="L491" s="2">
        <f>E491-F491</f>
        <v>2228000000</v>
      </c>
      <c r="M491" s="2">
        <f>L491-SUM(G491:I491)</f>
        <v>32000000</v>
      </c>
      <c r="N491" s="28">
        <f t="array" ref="N491">1-(F491/E491)</f>
        <v>0.6232167832167832</v>
      </c>
      <c r="O491" s="28">
        <f>M491/E491</f>
        <v>8.951048951048951E-3</v>
      </c>
    </row>
    <row r="492" spans="1:15" x14ac:dyDescent="0.25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  <c r="L492" s="2">
        <f>E492-F492</f>
        <v>3086000000</v>
      </c>
      <c r="M492" s="2">
        <f>L492-SUM(G492:I492)</f>
        <v>948000000</v>
      </c>
      <c r="N492" s="28">
        <f t="array" ref="N492">1-(F492/E492)</f>
        <v>0.68349944629014403</v>
      </c>
      <c r="O492" s="28">
        <f>M492/E492</f>
        <v>0.20996677740863787</v>
      </c>
    </row>
    <row r="493" spans="1:15" x14ac:dyDescent="0.25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  <c r="L493" s="2">
        <f>E493-F493</f>
        <v>3042000000</v>
      </c>
      <c r="M493" s="2">
        <f>L493-SUM(G493:I493)</f>
        <v>898000000</v>
      </c>
      <c r="N493" s="28">
        <f t="array" ref="N493">1-(F493/E493)</f>
        <v>0.69199272065514106</v>
      </c>
      <c r="O493" s="28">
        <f>M493/E493</f>
        <v>0.20427661510464057</v>
      </c>
    </row>
    <row r="494" spans="1:15" x14ac:dyDescent="0.25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  <c r="L494" s="2">
        <f>E494-F494</f>
        <v>6765000000</v>
      </c>
      <c r="M494" s="2">
        <f>L494-SUM(G494:I494)</f>
        <v>2454000000</v>
      </c>
      <c r="N494" s="28">
        <f t="array" ref="N494">1-(F494/E494)</f>
        <v>0.81930483226353401</v>
      </c>
      <c r="O494" s="28">
        <f>M494/E494</f>
        <v>0.29720237374349034</v>
      </c>
    </row>
    <row r="495" spans="1:15" x14ac:dyDescent="0.25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  <c r="L495" s="2">
        <f>E495-F495</f>
        <v>7127000000</v>
      </c>
      <c r="M495" s="2">
        <f>L495-SUM(G495:I495)</f>
        <v>2476000000</v>
      </c>
      <c r="N495" s="28">
        <f t="array" ref="N495">1-(F495/E495)</f>
        <v>0.81080773606370871</v>
      </c>
      <c r="O495" s="28">
        <f>M495/E495</f>
        <v>0.28168373151308307</v>
      </c>
    </row>
    <row r="496" spans="1:15" x14ac:dyDescent="0.25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  <c r="L496" s="2">
        <f>E496-F496</f>
        <v>6821000000</v>
      </c>
      <c r="M496" s="2">
        <f>L496-SUM(G496:I496)</f>
        <v>2197000000</v>
      </c>
      <c r="N496" s="28">
        <f t="array" ref="N496">1-(F496/E496)</f>
        <v>0.79387802607076352</v>
      </c>
      <c r="O496" s="28">
        <f>M496/E496</f>
        <v>0.25570297951582865</v>
      </c>
    </row>
    <row r="497" spans="1:15" x14ac:dyDescent="0.25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  <c r="L497" s="2">
        <f>E497-F497</f>
        <v>6972000000</v>
      </c>
      <c r="M497" s="2">
        <f>L497-SUM(G497:I497)</f>
        <v>2325000000</v>
      </c>
      <c r="N497" s="28">
        <f t="array" ref="N497">1-(F497/E497)</f>
        <v>0.77647844971600399</v>
      </c>
      <c r="O497" s="28">
        <f>M497/E497</f>
        <v>0.25893752088205813</v>
      </c>
    </row>
    <row r="498" spans="1:15" x14ac:dyDescent="0.25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  <c r="L498" s="2">
        <f>E498-F498</f>
        <v>5453300000</v>
      </c>
      <c r="M498" s="2">
        <f>L498-SUM(G498:I498)</f>
        <v>1435000000</v>
      </c>
      <c r="N498" s="28">
        <f t="array" ref="N498">1-(F498/E498)</f>
        <v>0.46063334656676835</v>
      </c>
      <c r="O498" s="28">
        <f>M498/E498</f>
        <v>0.12121263314384181</v>
      </c>
    </row>
    <row r="499" spans="1:15" x14ac:dyDescent="0.25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  <c r="L499" s="2">
        <f>E499-F499</f>
        <v>6092200000</v>
      </c>
      <c r="M499" s="2">
        <f>L499-SUM(G499:I499)</f>
        <v>1731900000</v>
      </c>
      <c r="N499" s="28">
        <f t="array" ref="N499">1-(F499/E499)</f>
        <v>0.45967072600238434</v>
      </c>
      <c r="O499" s="28">
        <f>M499/E499</f>
        <v>0.13067590203268595</v>
      </c>
    </row>
    <row r="500" spans="1:15" x14ac:dyDescent="0.25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  <c r="L500" s="2">
        <f>E500-F500</f>
        <v>6601400000</v>
      </c>
      <c r="M500" s="2">
        <f>L500-SUM(G500:I500)</f>
        <v>2023800000</v>
      </c>
      <c r="N500" s="28">
        <f t="array" ref="N500">1-(F500/E500)</f>
        <v>0.4622667273554848</v>
      </c>
      <c r="O500" s="28">
        <f>M500/E500</f>
        <v>0.14171772697034418</v>
      </c>
    </row>
    <row r="501" spans="1:15" x14ac:dyDescent="0.25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  <c r="L501" s="2">
        <f>E501-F501</f>
        <v>6321600000</v>
      </c>
      <c r="M501" s="2">
        <f>L501-SUM(G501:I501)</f>
        <v>1976100000</v>
      </c>
      <c r="N501" s="28">
        <f t="array" ref="N501">1-(F501/E501)</f>
        <v>0.46670751784778264</v>
      </c>
      <c r="O501" s="28">
        <f>M501/E501</f>
        <v>0.14589039578888308</v>
      </c>
    </row>
    <row r="502" spans="1:15" x14ac:dyDescent="0.25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  <c r="L502" s="2">
        <f>E502-F502</f>
        <v>5163000000</v>
      </c>
      <c r="M502" s="2">
        <f>L502-SUM(G502:I502)</f>
        <v>2244000000</v>
      </c>
      <c r="N502" s="28">
        <f t="array" ref="N502">1-(F502/E502)</f>
        <v>0.41792132102962598</v>
      </c>
      <c r="O502" s="28">
        <f>M502/E502</f>
        <v>0.18164157357940747</v>
      </c>
    </row>
    <row r="503" spans="1:15" x14ac:dyDescent="0.25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  <c r="L503" s="2">
        <f>E503-F503</f>
        <v>5112000000</v>
      </c>
      <c r="M503" s="2">
        <f>L503-SUM(G503:I503)</f>
        <v>2164000000</v>
      </c>
      <c r="N503" s="28">
        <f t="array" ref="N503">1-(F503/E503)</f>
        <v>0.39569626132053559</v>
      </c>
      <c r="O503" s="28">
        <f>M503/E503</f>
        <v>0.16750522486260547</v>
      </c>
    </row>
    <row r="504" spans="1:15" x14ac:dyDescent="0.25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  <c r="L504" s="2">
        <f>E504-F504</f>
        <v>5494000000</v>
      </c>
      <c r="M504" s="2">
        <f>L504-SUM(G504:I504)</f>
        <v>2427000000</v>
      </c>
      <c r="N504" s="28">
        <f t="array" ref="N504">1-(F504/E504)</f>
        <v>0.43762944081567623</v>
      </c>
      <c r="O504" s="28">
        <f>M504/E504</f>
        <v>0.19332483670543252</v>
      </c>
    </row>
    <row r="505" spans="1:15" x14ac:dyDescent="0.25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  <c r="L505" s="2">
        <f>E505-F505</f>
        <v>5718000000</v>
      </c>
      <c r="M505" s="2">
        <f>L505-SUM(G505:I505)</f>
        <v>2471000000</v>
      </c>
      <c r="N505" s="28">
        <f t="array" ref="N505">1-(F505/E505)</f>
        <v>0.47354037267080751</v>
      </c>
      <c r="O505" s="28">
        <f>M505/E505</f>
        <v>0.2046376811594203</v>
      </c>
    </row>
    <row r="506" spans="1:15" x14ac:dyDescent="0.25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  <c r="L506" s="2">
        <f>E506-F506</f>
        <v>1313500000</v>
      </c>
      <c r="M506" s="2">
        <f>L506-SUM(G506:I506)</f>
        <v>480000000</v>
      </c>
      <c r="N506" s="28">
        <f t="array" ref="N506">1-(F506/E506)</f>
        <v>0.63362276893391223</v>
      </c>
      <c r="O506" s="28">
        <f>M506/E506</f>
        <v>0.23154848046309695</v>
      </c>
    </row>
    <row r="507" spans="1:15" x14ac:dyDescent="0.25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  <c r="L507" s="2">
        <f>E507-F507</f>
        <v>1516600000</v>
      </c>
      <c r="M507" s="2">
        <f>L507-SUM(G507:I507)</f>
        <v>611200000</v>
      </c>
      <c r="N507" s="28">
        <f t="array" ref="N507">1-(F507/E507)</f>
        <v>0.6582750987456053</v>
      </c>
      <c r="O507" s="28">
        <f>M507/E507</f>
        <v>0.26528929206996832</v>
      </c>
    </row>
    <row r="508" spans="1:15" x14ac:dyDescent="0.25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  <c r="L508" s="2">
        <f>E508-F508</f>
        <v>1591700000</v>
      </c>
      <c r="M508" s="2">
        <f>L508-SUM(G508:I508)</f>
        <v>638200000</v>
      </c>
      <c r="N508" s="28">
        <f t="array" ref="N508">1-(F508/E508)</f>
        <v>0.65329995074700375</v>
      </c>
      <c r="O508" s="28">
        <f>M508/E508</f>
        <v>0.26194385158430472</v>
      </c>
    </row>
    <row r="509" spans="1:15" x14ac:dyDescent="0.25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  <c r="L509" s="2">
        <f>E509-F509</f>
        <v>1776200000</v>
      </c>
      <c r="M509" s="2">
        <f>L509-SUM(G509:I509)</f>
        <v>693900000</v>
      </c>
      <c r="N509" s="28">
        <f t="array" ref="N509">1-(F509/E509)</f>
        <v>0.66684186814837065</v>
      </c>
      <c r="O509" s="28">
        <f>M509/E509</f>
        <v>0.26051208890223759</v>
      </c>
    </row>
    <row r="510" spans="1:15" x14ac:dyDescent="0.25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  <c r="L510" s="2">
        <f>E510-F510</f>
        <v>4115000000</v>
      </c>
      <c r="M510" s="2">
        <f>L510-SUM(G510:I510)</f>
        <v>2257000000</v>
      </c>
      <c r="N510" s="28">
        <f t="array" ref="N510">1-(F510/E510)</f>
        <v>0.34690608666329459</v>
      </c>
      <c r="O510" s="28">
        <f>M510/E510</f>
        <v>0.19027145506659923</v>
      </c>
    </row>
    <row r="511" spans="1:15" x14ac:dyDescent="0.25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  <c r="L511" s="2">
        <f>E511-F511</f>
        <v>4217000000</v>
      </c>
      <c r="M511" s="2">
        <f>L511-SUM(G511:I511)</f>
        <v>2286000000</v>
      </c>
      <c r="N511" s="28">
        <f t="array" ref="N511">1-(F511/E511)</f>
        <v>0.33518798187743426</v>
      </c>
      <c r="O511" s="28">
        <f>M511/E511</f>
        <v>0.18170256736348461</v>
      </c>
    </row>
    <row r="512" spans="1:15" x14ac:dyDescent="0.25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  <c r="L512" s="2">
        <f>E512-F512</f>
        <v>4671000000</v>
      </c>
      <c r="M512" s="2">
        <f>L512-SUM(G512:I512)</f>
        <v>2629000000</v>
      </c>
      <c r="N512" s="28">
        <f t="array" ref="N512">1-(F512/E512)</f>
        <v>0.34824424066204429</v>
      </c>
      <c r="O512" s="28">
        <f>M512/E512</f>
        <v>0.19600387683590548</v>
      </c>
    </row>
    <row r="513" spans="1:15" x14ac:dyDescent="0.25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  <c r="L513" s="2">
        <f>E513-F513</f>
        <v>4268000000</v>
      </c>
      <c r="M513" s="2">
        <f>L513-SUM(G513:I513)</f>
        <v>2013000000</v>
      </c>
      <c r="N513" s="28">
        <f t="array" ref="N513">1-(F513/E513)</f>
        <v>0.37035751475182233</v>
      </c>
      <c r="O513" s="28">
        <f>M513/E513</f>
        <v>0.17467893092676154</v>
      </c>
    </row>
    <row r="514" spans="1:15" x14ac:dyDescent="0.25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  <c r="L514" s="2">
        <f>E514-F514</f>
        <v>8155800000</v>
      </c>
      <c r="M514" s="2">
        <f>L514-SUM(G514:I514)</f>
        <v>1558800000</v>
      </c>
      <c r="N514" s="28">
        <f t="array" ref="N514">1-(F514/E514)</f>
        <v>0.80102536904446209</v>
      </c>
      <c r="O514" s="28">
        <f>M514/E514</f>
        <v>0.1530982056041722</v>
      </c>
    </row>
    <row r="515" spans="1:15" x14ac:dyDescent="0.25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  <c r="L515" s="2">
        <f>E515-F515</f>
        <v>8810600000</v>
      </c>
      <c r="M515" s="2">
        <f>L515-SUM(G515:I515)</f>
        <v>1824700000</v>
      </c>
      <c r="N515" s="28">
        <f t="array" ref="N515">1-(F515/E515)</f>
        <v>0.80324192254394289</v>
      </c>
      <c r="O515" s="28">
        <f>M515/E515</f>
        <v>0.16635365764714463</v>
      </c>
    </row>
    <row r="516" spans="1:15" x14ac:dyDescent="0.25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  <c r="L516" s="2">
        <f>E516-F516</f>
        <v>8679800000</v>
      </c>
      <c r="M516" s="2">
        <f>L516-SUM(G516:I516)</f>
        <v>1606300000</v>
      </c>
      <c r="N516" s="28">
        <f t="array" ref="N516">1-(F516/E516)</f>
        <v>0.80514637675781975</v>
      </c>
      <c r="O516" s="28">
        <f>M516/E516</f>
        <v>0.1490018923231049</v>
      </c>
    </row>
    <row r="517" spans="1:15" x14ac:dyDescent="0.25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  <c r="L517" s="2">
        <f>E517-F517</f>
        <v>9081200000</v>
      </c>
      <c r="M517" s="2">
        <f>L517-SUM(G517:I517)</f>
        <v>1743400000</v>
      </c>
      <c r="N517" s="28">
        <f t="array" ref="N517">1-(F517/E517)</f>
        <v>0.80633618355042924</v>
      </c>
      <c r="O517" s="28">
        <f>M517/E517</f>
        <v>0.15479964128108822</v>
      </c>
    </row>
    <row r="518" spans="1:15" x14ac:dyDescent="0.25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  <c r="L518" s="2">
        <f>E518-F518</f>
        <v>1762000000</v>
      </c>
      <c r="M518" s="2">
        <f>L518-SUM(G518:I518)</f>
        <v>920000000</v>
      </c>
      <c r="N518" s="28">
        <f t="array" ref="N518">1-(F518/E518)</f>
        <v>0.21747716613181933</v>
      </c>
      <c r="O518" s="28">
        <f>M518/E518</f>
        <v>0.11355220933102937</v>
      </c>
    </row>
    <row r="519" spans="1:15" x14ac:dyDescent="0.25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  <c r="L519" s="2">
        <f>E519-F519</f>
        <v>2776000000</v>
      </c>
      <c r="M519" s="2">
        <f>L519-SUM(G519:I519)</f>
        <v>1938000000</v>
      </c>
      <c r="N519" s="28">
        <f t="array" ref="N519">1-(F519/E519)</f>
        <v>0.29689839572192511</v>
      </c>
      <c r="O519" s="28">
        <f>M519/E519</f>
        <v>0.20727272727272728</v>
      </c>
    </row>
    <row r="520" spans="1:15" x14ac:dyDescent="0.25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  <c r="L520" s="2">
        <f>E520-F520</f>
        <v>2221000000</v>
      </c>
      <c r="M520" s="2">
        <f>L520-SUM(G520:I520)</f>
        <v>1239000000</v>
      </c>
      <c r="N520" s="28">
        <f t="array" ref="N520">1-(F520/E520)</f>
        <v>0.23312690248766665</v>
      </c>
      <c r="O520" s="28">
        <f>M520/E520</f>
        <v>0.13005143277002204</v>
      </c>
    </row>
    <row r="521" spans="1:15" x14ac:dyDescent="0.25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  <c r="L521" s="2">
        <f>E521-F521</f>
        <v>2580000000</v>
      </c>
      <c r="M521" s="2">
        <f>L521-SUM(G521:I521)</f>
        <v>1567000000</v>
      </c>
      <c r="N521" s="28">
        <f t="array" ref="N521">1-(F521/E521)</f>
        <v>0.26741293532338306</v>
      </c>
      <c r="O521" s="28">
        <f>M521/E521</f>
        <v>0.16241708126036483</v>
      </c>
    </row>
    <row r="522" spans="1:15" x14ac:dyDescent="0.25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  <c r="L522" s="2">
        <f>E522-F522</f>
        <v>9952000000</v>
      </c>
      <c r="M522" s="2">
        <f>L522-SUM(G522:I522)</f>
        <v>3942000000</v>
      </c>
      <c r="N522" s="28">
        <f t="array" ref="N522">1-(F522/E522)</f>
        <v>0.40342129798532567</v>
      </c>
      <c r="O522" s="28">
        <f>M522/E522</f>
        <v>0.15979569500182414</v>
      </c>
    </row>
    <row r="523" spans="1:15" x14ac:dyDescent="0.25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  <c r="L523" s="2">
        <f>E523-F523</f>
        <v>7762000000</v>
      </c>
      <c r="M523" s="2">
        <f>L523-SUM(G523:I523)</f>
        <v>3387000000</v>
      </c>
      <c r="N523" s="28">
        <f t="array" ref="N523">1-(F523/E523)</f>
        <v>0.43771499464275643</v>
      </c>
      <c r="O523" s="28">
        <f>M523/E523</f>
        <v>0.19099983082388766</v>
      </c>
    </row>
    <row r="524" spans="1:15" x14ac:dyDescent="0.25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  <c r="L524" s="2">
        <f>E524-F524</f>
        <v>7008000000</v>
      </c>
      <c r="M524" s="2">
        <f>L524-SUM(G524:I524)</f>
        <v>2943000000</v>
      </c>
      <c r="N524" s="28">
        <f t="array" ref="N524">1-(F524/E524)</f>
        <v>0.43128807926641644</v>
      </c>
      <c r="O524" s="28">
        <f>M524/E524</f>
        <v>0.18111883808234353</v>
      </c>
    </row>
    <row r="525" spans="1:15" x14ac:dyDescent="0.25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  <c r="L525" s="2">
        <f>E525-F525</f>
        <v>6262000000</v>
      </c>
      <c r="M525" s="2">
        <f>L525-SUM(G525:I525)</f>
        <v>2504000000</v>
      </c>
      <c r="N525" s="28">
        <f t="array" ref="N525">1-(F525/E525)</f>
        <v>0.43120782261396506</v>
      </c>
      <c r="O525" s="28">
        <f>M525/E525</f>
        <v>0.17242804021484645</v>
      </c>
    </row>
    <row r="526" spans="1:15" x14ac:dyDescent="0.25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  <c r="L526" s="2">
        <f>E526-F526</f>
        <v>9983208000</v>
      </c>
      <c r="M526" s="2">
        <f>L526-SUM(G526:I526)</f>
        <v>2951071000</v>
      </c>
      <c r="N526" s="28">
        <f t="array" ref="N526">1-(F526/E526)</f>
        <v>0.85453385691379924</v>
      </c>
      <c r="O526" s="28">
        <f>M526/E526</f>
        <v>0.25260317962487233</v>
      </c>
    </row>
    <row r="527" spans="1:15" x14ac:dyDescent="0.25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  <c r="L527" s="2">
        <f>E527-F527</f>
        <v>12420225000</v>
      </c>
      <c r="M527" s="2">
        <f>L527-SUM(G527:I527)</f>
        <v>4198153000</v>
      </c>
      <c r="N527" s="28">
        <f t="array" ref="N527">1-(F527/E527)</f>
        <v>0.85732890420303054</v>
      </c>
      <c r="O527" s="28">
        <f>M527/E527</f>
        <v>0.28978524230975411</v>
      </c>
    </row>
    <row r="528" spans="1:15" x14ac:dyDescent="0.25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  <c r="L528" s="2">
        <f>E528-F528</f>
        <v>15500951000</v>
      </c>
      <c r="M528" s="2">
        <f>L528-SUM(G528:I528)</f>
        <v>6218276000</v>
      </c>
      <c r="N528" s="28">
        <f t="array" ref="N528">1-(F528/E528)</f>
        <v>0.85947650557183841</v>
      </c>
      <c r="O528" s="28">
        <f>M528/E528</f>
        <v>0.34478285410754661</v>
      </c>
    </row>
    <row r="529" spans="1:15" x14ac:dyDescent="0.25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  <c r="L529" s="2">
        <f>E529-F529</f>
        <v>6579671000</v>
      </c>
      <c r="M529" s="2">
        <f>L529-SUM(G529:I529)</f>
        <v>91707000</v>
      </c>
      <c r="N529" s="28">
        <f t="array" ref="N529">1-(F529/E529)</f>
        <v>0.75132458982249128</v>
      </c>
      <c r="O529" s="28">
        <f>M529/E529</f>
        <v>1.0471910245793628E-2</v>
      </c>
    </row>
    <row r="530" spans="1:15" x14ac:dyDescent="0.25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  <c r="L530" s="2">
        <f>E530-F530</f>
        <v>942759000</v>
      </c>
      <c r="M530" s="2">
        <f>L530-SUM(G530:I530)</f>
        <v>411579000</v>
      </c>
      <c r="N530" s="28">
        <f t="array" ref="N530">1-(F530/E530)</f>
        <v>0.49950778223311099</v>
      </c>
      <c r="O530" s="28">
        <f>M530/E530</f>
        <v>0.21806942548808506</v>
      </c>
    </row>
    <row r="531" spans="1:15" x14ac:dyDescent="0.25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  <c r="L531" s="2">
        <f>E531-F531</f>
        <v>1088363000</v>
      </c>
      <c r="M531" s="2">
        <f>L531-SUM(G531:I531)</f>
        <v>466950000</v>
      </c>
      <c r="N531" s="28">
        <f t="array" ref="N531">1-(F531/E531)</f>
        <v>0.505564933671379</v>
      </c>
      <c r="O531" s="28">
        <f>M531/E531</f>
        <v>0.2169069931427754</v>
      </c>
    </row>
    <row r="532" spans="1:15" x14ac:dyDescent="0.25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  <c r="L532" s="2">
        <f>E532-F532</f>
        <v>1245891000</v>
      </c>
      <c r="M532" s="2">
        <f>L532-SUM(G532:I532)</f>
        <v>511772000</v>
      </c>
      <c r="N532" s="28">
        <f t="array" ref="N532">1-(F532/E532)</f>
        <v>0.50982209498742925</v>
      </c>
      <c r="O532" s="28">
        <f>M532/E532</f>
        <v>0.20941853917871359</v>
      </c>
    </row>
    <row r="533" spans="1:15" x14ac:dyDescent="0.25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  <c r="L533" s="2">
        <f>E533-F533</f>
        <v>1434361000</v>
      </c>
      <c r="M533" s="2">
        <f>L533-SUM(G533:I533)</f>
        <v>609065000</v>
      </c>
      <c r="N533" s="28">
        <f t="array" ref="N533">1-(F533/E533)</f>
        <v>0.52620358953683355</v>
      </c>
      <c r="O533" s="28">
        <f>M533/E533</f>
        <v>0.22343900124254046</v>
      </c>
    </row>
    <row r="534" spans="1:15" x14ac:dyDescent="0.25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  <c r="L534" s="2">
        <f>E534-F534</f>
        <v>1121995000</v>
      </c>
      <c r="M534" s="2">
        <f>L534-SUM(G534:I534)</f>
        <v>514093000</v>
      </c>
      <c r="N534" s="28">
        <f t="array" ref="N534">1-(F534/E534)</f>
        <v>0.64205648977798024</v>
      </c>
      <c r="O534" s="28">
        <f>M534/E534</f>
        <v>0.29418736001446638</v>
      </c>
    </row>
    <row r="535" spans="1:15" x14ac:dyDescent="0.25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  <c r="L535" s="2">
        <f>E535-F535</f>
        <v>1553474000</v>
      </c>
      <c r="M535" s="2">
        <f>L535-SUM(G535:I535)</f>
        <v>512322000</v>
      </c>
      <c r="N535" s="28">
        <f t="array" ref="N535">1-(F535/E535)</f>
        <v>0.65061469144809525</v>
      </c>
      <c r="O535" s="28">
        <f>M535/E535</f>
        <v>0.21456697695106006</v>
      </c>
    </row>
    <row r="536" spans="1:15" x14ac:dyDescent="0.25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  <c r="L536" s="2">
        <f>E536-F536</f>
        <v>1731184000</v>
      </c>
      <c r="M536" s="2">
        <f>L536-SUM(G536:I536)</f>
        <v>921375000</v>
      </c>
      <c r="N536" s="28">
        <f t="array" ref="N536">1-(F536/E536)</f>
        <v>0.66208445326280008</v>
      </c>
      <c r="O536" s="28">
        <f>M536/E536</f>
        <v>0.35237621369248584</v>
      </c>
    </row>
    <row r="537" spans="1:15" x14ac:dyDescent="0.25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  <c r="L537" s="2">
        <f>E537-F537</f>
        <v>1839797000</v>
      </c>
      <c r="M537" s="2">
        <f>L537-SUM(G537:I537)</f>
        <v>1008820000</v>
      </c>
      <c r="N537" s="28">
        <f t="array" ref="N537">1-(F537/E537)</f>
        <v>0.67024424719440867</v>
      </c>
      <c r="O537" s="28">
        <f>M537/E537</f>
        <v>0.36751652571162108</v>
      </c>
    </row>
    <row r="538" spans="1:15" x14ac:dyDescent="0.25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  <c r="L538" s="2">
        <f>E538-F538</f>
        <v>1504616000</v>
      </c>
      <c r="M538" s="2">
        <f>L538-SUM(G538:I538)</f>
        <v>650635000</v>
      </c>
      <c r="N538" s="28">
        <f t="array" ref="N538">1-(F538/E538)</f>
        <v>0.8092914230328796</v>
      </c>
      <c r="O538" s="28">
        <f>M538/E538</f>
        <v>0.34995861071861367</v>
      </c>
    </row>
    <row r="539" spans="1:15" x14ac:dyDescent="0.25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  <c r="L539" s="2">
        <f>E539-F539</f>
        <v>1944794000</v>
      </c>
      <c r="M539" s="2">
        <f>L539-SUM(G539:I539)</f>
        <v>1027362000</v>
      </c>
      <c r="N539" s="28">
        <f t="array" ref="N539">1-(F539/E539)</f>
        <v>0.81414101327546251</v>
      </c>
      <c r="O539" s="28">
        <f>M539/E539</f>
        <v>0.43008027569023027</v>
      </c>
    </row>
    <row r="540" spans="1:15" x14ac:dyDescent="0.25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  <c r="L540" s="2">
        <f>E540-F540</f>
        <v>1430957000</v>
      </c>
      <c r="M540" s="2">
        <f>L540-SUM(G540:I540)</f>
        <v>361816000</v>
      </c>
      <c r="N540" s="28">
        <f t="array" ref="N540">1-(F540/E540)</f>
        <v>0.73232190378710338</v>
      </c>
      <c r="O540" s="28">
        <f>M540/E540</f>
        <v>0.18516683725690891</v>
      </c>
    </row>
    <row r="541" spans="1:15" x14ac:dyDescent="0.25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  <c r="L541" s="2">
        <f>E541-F541</f>
        <v>1243430000</v>
      </c>
      <c r="M541" s="2">
        <f>L541-SUM(G541:I541)</f>
        <v>42763000</v>
      </c>
      <c r="N541" s="28">
        <f t="array" ref="N541">1-(F541/E541)</f>
        <v>0.66946852459351791</v>
      </c>
      <c r="O541" s="28">
        <f>M541/E541</f>
        <v>2.3023799101833321E-2</v>
      </c>
    </row>
    <row r="542" spans="1:15" x14ac:dyDescent="0.25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  <c r="L542" s="2">
        <f>E542-F542</f>
        <v>2606353000</v>
      </c>
      <c r="M542" s="2">
        <f>L542-SUM(G542:I542)</f>
        <v>1118206000</v>
      </c>
      <c r="N542" s="28">
        <f t="array" ref="N542">1-(F542/E542)</f>
        <v>0.41543536623095434</v>
      </c>
      <c r="O542" s="28">
        <f>M542/E542</f>
        <v>0.17823461332047136</v>
      </c>
    </row>
    <row r="543" spans="1:15" x14ac:dyDescent="0.25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  <c r="L543" s="2">
        <f>E543-F543</f>
        <v>3303264000</v>
      </c>
      <c r="M543" s="2">
        <f>L543-SUM(G543:I543)</f>
        <v>1529435000</v>
      </c>
      <c r="N543" s="28">
        <f t="array" ref="N543">1-(F543/E543)</f>
        <v>0.4524272982921721</v>
      </c>
      <c r="O543" s="28">
        <f>M543/E543</f>
        <v>0.20947709446277626</v>
      </c>
    </row>
    <row r="544" spans="1:15" x14ac:dyDescent="0.25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  <c r="L544" s="2">
        <f>E544-F544</f>
        <v>3292717000</v>
      </c>
      <c r="M544" s="2">
        <f>L544-SUM(G544:I544)</f>
        <v>1632849000</v>
      </c>
      <c r="N544" s="28">
        <f t="array" ref="N544">1-(F544/E544)</f>
        <v>0.42531364572009611</v>
      </c>
      <c r="O544" s="28">
        <f>M544/E544</f>
        <v>0.2109118278614327</v>
      </c>
    </row>
    <row r="545" spans="1:15" x14ac:dyDescent="0.25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  <c r="L545" s="2">
        <f>E545-F545</f>
        <v>3538633000</v>
      </c>
      <c r="M545" s="2">
        <f>L545-SUM(G545:I545)</f>
        <v>1764164000</v>
      </c>
      <c r="N545" s="28">
        <f t="array" ref="N545">1-(F545/E545)</f>
        <v>0.4448409751714274</v>
      </c>
      <c r="O545" s="28">
        <f>M545/E545</f>
        <v>0.22177276765415516</v>
      </c>
    </row>
    <row r="546" spans="1:15" x14ac:dyDescent="0.25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  <c r="L546" s="2">
        <f>E546-F546</f>
        <v>362986000</v>
      </c>
      <c r="M546" s="2">
        <f>L546-SUM(G546:I546)</f>
        <v>169240000</v>
      </c>
      <c r="N546" s="28">
        <f t="array" ref="N546">1-(F546/E546)</f>
        <v>0.6782845279761115</v>
      </c>
      <c r="O546" s="28">
        <f>M546/E546</f>
        <v>0.31624600815094001</v>
      </c>
    </row>
    <row r="547" spans="1:15" x14ac:dyDescent="0.25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  <c r="L547" s="2">
        <f>E547-F547</f>
        <v>413254000</v>
      </c>
      <c r="M547" s="2">
        <f>L547-SUM(G547:I547)</f>
        <v>194150000</v>
      </c>
      <c r="N547" s="28">
        <f t="array" ref="N547">1-(F547/E547)</f>
        <v>0.67681095334021191</v>
      </c>
      <c r="O547" s="28">
        <f>M547/E547</f>
        <v>0.31797114266529097</v>
      </c>
    </row>
    <row r="548" spans="1:15" x14ac:dyDescent="0.25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  <c r="L548" s="2">
        <f>E548-F548</f>
        <v>658392000</v>
      </c>
      <c r="M548" s="2">
        <f>L548-SUM(G548:I548)</f>
        <v>256922000</v>
      </c>
      <c r="N548" s="28">
        <f t="array" ref="N548">1-(F548/E548)</f>
        <v>0.67809891053805704</v>
      </c>
      <c r="O548" s="28">
        <f>M548/E548</f>
        <v>0.2646121585518334</v>
      </c>
    </row>
    <row r="549" spans="1:15" x14ac:dyDescent="0.25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  <c r="L549" s="2">
        <f>E549-F549</f>
        <v>830899000</v>
      </c>
      <c r="M549" s="2">
        <f>L549-SUM(G549:I549)</f>
        <v>337386000</v>
      </c>
      <c r="N549" s="28">
        <f t="array" ref="N549">1-(F549/E549)</f>
        <v>0.69565818016806669</v>
      </c>
      <c r="O549" s="28">
        <f>M549/E549</f>
        <v>0.28247155282914449</v>
      </c>
    </row>
    <row r="550" spans="1:15" x14ac:dyDescent="0.25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  <c r="L550" s="2" t="e">
        <f>E550-F550</f>
        <v>#VALUE!</v>
      </c>
      <c r="M550" s="2" t="e">
        <f>L550-SUM(G550:I550)</f>
        <v>#VALUE!</v>
      </c>
      <c r="N550" s="28" t="e">
        <f t="array" ref="N550">1-(F550/E550)</f>
        <v>#VALUE!</v>
      </c>
      <c r="O550" s="28" t="e">
        <f>M550/E550</f>
        <v>#VALUE!</v>
      </c>
    </row>
    <row r="551" spans="1:15" x14ac:dyDescent="0.25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  <c r="L551" s="2" t="e">
        <f>E551-F551</f>
        <v>#VALUE!</v>
      </c>
      <c r="M551" s="2" t="e">
        <f>L551-SUM(G551:I551)</f>
        <v>#VALUE!</v>
      </c>
      <c r="N551" s="28" t="e">
        <f t="array" ref="N551">1-(F551/E551)</f>
        <v>#VALUE!</v>
      </c>
      <c r="O551" s="28" t="e">
        <f>M551/E551</f>
        <v>#VALUE!</v>
      </c>
    </row>
    <row r="552" spans="1:15" x14ac:dyDescent="0.25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  <c r="L552" s="2" t="e">
        <f>E552-F552</f>
        <v>#VALUE!</v>
      </c>
      <c r="M552" s="2" t="e">
        <f>L552-SUM(G552:I552)</f>
        <v>#VALUE!</v>
      </c>
      <c r="N552" s="28" t="e">
        <f t="array" ref="N552">1-(F552/E552)</f>
        <v>#VALUE!</v>
      </c>
      <c r="O552" s="28" t="e">
        <f>M552/E552</f>
        <v>#VALUE!</v>
      </c>
    </row>
    <row r="553" spans="1:15" x14ac:dyDescent="0.25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  <c r="L553" s="2" t="e">
        <f>E553-F553</f>
        <v>#VALUE!</v>
      </c>
      <c r="M553" s="2" t="e">
        <f>L553-SUM(G553:I553)</f>
        <v>#VALUE!</v>
      </c>
      <c r="N553" s="28" t="e">
        <f t="array" ref="N553">1-(F553/E553)</f>
        <v>#VALUE!</v>
      </c>
      <c r="O553" s="28" t="e">
        <f>M553/E553</f>
        <v>#VALUE!</v>
      </c>
    </row>
    <row r="554" spans="1:15" x14ac:dyDescent="0.25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  <c r="L554" s="2">
        <f>E554-F554</f>
        <v>4863000000</v>
      </c>
      <c r="M554" s="2">
        <f>L554-SUM(G554:I554)</f>
        <v>1530000000</v>
      </c>
      <c r="N554" s="28">
        <f t="array" ref="N554">1-(F554/E554)</f>
        <v>0.2981423579179695</v>
      </c>
      <c r="O554" s="28">
        <f>M554/E554</f>
        <v>9.3801728894610997E-2</v>
      </c>
    </row>
    <row r="555" spans="1:15" x14ac:dyDescent="0.25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  <c r="L555" s="2">
        <f>E555-F555</f>
        <v>6677000000</v>
      </c>
      <c r="M555" s="2">
        <f>L555-SUM(G555:I555)</f>
        <v>2147000000</v>
      </c>
      <c r="N555" s="28">
        <f t="array" ref="N555">1-(F555/E555)</f>
        <v>0.3028667331942303</v>
      </c>
      <c r="O555" s="28">
        <f>M555/E555</f>
        <v>9.7387281139435719E-2</v>
      </c>
    </row>
    <row r="556" spans="1:15" x14ac:dyDescent="0.25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  <c r="L556" s="2">
        <f>E556-F556</f>
        <v>6906000000</v>
      </c>
      <c r="M556" s="2">
        <f>L556-SUM(G556:I556)</f>
        <v>2449000000</v>
      </c>
      <c r="N556" s="28">
        <f t="array" ref="N556">1-(F556/E556)</f>
        <v>0.30622561191912023</v>
      </c>
      <c r="O556" s="28">
        <f>M556/E556</f>
        <v>0.10859347286271727</v>
      </c>
    </row>
    <row r="557" spans="1:15" x14ac:dyDescent="0.25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  <c r="L557" s="2">
        <f>E557-F557</f>
        <v>6563000000</v>
      </c>
      <c r="M557" s="2">
        <f>L557-SUM(G557:I557)</f>
        <v>2342000000</v>
      </c>
      <c r="N557" s="28">
        <f t="array" ref="N557">1-(F557/E557)</f>
        <v>0.31469671541596744</v>
      </c>
      <c r="O557" s="28">
        <f>M557/E557</f>
        <v>0.11229920882282426</v>
      </c>
    </row>
    <row r="558" spans="1:15" x14ac:dyDescent="0.25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  <c r="L558" s="2">
        <f>E558-F558</f>
        <v>3718452000</v>
      </c>
      <c r="M558" s="2">
        <f>L558-SUM(G558:I558)</f>
        <v>1656705000</v>
      </c>
      <c r="N558" s="28">
        <f t="array" ref="N558">1-(F558/E558)</f>
        <v>0.36094190308577523</v>
      </c>
      <c r="O558" s="28">
        <f>M558/E558</f>
        <v>0.16081268644901675</v>
      </c>
    </row>
    <row r="559" spans="1:15" x14ac:dyDescent="0.25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  <c r="L559" s="2">
        <f>E559-F559</f>
        <v>3802062000</v>
      </c>
      <c r="M559" s="2">
        <f>L559-SUM(G559:I559)</f>
        <v>1652967000</v>
      </c>
      <c r="N559" s="28">
        <f t="array" ref="N559">1-(F559/E559)</f>
        <v>0.33377927225892634</v>
      </c>
      <c r="O559" s="28">
        <f>M559/E559</f>
        <v>0.14511234228374514</v>
      </c>
    </row>
    <row r="560" spans="1:15" x14ac:dyDescent="0.25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  <c r="L560" s="2">
        <f>E560-F560</f>
        <v>4368734000</v>
      </c>
      <c r="M560" s="2">
        <f>L560-SUM(G560:I560)</f>
        <v>2186641000</v>
      </c>
      <c r="N560" s="28">
        <f t="array" ref="N560">1-(F560/E560)</f>
        <v>0.34964078604418547</v>
      </c>
      <c r="O560" s="28">
        <f>M560/E560</f>
        <v>0.17500238696987361</v>
      </c>
    </row>
    <row r="561" spans="1:15" x14ac:dyDescent="0.25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  <c r="L561" s="2">
        <f>E561-F561</f>
        <v>4063978000</v>
      </c>
      <c r="M561" s="2">
        <f>L561-SUM(G561:I561)</f>
        <v>1651704000</v>
      </c>
      <c r="N561" s="28">
        <f t="array" ref="N561">1-(F561/E561)</f>
        <v>0.35298266319391458</v>
      </c>
      <c r="O561" s="28">
        <f>M561/E561</f>
        <v>0.14346113013604933</v>
      </c>
    </row>
    <row r="562" spans="1:15" x14ac:dyDescent="0.25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  <c r="L562" s="2">
        <f>E562-F562</f>
        <v>1408600000</v>
      </c>
      <c r="M562" s="2">
        <f>L562-SUM(G562:I562)</f>
        <v>419900000</v>
      </c>
      <c r="N562" s="28">
        <f t="array" ref="N562">1-(F562/E562)</f>
        <v>0.74152453148031161</v>
      </c>
      <c r="O562" s="28">
        <f>M562/E562</f>
        <v>0.22104653611286587</v>
      </c>
    </row>
    <row r="563" spans="1:15" x14ac:dyDescent="0.25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  <c r="L563" s="2">
        <f>E563-F563</f>
        <v>1528900000</v>
      </c>
      <c r="M563" s="2">
        <f>L563-SUM(G563:I563)</f>
        <v>456200000</v>
      </c>
      <c r="N563" s="28">
        <f t="array" ref="N563">1-(F563/E563)</f>
        <v>0.74744561231972617</v>
      </c>
      <c r="O563" s="28">
        <f>M563/E563</f>
        <v>0.2230261549743339</v>
      </c>
    </row>
    <row r="564" spans="1:15" x14ac:dyDescent="0.25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  <c r="L564" s="2">
        <f>E564-F564</f>
        <v>1697300000</v>
      </c>
      <c r="M564" s="2">
        <f>L564-SUM(G564:I564)</f>
        <v>422100000</v>
      </c>
      <c r="N564" s="28">
        <f t="array" ref="N564">1-(F564/E564)</f>
        <v>0.73068147574152997</v>
      </c>
      <c r="O564" s="28">
        <f>M564/E564</f>
        <v>0.18171251452925222</v>
      </c>
    </row>
    <row r="565" spans="1:15" x14ac:dyDescent="0.25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  <c r="L565" s="2">
        <f>E565-F565</f>
        <v>1876500000</v>
      </c>
      <c r="M565" s="2">
        <f>L565-SUM(G565:I565)</f>
        <v>642700000</v>
      </c>
      <c r="N565" s="28">
        <f t="array" ref="N565">1-(F565/E565)</f>
        <v>0.75249629065244417</v>
      </c>
      <c r="O565" s="28">
        <f>M565/E565</f>
        <v>0.25772947828527892</v>
      </c>
    </row>
    <row r="566" spans="1:15" x14ac:dyDescent="0.25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  <c r="L566" s="2">
        <f>E566-F566</f>
        <v>6894000000</v>
      </c>
      <c r="M566" s="2">
        <f>L566-SUM(G566:I566)</f>
        <v>3646000000</v>
      </c>
      <c r="N566" s="28">
        <f t="array" ref="N566">1-(F566/E566)</f>
        <v>0.27700096432015431</v>
      </c>
      <c r="O566" s="28">
        <f>M566/E566</f>
        <v>0.14649630343940856</v>
      </c>
    </row>
    <row r="567" spans="1:15" x14ac:dyDescent="0.25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  <c r="L567" s="2">
        <f>E567-F567</f>
        <v>5858000000</v>
      </c>
      <c r="M567" s="2">
        <f>L567-SUM(G567:I567)</f>
        <v>2390000000</v>
      </c>
      <c r="N567" s="28">
        <f t="array" ref="N567">1-(F567/E567)</f>
        <v>0.21356957964198475</v>
      </c>
      <c r="O567" s="28">
        <f>M567/E567</f>
        <v>8.7134055197054208E-2</v>
      </c>
    </row>
    <row r="568" spans="1:15" x14ac:dyDescent="0.25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  <c r="L568" s="2">
        <f>E568-F568</f>
        <v>8041000000</v>
      </c>
      <c r="M568" s="2">
        <f>L568-SUM(G568:I568)</f>
        <v>4391000000</v>
      </c>
      <c r="N568" s="28">
        <f t="array" ref="N568">1-(F568/E568)</f>
        <v>0.27306686589465823</v>
      </c>
      <c r="O568" s="28">
        <f>M568/E568</f>
        <v>0.14911535979896084</v>
      </c>
    </row>
    <row r="569" spans="1:15" x14ac:dyDescent="0.25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  <c r="L569" s="2">
        <f>E569-F569</f>
        <v>8672000000</v>
      </c>
      <c r="M569" s="2">
        <f>L569-SUM(G569:I569)</f>
        <v>3160000000</v>
      </c>
      <c r="N569" s="28">
        <f t="array" ref="N569">1-(F569/E569)</f>
        <v>0.27653061224489794</v>
      </c>
      <c r="O569" s="28">
        <f>M569/E569</f>
        <v>0.10076530612244898</v>
      </c>
    </row>
    <row r="570" spans="1:15" x14ac:dyDescent="0.25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  <c r="L570" s="2">
        <f>E570-F570</f>
        <v>1835370000</v>
      </c>
      <c r="M570" s="2">
        <f>L570-SUM(G570:I570)</f>
        <v>530798000</v>
      </c>
      <c r="N570" s="28">
        <f t="array" ref="N570">1-(F570/E570)</f>
        <v>0.30629241440769395</v>
      </c>
      <c r="O570" s="28">
        <f>M570/E570</f>
        <v>8.8581267527950855E-2</v>
      </c>
    </row>
    <row r="571" spans="1:15" x14ac:dyDescent="0.25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  <c r="L571" s="2">
        <f>E571-F571</f>
        <v>1882853000</v>
      </c>
      <c r="M571" s="2">
        <f>L571-SUM(G571:I571)</f>
        <v>552073000</v>
      </c>
      <c r="N571" s="28">
        <f t="array" ref="N571">1-(F571/E571)</f>
        <v>0.309666680207761</v>
      </c>
      <c r="O571" s="28">
        <f>M571/E571</f>
        <v>9.0797642270713227E-2</v>
      </c>
    </row>
    <row r="572" spans="1:15" x14ac:dyDescent="0.25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  <c r="L572" s="2">
        <f>E572-F572</f>
        <v>1981427000</v>
      </c>
      <c r="M572" s="2">
        <f>L572-SUM(G572:I572)</f>
        <v>594648000</v>
      </c>
      <c r="N572" s="28">
        <f t="array" ref="N572">1-(F572/E572)</f>
        <v>0.3018295827042764</v>
      </c>
      <c r="O572" s="28">
        <f>M572/E572</f>
        <v>9.058237204597118E-2</v>
      </c>
    </row>
    <row r="573" spans="1:15" x14ac:dyDescent="0.25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  <c r="L573" s="2">
        <f>E573-F573</f>
        <v>2187777000</v>
      </c>
      <c r="M573" s="2">
        <f>L573-SUM(G573:I573)</f>
        <v>721484000</v>
      </c>
      <c r="N573" s="28">
        <f t="array" ref="N573">1-(F573/E573)</f>
        <v>0.33064813034788698</v>
      </c>
      <c r="O573" s="28">
        <f>M573/E573</f>
        <v>0.10904097432047</v>
      </c>
    </row>
    <row r="574" spans="1:15" x14ac:dyDescent="0.25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  <c r="L574" s="2">
        <f>E574-F574</f>
        <v>3733225000</v>
      </c>
      <c r="M574" s="2">
        <f>L574-SUM(G574:I574)</f>
        <v>510451000</v>
      </c>
      <c r="N574" s="28">
        <f t="array" ref="N574">1-(F574/E574)</f>
        <v>0.78244023223220538</v>
      </c>
      <c r="O574" s="28">
        <f>M574/E574</f>
        <v>0.10698455061861031</v>
      </c>
    </row>
    <row r="575" spans="1:15" x14ac:dyDescent="0.25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  <c r="L575" s="2">
        <f>E575-F575</f>
        <v>4584404000</v>
      </c>
      <c r="M575" s="2">
        <f>L575-SUM(G575:I575)</f>
        <v>587775000</v>
      </c>
      <c r="N575" s="28">
        <f t="array" ref="N575">1-(F575/E575)</f>
        <v>0.79542221416382619</v>
      </c>
      <c r="O575" s="28">
        <f>M575/E575</f>
        <v>0.10198256783872951</v>
      </c>
    </row>
    <row r="576" spans="1:15" x14ac:dyDescent="0.25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  <c r="L576" s="2">
        <f>E576-F576</f>
        <v>5362758000</v>
      </c>
      <c r="M576" s="2">
        <f>L576-SUM(G576:I576)</f>
        <v>421057000</v>
      </c>
      <c r="N576" s="28">
        <f t="array" ref="N576">1-(F576/E576)</f>
        <v>0.80373249652257228</v>
      </c>
      <c r="O576" s="28">
        <f>M576/E576</f>
        <v>6.3105065301903365E-2</v>
      </c>
    </row>
    <row r="577" spans="1:15" x14ac:dyDescent="0.25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  <c r="L577" s="2">
        <f>E577-F577</f>
        <v>7176866000</v>
      </c>
      <c r="M577" s="2">
        <f>L577-SUM(G577:I577)</f>
        <v>578997000</v>
      </c>
      <c r="N577" s="28">
        <f t="array" ref="N577">1-(F577/E577)</f>
        <v>0.81801033194719963</v>
      </c>
      <c r="O577" s="28">
        <f>M577/E577</f>
        <v>6.5993363700316082E-2</v>
      </c>
    </row>
    <row r="578" spans="1:15" x14ac:dyDescent="0.25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  <c r="L578" s="2">
        <f>E578-F578</f>
        <v>295368000</v>
      </c>
      <c r="M578" s="2">
        <f>L578-SUM(G578:I578)</f>
        <v>162592000</v>
      </c>
      <c r="N578" s="28">
        <f t="array" ref="N578">1-(F578/E578)</f>
        <v>0.72147260842802563</v>
      </c>
      <c r="O578" s="28">
        <f>M578/E578</f>
        <v>0.39715092477698855</v>
      </c>
    </row>
    <row r="579" spans="1:15" x14ac:dyDescent="0.25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  <c r="L579" s="2">
        <f>E579-F579</f>
        <v>380601000</v>
      </c>
      <c r="M579" s="2">
        <f>L579-SUM(G579:I579)</f>
        <v>222101000</v>
      </c>
      <c r="N579" s="28">
        <f t="array" ref="N579">1-(F579/E579)</f>
        <v>0.7310631889714625</v>
      </c>
      <c r="O579" s="28">
        <f>M579/E579</f>
        <v>0.42661439495364117</v>
      </c>
    </row>
    <row r="580" spans="1:15" x14ac:dyDescent="0.25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  <c r="L580" s="2">
        <f>E580-F580</f>
        <v>474739000</v>
      </c>
      <c r="M580" s="2">
        <f>L580-SUM(G580:I580)</f>
        <v>288294000</v>
      </c>
      <c r="N580" s="28">
        <f t="array" ref="N580">1-(F580/E580)</f>
        <v>0.73357850901252397</v>
      </c>
      <c r="O580" s="28">
        <f>M580/E580</f>
        <v>0.44547905833996493</v>
      </c>
    </row>
    <row r="581" spans="1:15" x14ac:dyDescent="0.25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  <c r="L581" s="2">
        <f>E581-F581</f>
        <v>578305000</v>
      </c>
      <c r="M581" s="2">
        <f>L581-SUM(G581:I581)</f>
        <v>364057000</v>
      </c>
      <c r="N581" s="28">
        <f t="array" ref="N581">1-(F581/E581)</f>
        <v>0.73926521533485878</v>
      </c>
      <c r="O581" s="28">
        <f>M581/E581</f>
        <v>0.46538535288327559</v>
      </c>
    </row>
    <row r="582" spans="1:15" x14ac:dyDescent="0.25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  <c r="L582" s="2">
        <f>E582-F582</f>
        <v>23867000000</v>
      </c>
      <c r="M582" s="2">
        <f>L582-SUM(G582:I582)</f>
        <v>13017000000</v>
      </c>
      <c r="N582" s="28">
        <f t="array" ref="N582">1-(F582/E582)</f>
        <v>0.16245226896819287</v>
      </c>
      <c r="O582" s="28">
        <f>M582/E582</f>
        <v>8.8601046849581741E-2</v>
      </c>
    </row>
    <row r="583" spans="1:15" x14ac:dyDescent="0.25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  <c r="L583" s="2">
        <f>E583-F583</f>
        <v>12174000000</v>
      </c>
      <c r="M583" s="2">
        <f>L583-SUM(G583:I583)</f>
        <v>332000000</v>
      </c>
      <c r="N583" s="28">
        <f t="array" ref="N583">1-(F583/E583)</f>
        <v>8.4496484518694848E-2</v>
      </c>
      <c r="O583" s="28">
        <f>M583/E583</f>
        <v>2.3043233826356741E-3</v>
      </c>
    </row>
    <row r="584" spans="1:15" x14ac:dyDescent="0.25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  <c r="L584" s="2">
        <f>E584-F584</f>
        <v>18149000000</v>
      </c>
      <c r="M584" s="2">
        <f>L584-SUM(G584:I584)</f>
        <v>7647000000</v>
      </c>
      <c r="N584" s="28">
        <f t="array" ref="N584">1-(F584/E584)</f>
        <v>0.1213509140266652</v>
      </c>
      <c r="O584" s="28">
        <f>M584/E584</f>
        <v>5.113066502627743E-2</v>
      </c>
    </row>
    <row r="585" spans="1:15" x14ac:dyDescent="0.25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  <c r="L585" s="2">
        <f>E585-F585</f>
        <v>16312000000</v>
      </c>
      <c r="M585" s="2">
        <f>L585-SUM(G585:I585)</f>
        <v>4116000000</v>
      </c>
      <c r="N585" s="28">
        <f t="array" ref="N585">1-(F585/E585)</f>
        <v>0.10745718050065878</v>
      </c>
      <c r="O585" s="28">
        <f>M585/E585</f>
        <v>2.7114624505928855E-2</v>
      </c>
    </row>
    <row r="586" spans="1:15" x14ac:dyDescent="0.25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  <c r="L586" s="2">
        <f>E586-F586</f>
        <v>1719445000</v>
      </c>
      <c r="M586" s="2">
        <f>L586-SUM(G586:I586)</f>
        <v>712014000</v>
      </c>
      <c r="N586" s="28">
        <f t="array" ref="N586">1-(F586/E586)</f>
        <v>0.51695436044431542</v>
      </c>
      <c r="O586" s="28">
        <f>M586/E586</f>
        <v>0.21406834298125196</v>
      </c>
    </row>
    <row r="587" spans="1:15" x14ac:dyDescent="0.25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  <c r="L587" s="2">
        <f>E587-F587</f>
        <v>1897402000</v>
      </c>
      <c r="M587" s="2">
        <f>L587-SUM(G587:I587)</f>
        <v>786626000</v>
      </c>
      <c r="N587" s="28">
        <f t="array" ref="N587">1-(F587/E587)</f>
        <v>0.50820903777601067</v>
      </c>
      <c r="O587" s="28">
        <f>M587/E587</f>
        <v>0.21069359184273659</v>
      </c>
    </row>
    <row r="588" spans="1:15" x14ac:dyDescent="0.25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  <c r="L588" s="2">
        <f>E588-F588</f>
        <v>1948934000</v>
      </c>
      <c r="M588" s="2">
        <f>L588-SUM(G588:I588)</f>
        <v>827344000</v>
      </c>
      <c r="N588" s="28">
        <f t="array" ref="N588">1-(F588/E588)</f>
        <v>0.50370633417304456</v>
      </c>
      <c r="O588" s="28">
        <f>M588/E588</f>
        <v>0.21382889997304344</v>
      </c>
    </row>
    <row r="589" spans="1:15" x14ac:dyDescent="0.25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  <c r="L589" s="2">
        <f>E589-F589</f>
        <v>1964777000</v>
      </c>
      <c r="M589" s="2">
        <f>L589-SUM(G589:I589)</f>
        <v>795307000</v>
      </c>
      <c r="N589" s="28">
        <f t="array" ref="N589">1-(F589/E589)</f>
        <v>0.49590084491912745</v>
      </c>
      <c r="O589" s="28">
        <f>M589/E589</f>
        <v>0.20073189642900771</v>
      </c>
    </row>
    <row r="590" spans="1:15" x14ac:dyDescent="0.25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  <c r="L590" s="2">
        <f>E590-F590</f>
        <v>5997000000</v>
      </c>
      <c r="M590" s="2">
        <f>L590-SUM(G590:I590)</f>
        <v>2804000000</v>
      </c>
      <c r="N590" s="28">
        <f t="array" ref="N590">1-(F590/E590)</f>
        <v>0.76181402439024393</v>
      </c>
      <c r="O590" s="28">
        <f>M590/E590</f>
        <v>0.35619918699186992</v>
      </c>
    </row>
    <row r="591" spans="1:15" x14ac:dyDescent="0.25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  <c r="L591" s="2">
        <f>E591-F591</f>
        <v>10313000000</v>
      </c>
      <c r="M591" s="2">
        <f>L591-SUM(G591:I591)</f>
        <v>4994000000</v>
      </c>
      <c r="N591" s="28">
        <f t="array" ref="N591">1-(F591/E591)</f>
        <v>0.82729022942403341</v>
      </c>
      <c r="O591" s="28">
        <f>M591/E591</f>
        <v>0.40060965827049577</v>
      </c>
    </row>
    <row r="592" spans="1:15" x14ac:dyDescent="0.25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  <c r="L592" s="2">
        <f>E592-F592</f>
        <v>15061000000</v>
      </c>
      <c r="M592" s="2">
        <f>L592-SUM(G592:I592)</f>
        <v>6225000000</v>
      </c>
      <c r="N592" s="28">
        <f t="array" ref="N592">1-(F592/E592)</f>
        <v>0.84008255243194996</v>
      </c>
      <c r="O592" s="28">
        <f>M592/E592</f>
        <v>0.34722222222222221</v>
      </c>
    </row>
    <row r="593" spans="1:15" x14ac:dyDescent="0.25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  <c r="L593" s="2">
        <f>E593-F593</f>
        <v>23849000000</v>
      </c>
      <c r="M593" s="2">
        <f>L593-SUM(G593:I593)</f>
        <v>12427000000</v>
      </c>
      <c r="N593" s="28">
        <f t="array" ref="N593">1-(F593/E593)</f>
        <v>0.86290614371517482</v>
      </c>
      <c r="O593" s="28">
        <f>M593/E593</f>
        <v>0.44963456111151312</v>
      </c>
    </row>
    <row r="594" spans="1:15" x14ac:dyDescent="0.25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  <c r="L594" s="2">
        <f>E594-F594</f>
        <v>1041600000</v>
      </c>
      <c r="M594" s="2">
        <f>L594-SUM(G594:I594)</f>
        <v>161100000</v>
      </c>
      <c r="N594" s="28">
        <f t="array" ref="N594">1-(F594/E594)</f>
        <v>0.33227000127599848</v>
      </c>
      <c r="O594" s="28">
        <f>M594/E594</f>
        <v>5.1390838330994004E-2</v>
      </c>
    </row>
    <row r="595" spans="1:15" x14ac:dyDescent="0.25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  <c r="L595" s="2">
        <f>E595-F595</f>
        <v>1295100000</v>
      </c>
      <c r="M595" s="2">
        <f>L595-SUM(G595:I595)</f>
        <v>347000000</v>
      </c>
      <c r="N595" s="28">
        <f t="array" ref="N595">1-(F595/E595)</f>
        <v>0.34968679123015445</v>
      </c>
      <c r="O595" s="28">
        <f>M595/E595</f>
        <v>9.3692623393455021E-2</v>
      </c>
    </row>
    <row r="596" spans="1:15" x14ac:dyDescent="0.25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  <c r="L596" s="2">
        <f>E596-F596</f>
        <v>1366900000</v>
      </c>
      <c r="M596" s="2">
        <f>L596-SUM(G596:I596)</f>
        <v>410500000</v>
      </c>
      <c r="N596" s="28">
        <f t="array" ref="N596">1-(F596/E596)</f>
        <v>0.34056707195535185</v>
      </c>
      <c r="O596" s="28">
        <f>M596/E596</f>
        <v>0.10227725732509468</v>
      </c>
    </row>
    <row r="597" spans="1:15" x14ac:dyDescent="0.25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  <c r="L597" s="2">
        <f>E597-F597</f>
        <v>1581900000</v>
      </c>
      <c r="M597" s="2">
        <f>L597-SUM(G597:I597)</f>
        <v>512700000</v>
      </c>
      <c r="N597" s="28">
        <f t="array" ref="N597">1-(F597/E597)</f>
        <v>0.34543826702188063</v>
      </c>
      <c r="O597" s="28">
        <f>M597/E597</f>
        <v>0.11195789841463948</v>
      </c>
    </row>
    <row r="598" spans="1:15" x14ac:dyDescent="0.25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  <c r="L598" s="2">
        <f>E598-F598</f>
        <v>6449000000</v>
      </c>
      <c r="M598" s="2">
        <f>L598-SUM(G598:I598)</f>
        <v>5733000000</v>
      </c>
      <c r="N598" s="28">
        <f t="array" ref="N598">1-(F598/E598)</f>
        <v>0.35807884508606325</v>
      </c>
      <c r="O598" s="28">
        <f>M598/E598</f>
        <v>0.3183231538034425</v>
      </c>
    </row>
    <row r="599" spans="1:15" x14ac:dyDescent="0.25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  <c r="L599" s="2">
        <f>E599-F599</f>
        <v>6284000000</v>
      </c>
      <c r="M599" s="2">
        <f>L599-SUM(G599:I599)</f>
        <v>5417000000</v>
      </c>
      <c r="N599" s="28">
        <f t="array" ref="N599">1-(F599/E599)</f>
        <v>0.30036805124038046</v>
      </c>
      <c r="O599" s="28">
        <f>M599/E599</f>
        <v>0.25892643755078631</v>
      </c>
    </row>
    <row r="600" spans="1:15" x14ac:dyDescent="0.25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  <c r="L600" s="2">
        <f>E600-F600</f>
        <v>1934000000</v>
      </c>
      <c r="M600" s="2">
        <f>L600-SUM(G600:I600)</f>
        <v>1216000000</v>
      </c>
      <c r="N600" s="28">
        <f t="array" ref="N600">1-(F600/E600)</f>
        <v>9.0213639332027196E-2</v>
      </c>
      <c r="O600" s="28">
        <f>M600/E600</f>
        <v>5.6721709114656217E-2</v>
      </c>
    </row>
    <row r="601" spans="1:15" x14ac:dyDescent="0.25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  <c r="L601" s="2">
        <f>E601-F601</f>
        <v>-12647000000</v>
      </c>
      <c r="M601" s="2">
        <f>L601-SUM(G601:I601)</f>
        <v>-13343000000</v>
      </c>
      <c r="N601" s="28">
        <f t="array" ref="N601">1-(F601/E601)</f>
        <v>-0.79656106317314346</v>
      </c>
      <c r="O601" s="28">
        <f>M601/E601</f>
        <v>-0.8403980600869182</v>
      </c>
    </row>
    <row r="602" spans="1:15" x14ac:dyDescent="0.25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  <c r="L602" s="2">
        <f>E602-F602</f>
        <v>27839000000</v>
      </c>
      <c r="M602" s="2">
        <f>L602-SUM(G602:I602)</f>
        <v>5094000000</v>
      </c>
      <c r="N602" s="28">
        <f t="array" ref="N602">1-(F602/E602)</f>
        <v>0.62860433084200773</v>
      </c>
      <c r="O602" s="28">
        <f>M602/E602</f>
        <v>0.11502246708966514</v>
      </c>
    </row>
    <row r="603" spans="1:15" x14ac:dyDescent="0.25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  <c r="L603" s="2">
        <f>E603-F603</f>
        <v>28515000000</v>
      </c>
      <c r="M603" s="2">
        <f>L603-SUM(G603:I603)</f>
        <v>3815000000</v>
      </c>
      <c r="N603" s="28">
        <f t="array" ref="N603">1-(F603/E603)</f>
        <v>0.62578181578774106</v>
      </c>
      <c r="O603" s="28">
        <f>M603/E603</f>
        <v>8.3722869620558735E-2</v>
      </c>
    </row>
    <row r="604" spans="1:15" x14ac:dyDescent="0.25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  <c r="L604" s="2">
        <f>E604-F604</f>
        <v>30469000000</v>
      </c>
      <c r="M604" s="2">
        <f>L604-SUM(G604:I604)</f>
        <v>2143000000</v>
      </c>
      <c r="N604" s="28">
        <f t="array" ref="N604">1-(F604/E604)</f>
        <v>0.6420879607190273</v>
      </c>
      <c r="O604" s="28">
        <f>M604/E604</f>
        <v>4.5160474574842478E-2</v>
      </c>
    </row>
    <row r="605" spans="1:15" x14ac:dyDescent="0.25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  <c r="L605" s="2">
        <f>E605-F605</f>
        <v>33038000000</v>
      </c>
      <c r="M605" s="2">
        <f>L605-SUM(G605:I605)</f>
        <v>3077000000</v>
      </c>
      <c r="N605" s="28">
        <f t="array" ref="N605">1-(F605/E605)</f>
        <v>0.6559714087163705</v>
      </c>
      <c r="O605" s="28">
        <f>M605/E605</f>
        <v>6.1094013699990075E-2</v>
      </c>
    </row>
    <row r="606" spans="1:15" x14ac:dyDescent="0.25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  <c r="L606" s="2">
        <f>E606-F606</f>
        <v>8538000000</v>
      </c>
      <c r="M606" s="2">
        <f>L606-SUM(G606:I606)</f>
        <v>2134000000</v>
      </c>
      <c r="N606" s="28">
        <f t="array" ref="N606">1-(F606/E606)</f>
        <v>0.55968534906587997</v>
      </c>
      <c r="O606" s="28">
        <f>M606/E606</f>
        <v>0.13988856112749917</v>
      </c>
    </row>
    <row r="607" spans="1:15" x14ac:dyDescent="0.25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  <c r="L607" s="2">
        <f>E607-F607</f>
        <v>8433000000</v>
      </c>
      <c r="M607" s="2">
        <f>L607-SUM(G607:I607)</f>
        <v>2377000000</v>
      </c>
      <c r="N607" s="28">
        <f t="array" ref="N607">1-(F607/E607)</f>
        <v>0.56627719580983071</v>
      </c>
      <c r="O607" s="28">
        <f>M607/E607</f>
        <v>0.15961590115498253</v>
      </c>
    </row>
    <row r="608" spans="1:15" x14ac:dyDescent="0.25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  <c r="L608" s="2">
        <f>E608-F608</f>
        <v>8053000000</v>
      </c>
      <c r="M608" s="2">
        <f>L608-SUM(G608:I608)</f>
        <v>1062000000</v>
      </c>
      <c r="N608" s="28">
        <f t="array" ref="N608">1-(F608/E608)</f>
        <v>0.53511861253239412</v>
      </c>
      <c r="O608" s="28">
        <f>M608/E608</f>
        <v>7.0569473054688026E-2</v>
      </c>
    </row>
    <row r="609" spans="1:15" x14ac:dyDescent="0.25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  <c r="L609" s="2">
        <f>E609-F609</f>
        <v>8853000000</v>
      </c>
      <c r="M609" s="2">
        <f>L609-SUM(G609:I609)</f>
        <v>2334000000</v>
      </c>
      <c r="N609" s="28">
        <f t="array" ref="N609">1-(F609/E609)</f>
        <v>0.58917875682150944</v>
      </c>
      <c r="O609" s="28">
        <f>M609/E609</f>
        <v>0.15533076001597232</v>
      </c>
    </row>
    <row r="610" spans="1:15" x14ac:dyDescent="0.25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  <c r="L610" s="2">
        <f>E610-F610</f>
        <v>1228267000</v>
      </c>
      <c r="M610" s="2">
        <f>L610-SUM(G610:I610)</f>
        <v>430818000</v>
      </c>
      <c r="N610" s="28">
        <f t="array" ref="N610">1-(F610/E610)</f>
        <v>0.82917396311653035</v>
      </c>
      <c r="O610" s="28">
        <f>M610/E610</f>
        <v>0.29083502890001717</v>
      </c>
    </row>
    <row r="611" spans="1:15" x14ac:dyDescent="0.25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  <c r="L611" s="2">
        <f>E611-F611</f>
        <v>1422087000</v>
      </c>
      <c r="M611" s="2">
        <f>L611-SUM(G611:I611)</f>
        <v>493557000</v>
      </c>
      <c r="N611" s="28">
        <f t="array" ref="N611">1-(F611/E611)</f>
        <v>0.82104459119446016</v>
      </c>
      <c r="O611" s="28">
        <f>M611/E611</f>
        <v>0.28495605774904359</v>
      </c>
    </row>
    <row r="612" spans="1:15" x14ac:dyDescent="0.25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  <c r="L612" s="2">
        <f>E612-F612</f>
        <v>1587562000</v>
      </c>
      <c r="M612" s="2">
        <f>L612-SUM(G612:I612)</f>
        <v>552899000</v>
      </c>
      <c r="N612" s="28">
        <f t="array" ref="N612">1-(F612/E612)</f>
        <v>0.82693144107555749</v>
      </c>
      <c r="O612" s="28">
        <f>M612/E612</f>
        <v>0.28799477868532675</v>
      </c>
    </row>
    <row r="613" spans="1:15" x14ac:dyDescent="0.25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  <c r="L613" s="2">
        <f>E613-F613</f>
        <v>1657829000</v>
      </c>
      <c r="M613" s="2">
        <f>L613-SUM(G613:I613)</f>
        <v>556428000</v>
      </c>
      <c r="N613" s="28">
        <f t="array" ref="N613">1-(F613/E613)</f>
        <v>0.83097781792190006</v>
      </c>
      <c r="O613" s="28">
        <f>M613/E613</f>
        <v>0.27890652490133</v>
      </c>
    </row>
    <row r="614" spans="1:15" x14ac:dyDescent="0.25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  <c r="L614" s="2">
        <f>E614-F614</f>
        <v>1839600000</v>
      </c>
      <c r="M614" s="2">
        <f>L614-SUM(G614:I614)</f>
        <v>1076300000</v>
      </c>
      <c r="N614" s="28">
        <f t="array" ref="N614">1-(F614/E614)</f>
        <v>0.31740225680665313</v>
      </c>
      <c r="O614" s="28">
        <f>M614/E614</f>
        <v>0.18570344042237483</v>
      </c>
    </row>
    <row r="615" spans="1:15" x14ac:dyDescent="0.25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  <c r="L615" s="2">
        <f>E615-F615</f>
        <v>1970700000</v>
      </c>
      <c r="M615" s="2">
        <f>L615-SUM(G615:I615)</f>
        <v>1062900000</v>
      </c>
      <c r="N615" s="28">
        <f t="array" ref="N615">1-(F615/E615)</f>
        <v>0.32501566777715474</v>
      </c>
      <c r="O615" s="28">
        <f>M615/E615</f>
        <v>0.1752976877659399</v>
      </c>
    </row>
    <row r="616" spans="1:15" x14ac:dyDescent="0.25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  <c r="L616" s="2">
        <f>E616-F616</f>
        <v>2085500000</v>
      </c>
      <c r="M616" s="2">
        <f>L616-SUM(G616:I616)</f>
        <v>1270600000</v>
      </c>
      <c r="N616" s="28">
        <f t="array" ref="N616">1-(F616/E616)</f>
        <v>0.32515825251800801</v>
      </c>
      <c r="O616" s="28">
        <f>M616/E616</f>
        <v>0.19810408806012036</v>
      </c>
    </row>
    <row r="617" spans="1:15" x14ac:dyDescent="0.25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  <c r="L617" s="2">
        <f>E617-F617</f>
        <v>2202000000</v>
      </c>
      <c r="M617" s="2">
        <f>L617-SUM(G617:I617)</f>
        <v>1099200000</v>
      </c>
      <c r="N617" s="28">
        <f t="array" ref="N617">1-(F617/E617)</f>
        <v>0.33387918486171764</v>
      </c>
      <c r="O617" s="28">
        <f>M617/E617</f>
        <v>0.16666666666666666</v>
      </c>
    </row>
    <row r="618" spans="1:15" x14ac:dyDescent="0.25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  <c r="L618" s="2">
        <f>E618-F618</f>
        <v>1872000000</v>
      </c>
      <c r="M618" s="2">
        <f>L618-SUM(G618:I618)</f>
        <v>1048000000</v>
      </c>
      <c r="N618" s="28">
        <f t="array" ref="N618">1-(F618/E618)</f>
        <v>0.42200180342651039</v>
      </c>
      <c r="O618" s="28">
        <f>M618/E618</f>
        <v>0.23624887285843102</v>
      </c>
    </row>
    <row r="619" spans="1:15" x14ac:dyDescent="0.25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  <c r="L619" s="2">
        <f>E619-F619</f>
        <v>2038000000</v>
      </c>
      <c r="M619" s="2">
        <f>L619-SUM(G619:I619)</f>
        <v>1061000000</v>
      </c>
      <c r="N619" s="28">
        <f t="array" ref="N619">1-(F619/E619)</f>
        <v>0.42334856668051513</v>
      </c>
      <c r="O619" s="28">
        <f>M619/E619</f>
        <v>0.22039883672621521</v>
      </c>
    </row>
    <row r="620" spans="1:15" x14ac:dyDescent="0.25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  <c r="L620" s="2">
        <f>E620-F620</f>
        <v>2185000000</v>
      </c>
      <c r="M620" s="2">
        <f>L620-SUM(G620:I620)</f>
        <v>1210000000</v>
      </c>
      <c r="N620" s="28">
        <f t="array" ref="N620">1-(F620/E620)</f>
        <v>0.43130675088827475</v>
      </c>
      <c r="O620" s="28">
        <f>M620/E620</f>
        <v>0.2388472167390446</v>
      </c>
    </row>
    <row r="621" spans="1:15" x14ac:dyDescent="0.25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  <c r="L621" s="2">
        <f>E621-F621</f>
        <v>2345000000</v>
      </c>
      <c r="M621" s="2">
        <f>L621-SUM(G621:I621)</f>
        <v>1311000000</v>
      </c>
      <c r="N621" s="28">
        <f t="array" ref="N621">1-(F621/E621)</f>
        <v>0.44632660829843929</v>
      </c>
      <c r="O621" s="28">
        <f>M621/E621</f>
        <v>0.24952417205938332</v>
      </c>
    </row>
    <row r="622" spans="1:15" x14ac:dyDescent="0.25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  <c r="L622" s="2">
        <f>E622-F622</f>
        <v>2034000000</v>
      </c>
      <c r="M622" s="2">
        <f>L622-SUM(G622:I622)</f>
        <v>622000000</v>
      </c>
      <c r="N622" s="28">
        <f t="array" ref="N622">1-(F622/E622)</f>
        <v>0.32901973471368484</v>
      </c>
      <c r="O622" s="28">
        <f>M622/E622</f>
        <v>0.10061468780329991</v>
      </c>
    </row>
    <row r="623" spans="1:15" x14ac:dyDescent="0.25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  <c r="L623" s="2">
        <f>E623-F623</f>
        <v>2133000000</v>
      </c>
      <c r="M623" s="2">
        <f>L623-SUM(G623:I623)</f>
        <v>666000000</v>
      </c>
      <c r="N623" s="28">
        <f t="array" ref="N623">1-(F623/E623)</f>
        <v>0.32790161414296692</v>
      </c>
      <c r="O623" s="28">
        <f>M623/E623</f>
        <v>0.10238278247501921</v>
      </c>
    </row>
    <row r="624" spans="1:15" x14ac:dyDescent="0.25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  <c r="L624" s="2">
        <f>E624-F624</f>
        <v>2374000000</v>
      </c>
      <c r="M624" s="2">
        <f>L624-SUM(G624:I624)</f>
        <v>809000000</v>
      </c>
      <c r="N624" s="28">
        <f t="array" ref="N624">1-(F624/E624)</f>
        <v>0.33198154104321076</v>
      </c>
      <c r="O624" s="28">
        <f>M624/E624</f>
        <v>0.11313103062508741</v>
      </c>
    </row>
    <row r="625" spans="1:15" x14ac:dyDescent="0.25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  <c r="L625" s="2">
        <f>E625-F625</f>
        <v>2505000000</v>
      </c>
      <c r="M625" s="2">
        <f>L625-SUM(G625:I625)</f>
        <v>942000000</v>
      </c>
      <c r="N625" s="28">
        <f t="array" ref="N625">1-(F625/E625)</f>
        <v>0.33796546141392336</v>
      </c>
      <c r="O625" s="28">
        <f>M625/E625</f>
        <v>0.1270912034538586</v>
      </c>
    </row>
    <row r="626" spans="1:15" x14ac:dyDescent="0.25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  <c r="L626" s="2">
        <f>E626-F626</f>
        <v>735184000</v>
      </c>
      <c r="M626" s="2">
        <f>L626-SUM(G626:I626)</f>
        <v>305330000</v>
      </c>
      <c r="N626" s="28">
        <f t="array" ref="N626">1-(F626/E626)</f>
        <v>0.52312933786266558</v>
      </c>
      <c r="O626" s="28">
        <f>M626/E626</f>
        <v>0.2172613668545666</v>
      </c>
    </row>
    <row r="627" spans="1:15" x14ac:dyDescent="0.25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  <c r="L627" s="2">
        <f>E627-F627</f>
        <v>737010000</v>
      </c>
      <c r="M627" s="2">
        <f>L627-SUM(G627:I627)</f>
        <v>266575000</v>
      </c>
      <c r="N627" s="28">
        <f t="array" ref="N627">1-(F627/E627)</f>
        <v>0.49253126896253074</v>
      </c>
      <c r="O627" s="28">
        <f>M627/E627</f>
        <v>0.1781475461984052</v>
      </c>
    </row>
    <row r="628" spans="1:15" x14ac:dyDescent="0.25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  <c r="L628" s="2">
        <f>E628-F628</f>
        <v>750373000</v>
      </c>
      <c r="M628" s="2">
        <f>L628-SUM(G628:I628)</f>
        <v>275627000</v>
      </c>
      <c r="N628" s="28">
        <f t="array" ref="N628">1-(F628/E628)</f>
        <v>0.49023031985020782</v>
      </c>
      <c r="O628" s="28">
        <f>M628/E628</f>
        <v>0.18007139431902963</v>
      </c>
    </row>
    <row r="629" spans="1:15" x14ac:dyDescent="0.25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  <c r="L629" s="2">
        <f>E629-F629</f>
        <v>753561000</v>
      </c>
      <c r="M629" s="2">
        <f>L629-SUM(G629:I629)</f>
        <v>307125000</v>
      </c>
      <c r="N629" s="28">
        <f t="array" ref="N629">1-(F629/E629)</f>
        <v>0.48396183337004761</v>
      </c>
      <c r="O629" s="28">
        <f>M629/E629</f>
        <v>0.19724584748119381</v>
      </c>
    </row>
    <row r="630" spans="1:15" x14ac:dyDescent="0.25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  <c r="L630" s="2">
        <f>E630-F630</f>
        <v>1365191000</v>
      </c>
      <c r="M630" s="2">
        <f>L630-SUM(G630:I630)</f>
        <v>1190043000</v>
      </c>
      <c r="N630" s="28">
        <f t="array" ref="N630">1-(F630/E630)</f>
        <v>4.9912705203463026E-2</v>
      </c>
      <c r="O630" s="28">
        <f>M630/E630</f>
        <v>4.3509124685443136E-2</v>
      </c>
    </row>
    <row r="631" spans="1:15" x14ac:dyDescent="0.25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  <c r="L631" s="2">
        <f>E631-F631</f>
        <v>1399033000</v>
      </c>
      <c r="M631" s="2">
        <f>L631-SUM(G631:I631)</f>
        <v>1216322000</v>
      </c>
      <c r="N631" s="28">
        <f t="array" ref="N631">1-(F631/E631)</f>
        <v>6.497587241287528E-2</v>
      </c>
      <c r="O631" s="28">
        <f>M631/E631</f>
        <v>5.649014932812399E-2</v>
      </c>
    </row>
    <row r="632" spans="1:15" x14ac:dyDescent="0.25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  <c r="L632" s="2">
        <f>E632-F632</f>
        <v>1094696000</v>
      </c>
      <c r="M632" s="2">
        <f>L632-SUM(G632:I632)</f>
        <v>686471000</v>
      </c>
      <c r="N632" s="28">
        <f t="array" ref="N632">1-(F632/E632)</f>
        <v>6.0433537550524274E-2</v>
      </c>
      <c r="O632" s="28">
        <f>M632/E632</f>
        <v>3.7897161363379409E-2</v>
      </c>
    </row>
    <row r="633" spans="1:15" x14ac:dyDescent="0.25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  <c r="L633" s="2">
        <f>E633-F633</f>
        <v>790316000</v>
      </c>
      <c r="M633" s="2">
        <f>L633-SUM(G633:I633)</f>
        <v>599243000</v>
      </c>
      <c r="N633" s="28">
        <f t="array" ref="N633">1-(F633/E633)</f>
        <v>4.1515770341488234E-2</v>
      </c>
      <c r="O633" s="28">
        <f>M633/E633</f>
        <v>3.1478591812318685E-2</v>
      </c>
    </row>
    <row r="634" spans="1:15" x14ac:dyDescent="0.25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  <c r="L634" s="2">
        <f>E634-F634</f>
        <v>1688095000</v>
      </c>
      <c r="M634" s="2">
        <f>L634-SUM(G634:I634)</f>
        <v>721266000</v>
      </c>
      <c r="N634" s="28">
        <f t="array" ref="N634">1-(F634/E634)</f>
        <v>0.34071136448635098</v>
      </c>
      <c r="O634" s="28">
        <f>M634/E634</f>
        <v>0.14557446294054094</v>
      </c>
    </row>
    <row r="635" spans="1:15" x14ac:dyDescent="0.25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  <c r="L635" s="2">
        <f>E635-F635</f>
        <v>1714617000</v>
      </c>
      <c r="M635" s="2">
        <f>L635-SUM(G635:I635)</f>
        <v>777717000</v>
      </c>
      <c r="N635" s="28">
        <f t="array" ref="N635">1-(F635/E635)</f>
        <v>0.35150828689073232</v>
      </c>
      <c r="O635" s="28">
        <f>M635/E635</f>
        <v>0.15943733810862701</v>
      </c>
    </row>
    <row r="636" spans="1:15" x14ac:dyDescent="0.25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  <c r="L636" s="2">
        <f>E636-F636</f>
        <v>1487318000</v>
      </c>
      <c r="M636" s="2">
        <f>L636-SUM(G636:I636)</f>
        <v>515707000</v>
      </c>
      <c r="N636" s="28">
        <f t="array" ref="N636">1-(F636/E636)</f>
        <v>0.32609257119554136</v>
      </c>
      <c r="O636" s="28">
        <f>M636/E636</f>
        <v>0.11306810084564232</v>
      </c>
    </row>
    <row r="637" spans="1:15" x14ac:dyDescent="0.25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  <c r="L637" s="2">
        <f>E637-F637</f>
        <v>1231554000</v>
      </c>
      <c r="M637" s="2">
        <f>L637-SUM(G637:I637)</f>
        <v>266232000</v>
      </c>
      <c r="N637" s="28">
        <f t="array" ref="N637">1-(F637/E637)</f>
        <v>0.30854709377165557</v>
      </c>
      <c r="O637" s="28">
        <f>M637/E637</f>
        <v>6.6700371943914288E-2</v>
      </c>
    </row>
    <row r="638" spans="1:15" x14ac:dyDescent="0.25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  <c r="L638" s="2">
        <f>E638-F638</f>
        <v>1268300000</v>
      </c>
      <c r="M638" s="2">
        <f>L638-SUM(G638:I638)</f>
        <v>666600000</v>
      </c>
      <c r="N638" s="28">
        <f t="array" ref="N638">1-(F638/E638)</f>
        <v>0.37194639138977681</v>
      </c>
      <c r="O638" s="28">
        <f>M638/E638</f>
        <v>0.19548960380069796</v>
      </c>
    </row>
    <row r="639" spans="1:15" x14ac:dyDescent="0.25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  <c r="L639" s="2">
        <f>E639-F639</f>
        <v>1200900000</v>
      </c>
      <c r="M639" s="2">
        <f>L639-SUM(G639:I639)</f>
        <v>589200000</v>
      </c>
      <c r="N639" s="28">
        <f t="array" ref="N639">1-(F639/E639)</f>
        <v>0.38358833487718402</v>
      </c>
      <c r="O639" s="28">
        <f>M639/E639</f>
        <v>0.18820072188328488</v>
      </c>
    </row>
    <row r="640" spans="1:15" x14ac:dyDescent="0.25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  <c r="L640" s="2">
        <f>E640-F640</f>
        <v>1210900000</v>
      </c>
      <c r="M640" s="2">
        <f>L640-SUM(G640:I640)</f>
        <v>494800000</v>
      </c>
      <c r="N640" s="28">
        <f t="array" ref="N640">1-(F640/E640)</f>
        <v>0.37158989781201091</v>
      </c>
      <c r="O640" s="28">
        <f>M640/E640</f>
        <v>0.15183969067419523</v>
      </c>
    </row>
    <row r="641" spans="1:15" x14ac:dyDescent="0.25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  <c r="L641" s="2">
        <f>E641-F641</f>
        <v>1075400000</v>
      </c>
      <c r="M641" s="2">
        <f>L641-SUM(G641:I641)</f>
        <v>193800000</v>
      </c>
      <c r="N641" s="28">
        <f t="array" ref="N641">1-(F641/E641)</f>
        <v>0.32821608423622772</v>
      </c>
      <c r="O641" s="28">
        <f>M641/E641</f>
        <v>5.9148481611475658E-2</v>
      </c>
    </row>
    <row r="642" spans="1:15" x14ac:dyDescent="0.25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  <c r="L642" s="2">
        <f>E642-F642</f>
        <v>446959000</v>
      </c>
      <c r="M642" s="2">
        <f>L642-SUM(G642:I642)</f>
        <v>254161000</v>
      </c>
      <c r="N642" s="28">
        <f t="array" ref="N642">1-(F642/E642)</f>
        <v>0.70120785111066142</v>
      </c>
      <c r="O642" s="28">
        <f>M642/E642</f>
        <v>0.39873833762411498</v>
      </c>
    </row>
    <row r="643" spans="1:15" x14ac:dyDescent="0.25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  <c r="L643" s="2">
        <f>E643-F643</f>
        <v>474167000</v>
      </c>
      <c r="M643" s="2">
        <f>L643-SUM(G643:I643)</f>
        <v>271037000</v>
      </c>
      <c r="N643" s="28">
        <f t="array" ref="N643">1-(F643/E643)</f>
        <v>0.69111486831173752</v>
      </c>
      <c r="O643" s="28">
        <f>M643/E643</f>
        <v>0.39504583946712529</v>
      </c>
    </row>
    <row r="644" spans="1:15" x14ac:dyDescent="0.25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  <c r="L644" s="2">
        <f>E644-F644</f>
        <v>510595000</v>
      </c>
      <c r="M644" s="2">
        <f>L644-SUM(G644:I644)</f>
        <v>300154000</v>
      </c>
      <c r="N644" s="28">
        <f t="array" ref="N644">1-(F644/E644)</f>
        <v>0.68627253323871118</v>
      </c>
      <c r="O644" s="28">
        <f>M644/E644</f>
        <v>0.40342628882329856</v>
      </c>
    </row>
    <row r="645" spans="1:15" x14ac:dyDescent="0.25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  <c r="L645" s="2">
        <f>E645-F645</f>
        <v>547979000</v>
      </c>
      <c r="M645" s="2">
        <f>L645-SUM(G645:I645)</f>
        <v>320995000</v>
      </c>
      <c r="N645" s="28">
        <f t="array" ref="N645">1-(F645/E645)</f>
        <v>0.68361421223541674</v>
      </c>
      <c r="O645" s="28">
        <f>M645/E645</f>
        <v>0.40044736031217915</v>
      </c>
    </row>
    <row r="646" spans="1:15" x14ac:dyDescent="0.25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  <c r="L646" s="2">
        <f>E646-F646</f>
        <v>852749000</v>
      </c>
      <c r="M646" s="2">
        <f>L646-SUM(G646:I646)</f>
        <v>439361000</v>
      </c>
      <c r="N646" s="28">
        <f t="array" ref="N646">1-(F646/E646)</f>
        <v>0.25315054422606798</v>
      </c>
      <c r="O646" s="28">
        <f>M646/E646</f>
        <v>0.13043049744028951</v>
      </c>
    </row>
    <row r="647" spans="1:15" x14ac:dyDescent="0.25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  <c r="L647" s="2">
        <f>E647-F647</f>
        <v>864632000</v>
      </c>
      <c r="M647" s="2">
        <f>L647-SUM(G647:I647)</f>
        <v>460071000</v>
      </c>
      <c r="N647" s="28">
        <f t="array" ref="N647">1-(F647/E647)</f>
        <v>0.2612484348637425</v>
      </c>
      <c r="O647" s="28">
        <f>M647/E647</f>
        <v>0.13901038670347254</v>
      </c>
    </row>
    <row r="648" spans="1:15" x14ac:dyDescent="0.25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  <c r="L648" s="2">
        <f>E648-F648</f>
        <v>824941000</v>
      </c>
      <c r="M648" s="2">
        <f>L648-SUM(G648:I648)</f>
        <v>427145000</v>
      </c>
      <c r="N648" s="28">
        <f t="array" ref="N648">1-(F648/E648)</f>
        <v>0.24326025076175395</v>
      </c>
      <c r="O648" s="28">
        <f>M648/E648</f>
        <v>0.12595737126852632</v>
      </c>
    </row>
    <row r="649" spans="1:15" x14ac:dyDescent="0.25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  <c r="L649" s="2">
        <f>E649-F649</f>
        <v>919267000</v>
      </c>
      <c r="M649" s="2">
        <f>L649-SUM(G649:I649)</f>
        <v>533482000</v>
      </c>
      <c r="N649" s="28">
        <f t="array" ref="N649">1-(F649/E649)</f>
        <v>0.25685059632662244</v>
      </c>
      <c r="O649" s="28">
        <f>M649/E649</f>
        <v>0.1490591632567243</v>
      </c>
    </row>
    <row r="650" spans="1:15" x14ac:dyDescent="0.25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  <c r="L650" s="2" t="e">
        <f>E650-F650</f>
        <v>#VALUE!</v>
      </c>
      <c r="M650" s="2" t="e">
        <f>L650-SUM(G650:I650)</f>
        <v>#VALUE!</v>
      </c>
      <c r="N650" s="28" t="e">
        <f t="array" ref="N650">1-(F650/E650)</f>
        <v>#VALUE!</v>
      </c>
      <c r="O650" s="28" t="e">
        <f>M650/E650</f>
        <v>#VALUE!</v>
      </c>
    </row>
    <row r="651" spans="1:15" x14ac:dyDescent="0.25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  <c r="L651" s="2" t="e">
        <f>E651-F651</f>
        <v>#VALUE!</v>
      </c>
      <c r="M651" s="2" t="e">
        <f>L651-SUM(G651:I651)</f>
        <v>#VALUE!</v>
      </c>
      <c r="N651" s="28" t="e">
        <f t="array" ref="N651">1-(F651/E651)</f>
        <v>#VALUE!</v>
      </c>
      <c r="O651" s="28" t="e">
        <f>M651/E651</f>
        <v>#VALUE!</v>
      </c>
    </row>
    <row r="652" spans="1:15" x14ac:dyDescent="0.25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  <c r="L652" s="2" t="e">
        <f>E652-F652</f>
        <v>#VALUE!</v>
      </c>
      <c r="M652" s="2" t="e">
        <f>L652-SUM(G652:I652)</f>
        <v>#VALUE!</v>
      </c>
      <c r="N652" s="28" t="e">
        <f t="array" ref="N652">1-(F652/E652)</f>
        <v>#VALUE!</v>
      </c>
      <c r="O652" s="28" t="e">
        <f>M652/E652</f>
        <v>#VALUE!</v>
      </c>
    </row>
    <row r="653" spans="1:15" x14ac:dyDescent="0.25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  <c r="L653" s="2" t="e">
        <f>E653-F653</f>
        <v>#VALUE!</v>
      </c>
      <c r="M653" s="2" t="e">
        <f>L653-SUM(G653:I653)</f>
        <v>#VALUE!</v>
      </c>
      <c r="N653" s="28" t="e">
        <f t="array" ref="N653">1-(F653/E653)</f>
        <v>#VALUE!</v>
      </c>
      <c r="O653" s="28" t="e">
        <f>M653/E653</f>
        <v>#VALUE!</v>
      </c>
    </row>
    <row r="654" spans="1:15" x14ac:dyDescent="0.25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  <c r="L654" s="2">
        <f>E654-F654</f>
        <v>5728000000</v>
      </c>
      <c r="M654" s="2">
        <f>L654-SUM(G654:I654)</f>
        <v>3689000000</v>
      </c>
      <c r="N654" s="28">
        <f t="array" ref="N654">1-(F654/E654)</f>
        <v>0.18519236986744259</v>
      </c>
      <c r="O654" s="28">
        <f>M654/E654</f>
        <v>0.11926931781441966</v>
      </c>
    </row>
    <row r="655" spans="1:15" x14ac:dyDescent="0.25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  <c r="L655" s="2">
        <f>E655-F655</f>
        <v>5873000000</v>
      </c>
      <c r="M655" s="2">
        <f>L655-SUM(G655:I655)</f>
        <v>3889000000</v>
      </c>
      <c r="N655" s="28">
        <f t="array" ref="N655">1-(F655/E655)</f>
        <v>0.19036043044211071</v>
      </c>
      <c r="O655" s="28">
        <f>M655/E655</f>
        <v>0.12605341631012576</v>
      </c>
    </row>
    <row r="656" spans="1:15" x14ac:dyDescent="0.25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  <c r="L656" s="2">
        <f>E656-F656</f>
        <v>6130000000</v>
      </c>
      <c r="M656" s="2">
        <f>L656-SUM(G656:I656)</f>
        <v>4178000000</v>
      </c>
      <c r="N656" s="28">
        <f t="array" ref="N656">1-(F656/E656)</f>
        <v>0.19479487749849056</v>
      </c>
      <c r="O656" s="28">
        <f>M656/E656</f>
        <v>0.13276557882360418</v>
      </c>
    </row>
    <row r="657" spans="1:15" x14ac:dyDescent="0.25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  <c r="L657" s="2">
        <f>E657-F657</f>
        <v>6249000000</v>
      </c>
      <c r="M657" s="2">
        <f>L657-SUM(G657:I657)</f>
        <v>4309000000</v>
      </c>
      <c r="N657" s="28">
        <f t="array" ref="N657">1-(F657/E657)</f>
        <v>0.19931107071093679</v>
      </c>
      <c r="O657" s="28">
        <f>M657/E657</f>
        <v>0.13743501419321916</v>
      </c>
    </row>
    <row r="658" spans="1:15" x14ac:dyDescent="0.25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  <c r="L658" s="2">
        <f>E658-F658</f>
        <v>1625965000</v>
      </c>
      <c r="M658" s="2">
        <f>L658-SUM(G658:I658)</f>
        <v>784982000</v>
      </c>
      <c r="N658" s="28">
        <f t="array" ref="N658">1-(F658/E658)</f>
        <v>0.67014150346556345</v>
      </c>
      <c r="O658" s="28">
        <f>M658/E658</f>
        <v>0.32353034516327528</v>
      </c>
    </row>
    <row r="659" spans="1:15" x14ac:dyDescent="0.25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  <c r="L659" s="2">
        <f>E659-F659</f>
        <v>1670922000</v>
      </c>
      <c r="M659" s="2">
        <f>L659-SUM(G659:I659)</f>
        <v>844336000</v>
      </c>
      <c r="N659" s="28">
        <f t="array" ref="N659">1-(F659/E659)</f>
        <v>0.67212814715265423</v>
      </c>
      <c r="O659" s="28">
        <f>M659/E659</f>
        <v>0.33963404111878559</v>
      </c>
    </row>
    <row r="660" spans="1:15" x14ac:dyDescent="0.25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  <c r="L660" s="2">
        <f>E660-F660</f>
        <v>1751957000</v>
      </c>
      <c r="M660" s="2">
        <f>L660-SUM(G660:I660)</f>
        <v>954846000</v>
      </c>
      <c r="N660" s="28">
        <f t="array" ref="N660">1-(F660/E660)</f>
        <v>0.69095493340916148</v>
      </c>
      <c r="O660" s="28">
        <f>M660/E660</f>
        <v>0.37658204758792835</v>
      </c>
    </row>
    <row r="661" spans="1:15" x14ac:dyDescent="0.25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  <c r="L661" s="2">
        <f>E661-F661</f>
        <v>1656630000</v>
      </c>
      <c r="M661" s="2">
        <f>L661-SUM(G661:I661)</f>
        <v>940578000</v>
      </c>
      <c r="N661" s="28">
        <f t="array" ref="N661">1-(F661/E661)</f>
        <v>0.68914092314757736</v>
      </c>
      <c r="O661" s="28">
        <f>M661/E661</f>
        <v>0.3912707069244804</v>
      </c>
    </row>
    <row r="662" spans="1:15" x14ac:dyDescent="0.25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  <c r="L662" s="2">
        <f>E662-F662</f>
        <v>7231000000</v>
      </c>
      <c r="M662" s="2">
        <f>L662-SUM(G662:I662)</f>
        <v>4010000000</v>
      </c>
      <c r="N662" s="28">
        <f t="array" ref="N662">1-(F662/E662)</f>
        <v>0.74531024531024537</v>
      </c>
      <c r="O662" s="28">
        <f>M662/E662</f>
        <v>0.41331684188827045</v>
      </c>
    </row>
    <row r="663" spans="1:15" x14ac:dyDescent="0.25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  <c r="L663" s="2">
        <f>E663-F663</f>
        <v>8343000000</v>
      </c>
      <c r="M663" s="2">
        <f>L663-SUM(G663:I663)</f>
        <v>4524000000</v>
      </c>
      <c r="N663" s="28">
        <f t="array" ref="N663">1-(F663/E663)</f>
        <v>0.7447777182645956</v>
      </c>
      <c r="O663" s="28">
        <f>M663/E663</f>
        <v>0.40385645420460631</v>
      </c>
    </row>
    <row r="664" spans="1:15" x14ac:dyDescent="0.25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  <c r="L664" s="2">
        <f>E664-F664</f>
        <v>21102000000</v>
      </c>
      <c r="M664" s="2">
        <f>L664-SUM(G664:I664)</f>
        <v>15265000000</v>
      </c>
      <c r="N664" s="28">
        <f t="array" ref="N664">1-(F664/E664)</f>
        <v>0.84781036560867817</v>
      </c>
      <c r="O664" s="28">
        <f>M664/E664</f>
        <v>0.6132985134592206</v>
      </c>
    </row>
    <row r="665" spans="1:15" x14ac:dyDescent="0.25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  <c r="L665" s="2">
        <f>E665-F665</f>
        <v>28633000000</v>
      </c>
      <c r="M665" s="2">
        <f>L665-SUM(G665:I665)</f>
        <v>22193000000</v>
      </c>
      <c r="N665" s="28">
        <f t="array" ref="N665">1-(F665/E665)</f>
        <v>0.87726339655013941</v>
      </c>
      <c r="O665" s="28">
        <f>M665/E665</f>
        <v>0.67995342994577035</v>
      </c>
    </row>
    <row r="666" spans="1:15" x14ac:dyDescent="0.25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  <c r="L666" s="2">
        <f>E666-F666</f>
        <v>6423900000</v>
      </c>
      <c r="M666" s="2">
        <f>L666-SUM(G666:I666)</f>
        <v>2871600000</v>
      </c>
      <c r="N666" s="28">
        <f t="array" ref="N666">1-(F666/E666)</f>
        <v>0.36141914358532923</v>
      </c>
      <c r="O666" s="28">
        <f>M666/E666</f>
        <v>0.16156092291592825</v>
      </c>
    </row>
    <row r="667" spans="1:15" x14ac:dyDescent="0.25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  <c r="L667" s="2">
        <f>E667-F667</f>
        <v>6369800000</v>
      </c>
      <c r="M667" s="2">
        <f>L667-SUM(G667:I667)</f>
        <v>2895500000</v>
      </c>
      <c r="N667" s="28">
        <f t="array" ref="N667">1-(F667/E667)</f>
        <v>0.35566400142940102</v>
      </c>
      <c r="O667" s="28">
        <f>M667/E667</f>
        <v>0.16167306919194174</v>
      </c>
    </row>
    <row r="668" spans="1:15" x14ac:dyDescent="0.25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  <c r="L668" s="2">
        <f>E668-F668</f>
        <v>5949200000</v>
      </c>
      <c r="M668" s="2">
        <f>L668-SUM(G668:I668)</f>
        <v>2621200000</v>
      </c>
      <c r="N668" s="28">
        <f t="array" ref="N668">1-(F668/E668)</f>
        <v>0.33744179055376256</v>
      </c>
      <c r="O668" s="28">
        <f>M668/E668</f>
        <v>0.14867585917426249</v>
      </c>
    </row>
    <row r="669" spans="1:15" x14ac:dyDescent="0.25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  <c r="L669" s="2">
        <f>E669-F669</f>
        <v>5829500000</v>
      </c>
      <c r="M669" s="2">
        <f>L669-SUM(G669:I669)</f>
        <v>2710600000</v>
      </c>
      <c r="N669" s="28">
        <f t="array" ref="N669">1-(F669/E669)</f>
        <v>0.35195706117816106</v>
      </c>
      <c r="O669" s="28">
        <f>M669/E669</f>
        <v>0.16365293936521544</v>
      </c>
    </row>
    <row r="670" spans="1:15" x14ac:dyDescent="0.25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  <c r="L670" s="2">
        <f>E670-F670</f>
        <v>3324000000</v>
      </c>
      <c r="M670" s="2">
        <f>L670-SUM(G670:I670)</f>
        <v>1457000000</v>
      </c>
      <c r="N670" s="28">
        <f t="array" ref="N670">1-(F670/E670)</f>
        <v>0.42511830157309116</v>
      </c>
      <c r="O670" s="28">
        <f>M670/E670</f>
        <v>0.18634096431768768</v>
      </c>
    </row>
    <row r="671" spans="1:15" x14ac:dyDescent="0.25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  <c r="L671" s="2">
        <f>E671-F671</f>
        <v>4052000000</v>
      </c>
      <c r="M671" s="2">
        <f>L671-SUM(G671:I671)</f>
        <v>2002000000</v>
      </c>
      <c r="N671" s="28">
        <f t="array" ref="N671">1-(F671/E671)</f>
        <v>0.41708697889861035</v>
      </c>
      <c r="O671" s="28">
        <f>M671/E671</f>
        <v>0.20607308286155429</v>
      </c>
    </row>
    <row r="672" spans="1:15" x14ac:dyDescent="0.25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  <c r="L672" s="2">
        <f>E672-F672</f>
        <v>3653000000</v>
      </c>
      <c r="M672" s="2">
        <f>L672-SUM(G672:I672)</f>
        <v>1322000000</v>
      </c>
      <c r="N672" s="28">
        <f t="array" ref="N672">1-(F672/E672)</f>
        <v>0.40094391395017015</v>
      </c>
      <c r="O672" s="28">
        <f>M672/E672</f>
        <v>0.14509933047963999</v>
      </c>
    </row>
    <row r="673" spans="1:15" x14ac:dyDescent="0.25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  <c r="L673" s="2">
        <f>E673-F673</f>
        <v>3746000000</v>
      </c>
      <c r="M673" s="2">
        <f>L673-SUM(G673:I673)</f>
        <v>1468000000</v>
      </c>
      <c r="N673" s="28">
        <f t="array" ref="N673">1-(F673/E673)</f>
        <v>0.39893503727369539</v>
      </c>
      <c r="O673" s="28">
        <f>M673/E673</f>
        <v>0.15633652822151226</v>
      </c>
    </row>
    <row r="674" spans="1:15" x14ac:dyDescent="0.25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  <c r="L674" s="2">
        <f>E674-F674</f>
        <v>18054000000</v>
      </c>
      <c r="M674" s="2">
        <f>L674-SUM(G674:I674)</f>
        <v>5672000000</v>
      </c>
      <c r="N674" s="28">
        <f t="array" ref="N674">1-(F674/E674)</f>
        <v>0.11615742438572452</v>
      </c>
      <c r="O674" s="28">
        <f>M674/E674</f>
        <v>3.6493016013948672E-2</v>
      </c>
    </row>
    <row r="675" spans="1:15" x14ac:dyDescent="0.25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  <c r="L675" s="2">
        <f>E675-F675</f>
        <v>13808000000</v>
      </c>
      <c r="M675" s="2">
        <f>L675-SUM(G675:I675)</f>
        <v>1650000000</v>
      </c>
      <c r="N675" s="28">
        <f t="array" ref="N675">1-(F675/E675)</f>
        <v>8.8553123536994405E-2</v>
      </c>
      <c r="O675" s="28">
        <f>M675/E675</f>
        <v>1.0581739124858108E-2</v>
      </c>
    </row>
    <row r="676" spans="1:15" x14ac:dyDescent="0.25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  <c r="L676" s="2">
        <f>E676-F676</f>
        <v>18302000000</v>
      </c>
      <c r="M676" s="2">
        <f>L676-SUM(G676:I676)</f>
        <v>4897000000</v>
      </c>
      <c r="N676" s="28">
        <f t="array" ref="N676">1-(F676/E676)</f>
        <v>0.12012654572186199</v>
      </c>
      <c r="O676" s="28">
        <f>M676/E676</f>
        <v>3.2141825723962299E-2</v>
      </c>
    </row>
    <row r="677" spans="1:15" x14ac:dyDescent="0.25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  <c r="L677" s="2">
        <f>E677-F677</f>
        <v>21255000000</v>
      </c>
      <c r="M677" s="2">
        <f>L677-SUM(G677:I677)</f>
        <v>9545000000</v>
      </c>
      <c r="N677" s="28">
        <f t="array" ref="N677">1-(F677/E677)</f>
        <v>0.12774972953479991</v>
      </c>
      <c r="O677" s="28">
        <f>M677/E677</f>
        <v>5.7368674119485513E-2</v>
      </c>
    </row>
    <row r="678" spans="1:15" x14ac:dyDescent="0.25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  <c r="L678" s="2">
        <f>E678-F678</f>
        <v>3778091000</v>
      </c>
      <c r="M678" s="2">
        <f>L678-SUM(G678:I678)</f>
        <v>1023178000</v>
      </c>
      <c r="N678" s="28">
        <f t="array" ref="N678">1-(F678/E678)</f>
        <v>0.29031268797255361</v>
      </c>
      <c r="O678" s="28">
        <f>M678/E678</f>
        <v>7.8622128332637153E-2</v>
      </c>
    </row>
    <row r="679" spans="1:15" x14ac:dyDescent="0.25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  <c r="L679" s="2">
        <f>E679-F679</f>
        <v>4219920000</v>
      </c>
      <c r="M679" s="2">
        <f>L679-SUM(G679:I679)</f>
        <v>1057935000</v>
      </c>
      <c r="N679" s="28">
        <f t="array" ref="N679">1-(F679/E679)</f>
        <v>0.29975614872249956</v>
      </c>
      <c r="O679" s="28">
        <f>M679/E679</f>
        <v>7.5148941496222116E-2</v>
      </c>
    </row>
    <row r="680" spans="1:15" x14ac:dyDescent="0.25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  <c r="L680" s="2">
        <f>E680-F680</f>
        <v>4593761000</v>
      </c>
      <c r="M680" s="2">
        <f>L680-SUM(G680:I680)</f>
        <v>1131418000</v>
      </c>
      <c r="N680" s="28">
        <f t="array" ref="N680">1-(F680/E680)</f>
        <v>0.29943075864019031</v>
      </c>
      <c r="O680" s="28">
        <f>M680/E680</f>
        <v>7.3748144511472588E-2</v>
      </c>
    </row>
    <row r="681" spans="1:15" x14ac:dyDescent="0.25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  <c r="L681" s="2">
        <f>E681-F681</f>
        <v>4555852000</v>
      </c>
      <c r="M681" s="2">
        <f>L681-SUM(G681:I681)</f>
        <v>1136787000</v>
      </c>
      <c r="N681" s="28">
        <f t="array" ref="N681">1-(F681/E681)</f>
        <v>0.29815699483587876</v>
      </c>
      <c r="O681" s="28">
        <f>M681/E681</f>
        <v>7.4396840742081638E-2</v>
      </c>
    </row>
    <row r="682" spans="1:15" x14ac:dyDescent="0.25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  <c r="L682" s="2">
        <f>E682-F682</f>
        <v>1513848000</v>
      </c>
      <c r="M682" s="2">
        <f>L682-SUM(G682:I682)</f>
        <v>357213000</v>
      </c>
      <c r="N682" s="28">
        <f t="array" ref="N682">1-(F682/E682)</f>
        <v>0.63716206291197142</v>
      </c>
      <c r="O682" s="28">
        <f>M682/E682</f>
        <v>0.15034704407508157</v>
      </c>
    </row>
    <row r="683" spans="1:15" x14ac:dyDescent="0.25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  <c r="L683" s="2">
        <f>E683-F683</f>
        <v>1602011000</v>
      </c>
      <c r="M683" s="2">
        <f>L683-SUM(G683:I683)</f>
        <v>405499000</v>
      </c>
      <c r="N683" s="28">
        <f t="array" ref="N683">1-(F683/E683)</f>
        <v>0.62719772174536725</v>
      </c>
      <c r="O683" s="28">
        <f>M683/E683</f>
        <v>0.15875549479374654</v>
      </c>
    </row>
    <row r="684" spans="1:15" x14ac:dyDescent="0.25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  <c r="L684" s="2">
        <f>E684-F684</f>
        <v>1751611000</v>
      </c>
      <c r="M684" s="2">
        <f>L684-SUM(G684:I684)</f>
        <v>456597000</v>
      </c>
      <c r="N684" s="28">
        <f t="array" ref="N684">1-(F684/E684)</f>
        <v>0.63150291413907256</v>
      </c>
      <c r="O684" s="28">
        <f>M684/E684</f>
        <v>0.1646155088585069</v>
      </c>
    </row>
    <row r="685" spans="1:15" x14ac:dyDescent="0.25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  <c r="L685" s="2">
        <f>E685-F685</f>
        <v>1750511000</v>
      </c>
      <c r="M685" s="2">
        <f>L685-SUM(G685:I685)</f>
        <v>424944000</v>
      </c>
      <c r="N685" s="28">
        <f t="array" ref="N685">1-(F685/E685)</f>
        <v>0.60400979935476085</v>
      </c>
      <c r="O685" s="28">
        <f>M685/E685</f>
        <v>0.14662595103773096</v>
      </c>
    </row>
    <row r="686" spans="1:15" x14ac:dyDescent="0.25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  <c r="L686" s="2">
        <f>E686-F686</f>
        <v>6171000000</v>
      </c>
      <c r="M686" s="2">
        <f>L686-SUM(G686:I686)</f>
        <v>6171000000</v>
      </c>
      <c r="N686" s="28">
        <f t="array" ref="N686">1-(F686/E686)</f>
        <v>0.3942879049262028</v>
      </c>
      <c r="O686" s="28">
        <f>M686/E686</f>
        <v>0.3942879049262028</v>
      </c>
    </row>
    <row r="687" spans="1:15" x14ac:dyDescent="0.25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  <c r="L687" s="2">
        <f>E687-F687</f>
        <v>6293000000</v>
      </c>
      <c r="M687" s="2">
        <f>L687-SUM(G687:I687)</f>
        <v>6293000000</v>
      </c>
      <c r="N687" s="28">
        <f t="array" ref="N687">1-(F687/E687)</f>
        <v>0.38970770374040131</v>
      </c>
      <c r="O687" s="28">
        <f>M687/E687</f>
        <v>0.38970770374040131</v>
      </c>
    </row>
    <row r="688" spans="1:15" x14ac:dyDescent="0.25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  <c r="L688" s="2">
        <f>E688-F688</f>
        <v>6289000000</v>
      </c>
      <c r="M688" s="2">
        <f>L688-SUM(G688:I688)</f>
        <v>6289000000</v>
      </c>
      <c r="N688" s="28">
        <f t="array" ref="N688">1-(F688/E688)</f>
        <v>0.38265895953757223</v>
      </c>
      <c r="O688" s="28">
        <f>M688/E688</f>
        <v>0.38265895953757223</v>
      </c>
    </row>
    <row r="689" spans="1:15" x14ac:dyDescent="0.25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  <c r="L689" s="2">
        <f>E689-F689</f>
        <v>5720000000</v>
      </c>
      <c r="M689" s="2">
        <f>L689-SUM(G689:I689)</f>
        <v>5720000000</v>
      </c>
      <c r="N689" s="28">
        <f t="array" ref="N689">1-(F689/E689)</f>
        <v>0.36209406849401782</v>
      </c>
      <c r="O689" s="28">
        <f>M689/E689</f>
        <v>0.36209406849401787</v>
      </c>
    </row>
    <row r="690" spans="1:15" x14ac:dyDescent="0.25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  <c r="L690" s="2">
        <f>E690-F690</f>
        <v>1438480000</v>
      </c>
      <c r="M690" s="2">
        <f>L690-SUM(G690:I690)</f>
        <v>604160000</v>
      </c>
      <c r="N690" s="28">
        <f t="array" ref="N690">1-(F690/E690)</f>
        <v>0.52969519548546862</v>
      </c>
      <c r="O690" s="28">
        <f>M690/E690</f>
        <v>0.2224713929317757</v>
      </c>
    </row>
    <row r="691" spans="1:15" x14ac:dyDescent="0.25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  <c r="L691" s="2">
        <f>E691-F691</f>
        <v>1407300000</v>
      </c>
      <c r="M691" s="2">
        <f>L691-SUM(G691:I691)</f>
        <v>574032000</v>
      </c>
      <c r="N691" s="28">
        <f t="array" ref="N691">1-(F691/E691)</f>
        <v>0.53471872077864591</v>
      </c>
      <c r="O691" s="28">
        <f>M691/E691</f>
        <v>0.21810961182832919</v>
      </c>
    </row>
    <row r="692" spans="1:15" x14ac:dyDescent="0.25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  <c r="L692" s="2">
        <f>E692-F692</f>
        <v>1604412000</v>
      </c>
      <c r="M692" s="2">
        <f>L692-SUM(G692:I692)</f>
        <v>690626000</v>
      </c>
      <c r="N692" s="28">
        <f t="array" ref="N692">1-(F692/E692)</f>
        <v>0.55890043328045347</v>
      </c>
      <c r="O692" s="28">
        <f>M692/E692</f>
        <v>0.24058107932049028</v>
      </c>
    </row>
    <row r="693" spans="1:15" x14ac:dyDescent="0.25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  <c r="L693" s="2">
        <f>E693-F693</f>
        <v>1538704000</v>
      </c>
      <c r="M693" s="2">
        <f>L693-SUM(G693:I693)</f>
        <v>549581000</v>
      </c>
      <c r="N693" s="28">
        <f t="array" ref="N693">1-(F693/E693)</f>
        <v>0.54558747921298312</v>
      </c>
      <c r="O693" s="28">
        <f>M693/E693</f>
        <v>0.19486822183691632</v>
      </c>
    </row>
    <row r="694" spans="1:15" x14ac:dyDescent="0.25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  <c r="L694" s="2">
        <f>E694-F694</f>
        <v>4118000000</v>
      </c>
      <c r="M694" s="2">
        <f>L694-SUM(G694:I694)</f>
        <v>1302000000</v>
      </c>
      <c r="N694" s="28">
        <f t="array" ref="N694">1-(F694/E694)</f>
        <v>0.21074718526100311</v>
      </c>
      <c r="O694" s="28">
        <f>M694/E694</f>
        <v>6.6632548618219031E-2</v>
      </c>
    </row>
    <row r="695" spans="1:15" x14ac:dyDescent="0.25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  <c r="L695" s="2">
        <f>E695-F695</f>
        <v>4232000000</v>
      </c>
      <c r="M695" s="2">
        <f>L695-SUM(G695:I695)</f>
        <v>1417000000</v>
      </c>
      <c r="N695" s="28">
        <f t="array" ref="N695">1-(F695/E695)</f>
        <v>0.23332230675928989</v>
      </c>
      <c r="O695" s="28">
        <f>M695/E695</f>
        <v>7.8123277097805713E-2</v>
      </c>
    </row>
    <row r="696" spans="1:15" x14ac:dyDescent="0.25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  <c r="L696" s="2">
        <f>E696-F696</f>
        <v>4279000000</v>
      </c>
      <c r="M696" s="2">
        <f>L696-SUM(G696:I696)</f>
        <v>1551000000</v>
      </c>
      <c r="N696" s="28">
        <f t="array" ref="N696">1-(F696/E696)</f>
        <v>0.26023231770358202</v>
      </c>
      <c r="O696" s="28">
        <f>M696/E696</f>
        <v>9.4325852946542596E-2</v>
      </c>
    </row>
    <row r="697" spans="1:15" x14ac:dyDescent="0.25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  <c r="L697" s="2">
        <f>E697-F697</f>
        <v>4186000000</v>
      </c>
      <c r="M697" s="2">
        <f>L697-SUM(G697:I697)</f>
        <v>1569000000</v>
      </c>
      <c r="N697" s="28">
        <f t="array" ref="N697">1-(F697/E697)</f>
        <v>0.27615780445969129</v>
      </c>
      <c r="O697" s="28">
        <f>M697/E697</f>
        <v>0.10350969784932049</v>
      </c>
    </row>
    <row r="698" spans="1:15" x14ac:dyDescent="0.25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  <c r="L698" s="2">
        <f>E698-F698</f>
        <v>3916160000</v>
      </c>
      <c r="M698" s="2">
        <f>L698-SUM(G698:I698)</f>
        <v>1131125000</v>
      </c>
      <c r="N698" s="28">
        <f t="array" ref="N698">1-(F698/E698)</f>
        <v>0.43755757652615157</v>
      </c>
      <c r="O698" s="28">
        <f>M698/E698</f>
        <v>0.12638204612379045</v>
      </c>
    </row>
    <row r="699" spans="1:15" x14ac:dyDescent="0.25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  <c r="L699" s="2">
        <f>E699-F699</f>
        <v>4136483000</v>
      </c>
      <c r="M699" s="2">
        <f>L699-SUM(G699:I699)</f>
        <v>1296854000</v>
      </c>
      <c r="N699" s="28">
        <f t="array" ref="N699">1-(F699/E699)</f>
        <v>0.43829085255205735</v>
      </c>
      <c r="O699" s="28">
        <f>M699/E699</f>
        <v>0.13741123686367038</v>
      </c>
    </row>
    <row r="700" spans="1:15" x14ac:dyDescent="0.25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  <c r="L700" s="2">
        <f>E700-F700</f>
        <v>4314242000</v>
      </c>
      <c r="M700" s="2">
        <f>L700-SUM(G700:I700)</f>
        <v>1347117000</v>
      </c>
      <c r="N700" s="28">
        <f t="array" ref="N700">1-(F700/E700)</f>
        <v>0.43294153018082471</v>
      </c>
      <c r="O700" s="28">
        <f>M700/E700</f>
        <v>0.13518548456776464</v>
      </c>
    </row>
    <row r="701" spans="1:15" x14ac:dyDescent="0.25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  <c r="L701" s="2">
        <f>E701-F701</f>
        <v>4231428000</v>
      </c>
      <c r="M701" s="2">
        <f>L701-SUM(G701:I701)</f>
        <v>1300320000</v>
      </c>
      <c r="N701" s="28">
        <f t="array" ref="N701">1-(F701/E701)</f>
        <v>0.42427204246823347</v>
      </c>
      <c r="O701" s="28">
        <f>M701/E701</f>
        <v>0.13037901679109118</v>
      </c>
    </row>
    <row r="702" spans="1:15" x14ac:dyDescent="0.25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  <c r="L702" s="2">
        <f>E702-F702</f>
        <v>4471000000</v>
      </c>
      <c r="M702" s="2">
        <f>L702-SUM(G702:I702)</f>
        <v>3138000000</v>
      </c>
      <c r="N702" s="28">
        <f t="array" ref="N702">1-(F702/E702)</f>
        <v>0.15206448540915585</v>
      </c>
      <c r="O702" s="28">
        <f>M702/E702</f>
        <v>0.10672743350792463</v>
      </c>
    </row>
    <row r="703" spans="1:15" x14ac:dyDescent="0.25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  <c r="L703" s="2">
        <f>E703-F703</f>
        <v>5536000000</v>
      </c>
      <c r="M703" s="2">
        <f>L703-SUM(G703:I703)</f>
        <v>5243000000</v>
      </c>
      <c r="N703" s="28">
        <f t="array" ref="N703">1-(F703/E703)</f>
        <v>0.16842105263157892</v>
      </c>
      <c r="O703" s="28">
        <f>M703/E703</f>
        <v>0.15950714937633101</v>
      </c>
    </row>
    <row r="704" spans="1:15" x14ac:dyDescent="0.25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  <c r="L704" s="2">
        <f>E704-F704</f>
        <v>2520000000</v>
      </c>
      <c r="M704" s="2">
        <f>L704-SUM(G704:I704)</f>
        <v>2320000000</v>
      </c>
      <c r="N704" s="28">
        <f t="array" ref="N704">1-(F704/E704)</f>
        <v>0.10663055896416029</v>
      </c>
      <c r="O704" s="28">
        <f>M704/E704</f>
        <v>9.8167816189226931E-2</v>
      </c>
    </row>
    <row r="705" spans="1:15" x14ac:dyDescent="0.25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  <c r="L705" s="2">
        <f>E705-F705</f>
        <v>864000000</v>
      </c>
      <c r="M705" s="2">
        <f>L705-SUM(G705:I705)</f>
        <v>636000000</v>
      </c>
      <c r="N705" s="28">
        <f t="array" ref="N705">1-(F705/E705)</f>
        <v>5.4384087618807864E-2</v>
      </c>
      <c r="O705" s="28">
        <f>M705/E705</f>
        <v>4.0032731163844655E-2</v>
      </c>
    </row>
    <row r="706" spans="1:15" x14ac:dyDescent="0.25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  <c r="L706" s="2">
        <f>E706-F706</f>
        <v>1104120000</v>
      </c>
      <c r="M706" s="2">
        <f>L706-SUM(G706:I706)</f>
        <v>201251000</v>
      </c>
      <c r="N706" s="28">
        <f t="array" ref="N706">1-(F706/E706)</f>
        <v>0.25690102148938931</v>
      </c>
      <c r="O706" s="28">
        <f>M706/E706</f>
        <v>4.682605828692632E-2</v>
      </c>
    </row>
    <row r="707" spans="1:15" x14ac:dyDescent="0.25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  <c r="L707" s="2">
        <f>E707-F707</f>
        <v>1456667000</v>
      </c>
      <c r="M707" s="2">
        <f>L707-SUM(G707:I707)</f>
        <v>329727000</v>
      </c>
      <c r="N707" s="28">
        <f t="array" ref="N707">1-(F707/E707)</f>
        <v>0.27235143123760508</v>
      </c>
      <c r="O707" s="28">
        <f>M707/E707</f>
        <v>6.1648695527311205E-2</v>
      </c>
    </row>
    <row r="708" spans="1:15" x14ac:dyDescent="0.25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  <c r="L708" s="2">
        <f>E708-F708</f>
        <v>1817104000</v>
      </c>
      <c r="M708" s="2">
        <f>L708-SUM(G708:I708)</f>
        <v>469594000</v>
      </c>
      <c r="N708" s="28">
        <f t="array" ref="N708">1-(F708/E708)</f>
        <v>0.29520980059938617</v>
      </c>
      <c r="O708" s="28">
        <f>M708/E708</f>
        <v>7.6291038434051189E-2</v>
      </c>
    </row>
    <row r="709" spans="1:15" x14ac:dyDescent="0.25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  <c r="L709" s="2">
        <f>E709-F709</f>
        <v>2093091000</v>
      </c>
      <c r="M709" s="2">
        <f>L709-SUM(G709:I709)</f>
        <v>580027000</v>
      </c>
      <c r="N709" s="28">
        <f t="array" ref="N709">1-(F709/E709)</f>
        <v>0.3028340738194325</v>
      </c>
      <c r="O709" s="28">
        <f>M709/E709</f>
        <v>8.3919877031272877E-2</v>
      </c>
    </row>
    <row r="710" spans="1:15" x14ac:dyDescent="0.25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  <c r="L710" s="2">
        <f>E710-F710</f>
        <v>2417003000</v>
      </c>
      <c r="M710" s="2">
        <f>L710-SUM(G710:I710)</f>
        <v>853851000</v>
      </c>
      <c r="N710" s="28">
        <f t="array" ref="N710">1-(F710/E710)</f>
        <v>0.59110125916395351</v>
      </c>
      <c r="O710" s="28">
        <f>M710/E710</f>
        <v>0.20881744922881801</v>
      </c>
    </row>
    <row r="711" spans="1:15" x14ac:dyDescent="0.25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  <c r="L711" s="2">
        <f>E711-F711</f>
        <v>2409256000</v>
      </c>
      <c r="M711" s="2">
        <f>L711-SUM(G711:I711)</f>
        <v>806012000</v>
      </c>
      <c r="N711" s="28">
        <f t="array" ref="N711">1-(F711/E711)</f>
        <v>0.59019190099743835</v>
      </c>
      <c r="O711" s="28">
        <f>M711/E711</f>
        <v>0.19744757489729081</v>
      </c>
    </row>
    <row r="712" spans="1:15" x14ac:dyDescent="0.25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  <c r="L712" s="2">
        <f>E712-F712</f>
        <v>2578835000</v>
      </c>
      <c r="M712" s="2">
        <f>L712-SUM(G712:I712)</f>
        <v>940692000</v>
      </c>
      <c r="N712" s="28">
        <f t="array" ref="N712">1-(F712/E712)</f>
        <v>0.60292499287502332</v>
      </c>
      <c r="O712" s="28">
        <f>M712/E712</f>
        <v>0.21993137110268454</v>
      </c>
    </row>
    <row r="713" spans="1:15" x14ac:dyDescent="0.25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  <c r="L713" s="2">
        <f>E713-F713</f>
        <v>2770476000</v>
      </c>
      <c r="M713" s="2">
        <f>L713-SUM(G713:I713)</f>
        <v>1071178000</v>
      </c>
      <c r="N713" s="28">
        <f t="array" ref="N713">1-(F713/E713)</f>
        <v>0.62292757586325287</v>
      </c>
      <c r="O713" s="28">
        <f>M713/E713</f>
        <v>0.24084897860802529</v>
      </c>
    </row>
    <row r="714" spans="1:15" x14ac:dyDescent="0.25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  <c r="L714" s="2">
        <f>E714-F714</f>
        <v>2874417000</v>
      </c>
      <c r="M714" s="2">
        <f>L714-SUM(G714:I714)</f>
        <v>891153000</v>
      </c>
      <c r="N714" s="28">
        <f t="array" ref="N714">1-(F714/E714)</f>
        <v>0.94659558240443864</v>
      </c>
      <c r="O714" s="28">
        <f>M714/E714</f>
        <v>0.29347220429271842</v>
      </c>
    </row>
    <row r="715" spans="1:15" x14ac:dyDescent="0.25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  <c r="L715" s="2">
        <f>E715-F715</f>
        <v>2756592000</v>
      </c>
      <c r="M715" s="2">
        <f>L715-SUM(G715:I715)</f>
        <v>908544000</v>
      </c>
      <c r="N715" s="28">
        <f t="array" ref="N715">1-(F715/E715)</f>
        <v>0.95953784992027036</v>
      </c>
      <c r="O715" s="28">
        <f>M715/E715</f>
        <v>0.31625367711941488</v>
      </c>
    </row>
    <row r="716" spans="1:15" x14ac:dyDescent="0.25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  <c r="L716" s="2">
        <f>E716-F716</f>
        <v>2869188000</v>
      </c>
      <c r="M716" s="2">
        <f>L716-SUM(G716:I716)</f>
        <v>905853000</v>
      </c>
      <c r="N716" s="28">
        <f t="array" ref="N716">1-(F716/E716)</f>
        <v>0.97074983057820619</v>
      </c>
      <c r="O716" s="28">
        <f>M716/E716</f>
        <v>0.30648275619400328</v>
      </c>
    </row>
    <row r="717" spans="1:15" x14ac:dyDescent="0.25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  <c r="L717" s="2">
        <f>E717-F717</f>
        <v>3071076000</v>
      </c>
      <c r="M717" s="2">
        <f>L717-SUM(G717:I717)</f>
        <v>995214000</v>
      </c>
      <c r="N717" s="28">
        <f t="array" ref="N717">1-(F717/E717)</f>
        <v>0.9739395944059005</v>
      </c>
      <c r="O717" s="28">
        <f>M717/E717</f>
        <v>0.31561521743749549</v>
      </c>
    </row>
    <row r="718" spans="1:15" x14ac:dyDescent="0.25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  <c r="L718" s="2">
        <f>E718-F718</f>
        <v>1611693000</v>
      </c>
      <c r="M718" s="2">
        <f>L718-SUM(G718:I718)</f>
        <v>515186000</v>
      </c>
      <c r="N718" s="28">
        <f t="array" ref="N718">1-(F718/E718)</f>
        <v>0.34826317115555072</v>
      </c>
      <c r="O718" s="28">
        <f>M718/E718</f>
        <v>0.11132412320146799</v>
      </c>
    </row>
    <row r="719" spans="1:15" x14ac:dyDescent="0.25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  <c r="L719" s="2">
        <f>E719-F719</f>
        <v>1904407000</v>
      </c>
      <c r="M719" s="2">
        <f>L719-SUM(G719:I719)</f>
        <v>563954000</v>
      </c>
      <c r="N719" s="28">
        <f t="array" ref="N719">1-(F719/E719)</f>
        <v>0.35765217721183318</v>
      </c>
      <c r="O719" s="28">
        <f>M719/E719</f>
        <v>0.10591190640830567</v>
      </c>
    </row>
    <row r="720" spans="1:15" x14ac:dyDescent="0.25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  <c r="L720" s="2">
        <f>E720-F720</f>
        <v>2136332000</v>
      </c>
      <c r="M720" s="2">
        <f>L720-SUM(G720:I720)</f>
        <v>595118000</v>
      </c>
      <c r="N720" s="28">
        <f t="array" ref="N720">1-(F720/E720)</f>
        <v>0.37273204852649777</v>
      </c>
      <c r="O720" s="28">
        <f>M720/E720</f>
        <v>0.10383196584378848</v>
      </c>
    </row>
    <row r="721" spans="1:15" x14ac:dyDescent="0.25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  <c r="L721" s="2">
        <f>E721-F721</f>
        <v>2276048000</v>
      </c>
      <c r="M721" s="2">
        <f>L721-SUM(G721:I721)</f>
        <v>775649000</v>
      </c>
      <c r="N721" s="28">
        <f t="array" ref="N721">1-(F721/E721)</f>
        <v>0.3775668321500335</v>
      </c>
      <c r="O721" s="28">
        <f>M721/E721</f>
        <v>0.12867010528351835</v>
      </c>
    </row>
    <row r="722" spans="1:15" x14ac:dyDescent="0.25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  <c r="L722" s="2">
        <f>E722-F722</f>
        <v>27296000000</v>
      </c>
      <c r="M722" s="2">
        <f>L722-SUM(G722:I722)</f>
        <v>4816000000</v>
      </c>
      <c r="N722" s="28">
        <f t="array" ref="N722">1-(F722/E722)</f>
        <v>0.8268257958985854</v>
      </c>
      <c r="O722" s="28">
        <f>M722/E722</f>
        <v>0.14588192530215369</v>
      </c>
    </row>
    <row r="723" spans="1:15" x14ac:dyDescent="0.25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  <c r="L723" s="2">
        <f>E723-F723</f>
        <v>28212000000</v>
      </c>
      <c r="M723" s="2">
        <f>L723-SUM(G723:I723)</f>
        <v>4792000000</v>
      </c>
      <c r="N723" s="28">
        <f t="array" ref="N723">1-(F723/E723)</f>
        <v>0.82534667368790593</v>
      </c>
      <c r="O723" s="28">
        <f>M723/E723</f>
        <v>0.14019074366625708</v>
      </c>
    </row>
    <row r="724" spans="1:15" x14ac:dyDescent="0.25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  <c r="L724" s="2">
        <f>E724-F724</f>
        <v>30656000000</v>
      </c>
      <c r="M724" s="2">
        <f>L724-SUM(G724:I724)</f>
        <v>5565000000</v>
      </c>
      <c r="N724" s="28">
        <f t="array" ref="N724">1-(F724/E724)</f>
        <v>0.83038084403272117</v>
      </c>
      <c r="O724" s="28">
        <f>M724/E724</f>
        <v>0.15073947667804324</v>
      </c>
    </row>
    <row r="725" spans="1:15" x14ac:dyDescent="0.25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  <c r="L725" s="2">
        <f>E725-F725</f>
        <v>33040000000</v>
      </c>
      <c r="M725" s="2">
        <f>L725-SUM(G725:I725)</f>
        <v>5965000000</v>
      </c>
      <c r="N725" s="28">
        <f t="array" ref="N725">1-(F725/E725)</f>
        <v>0.83270326125308736</v>
      </c>
      <c r="O725" s="28">
        <f>M725/E725</f>
        <v>0.15033519834669087</v>
      </c>
    </row>
    <row r="726" spans="1:15" x14ac:dyDescent="0.25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  <c r="L726" s="2">
        <f>E726-F726</f>
        <v>1197990000</v>
      </c>
      <c r="M726" s="2">
        <f>L726-SUM(G726:I726)</f>
        <v>532820000</v>
      </c>
      <c r="N726" s="28">
        <f t="array" ref="N726">1-(F726/E726)</f>
        <v>0.67837160011529019</v>
      </c>
      <c r="O726" s="28">
        <f>M726/E726</f>
        <v>0.30171366703681074</v>
      </c>
    </row>
    <row r="727" spans="1:15" x14ac:dyDescent="0.25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  <c r="L727" s="2">
        <f>E727-F727</f>
        <v>1641132000</v>
      </c>
      <c r="M727" s="2">
        <f>L727-SUM(G727:I727)</f>
        <v>533613000</v>
      </c>
      <c r="N727" s="28">
        <f t="array" ref="N727">1-(F727/E727)</f>
        <v>0.57625129698782807</v>
      </c>
      <c r="O727" s="28">
        <f>M727/E727</f>
        <v>0.18736773357631556</v>
      </c>
    </row>
    <row r="728" spans="1:15" x14ac:dyDescent="0.25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  <c r="L728" s="2">
        <f>E728-F728</f>
        <v>1902521000</v>
      </c>
      <c r="M728" s="2">
        <f>L728-SUM(G728:I728)</f>
        <v>845910000</v>
      </c>
      <c r="N728" s="28">
        <f t="array" ref="N728">1-(F728/E728)</f>
        <v>0.57549625984496111</v>
      </c>
      <c r="O728" s="28">
        <f>M728/E728</f>
        <v>0.25588050863325607</v>
      </c>
    </row>
    <row r="729" spans="1:15" x14ac:dyDescent="0.25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  <c r="L729" s="2">
        <f>E729-F729</f>
        <v>2153428000</v>
      </c>
      <c r="M729" s="2">
        <f>L729-SUM(G729:I729)</f>
        <v>1068846000</v>
      </c>
      <c r="N729" s="28">
        <f t="array" ref="N729">1-(F729/E729)</f>
        <v>0.57034101096887058</v>
      </c>
      <c r="O729" s="28">
        <f>M729/E729</f>
        <v>0.28308664520477739</v>
      </c>
    </row>
    <row r="730" spans="1:15" x14ac:dyDescent="0.25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  <c r="L730" s="2" t="e">
        <f>E730-F730</f>
        <v>#VALUE!</v>
      </c>
      <c r="M730" s="2" t="e">
        <f>L730-SUM(G730:I730)</f>
        <v>#VALUE!</v>
      </c>
      <c r="N730" s="28" t="e">
        <f t="array" ref="N730">1-(F730/E730)</f>
        <v>#VALUE!</v>
      </c>
      <c r="O730" s="28" t="e">
        <f>M730/E730</f>
        <v>#VALUE!</v>
      </c>
    </row>
    <row r="731" spans="1:15" x14ac:dyDescent="0.25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  <c r="L731" s="2" t="e">
        <f>E731-F731</f>
        <v>#VALUE!</v>
      </c>
      <c r="M731" s="2" t="e">
        <f>L731-SUM(G731:I731)</f>
        <v>#VALUE!</v>
      </c>
      <c r="N731" s="28" t="e">
        <f t="array" ref="N731">1-(F731/E731)</f>
        <v>#VALUE!</v>
      </c>
      <c r="O731" s="28" t="e">
        <f>M731/E731</f>
        <v>#VALUE!</v>
      </c>
    </row>
    <row r="732" spans="1:15" x14ac:dyDescent="0.25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  <c r="L732" s="2" t="e">
        <f>E732-F732</f>
        <v>#VALUE!</v>
      </c>
      <c r="M732" s="2" t="e">
        <f>L732-SUM(G732:I732)</f>
        <v>#VALUE!</v>
      </c>
      <c r="N732" s="28" t="e">
        <f t="array" ref="N732">1-(F732/E732)</f>
        <v>#VALUE!</v>
      </c>
      <c r="O732" s="28" t="e">
        <f>M732/E732</f>
        <v>#VALUE!</v>
      </c>
    </row>
    <row r="733" spans="1:15" x14ac:dyDescent="0.25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  <c r="L733" s="2" t="e">
        <f>E733-F733</f>
        <v>#VALUE!</v>
      </c>
      <c r="M733" s="2" t="e">
        <f>L733-SUM(G733:I733)</f>
        <v>#VALUE!</v>
      </c>
      <c r="N733" s="28" t="e">
        <f t="array" ref="N733">1-(F733/E733)</f>
        <v>#VALUE!</v>
      </c>
      <c r="O733" s="28" t="e">
        <f>M733/E733</f>
        <v>#VALUE!</v>
      </c>
    </row>
    <row r="734" spans="1:15" x14ac:dyDescent="0.25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  <c r="L734" s="2">
        <f>E734-F734</f>
        <v>25842000000</v>
      </c>
      <c r="M734" s="2">
        <f>L734-SUM(G734:I734)</f>
        <v>7766000000</v>
      </c>
      <c r="N734" s="28">
        <f t="array" ref="N734">1-(F734/E734)</f>
        <v>0.34569387591299461</v>
      </c>
      <c r="O734" s="28">
        <f>M734/E734</f>
        <v>0.10388741739572464</v>
      </c>
    </row>
    <row r="735" spans="1:15" x14ac:dyDescent="0.25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  <c r="L735" s="2">
        <f>E735-F735</f>
        <v>26915000000</v>
      </c>
      <c r="M735" s="2">
        <f>L735-SUM(G735:I735)</f>
        <v>9166000000</v>
      </c>
      <c r="N735" s="28">
        <f t="array" ref="N735">1-(F735/E735)</f>
        <v>0.34150890727300409</v>
      </c>
      <c r="O735" s="28">
        <f>M735/E735</f>
        <v>0.11630208597675482</v>
      </c>
    </row>
    <row r="736" spans="1:15" x14ac:dyDescent="0.25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  <c r="L736" s="2">
        <f>E736-F736</f>
        <v>28389000000</v>
      </c>
      <c r="M736" s="2">
        <f>L736-SUM(G736:I736)</f>
        <v>10469000000</v>
      </c>
      <c r="N736" s="28">
        <f t="array" ref="N736">1-(F736/E736)</f>
        <v>0.34131239780705969</v>
      </c>
      <c r="O736" s="28">
        <f>M736/E736</f>
        <v>0.12586563431759162</v>
      </c>
    </row>
    <row r="737" spans="1:15" x14ac:dyDescent="0.25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  <c r="L737" s="2">
        <f>E737-F737</f>
        <v>30265000000</v>
      </c>
      <c r="M737" s="2">
        <f>L737-SUM(G737:I737)</f>
        <v>11774000000</v>
      </c>
      <c r="N737" s="28">
        <f t="array" ref="N737">1-(F737/E737)</f>
        <v>0.34190399801172633</v>
      </c>
      <c r="O737" s="28">
        <f>M737/E737</f>
        <v>0.13301099199042013</v>
      </c>
    </row>
    <row r="738" spans="1:15" x14ac:dyDescent="0.25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  <c r="L738" s="2">
        <f>E738-F738</f>
        <v>8710000000</v>
      </c>
      <c r="M738" s="2">
        <f>L738-SUM(G738:I738)</f>
        <v>4718000000</v>
      </c>
      <c r="N738" s="28">
        <f t="array" ref="N738">1-(F738/E738)</f>
        <v>0.71131073907717435</v>
      </c>
      <c r="O738" s="28">
        <f>M738/E738</f>
        <v>0.38530012249897916</v>
      </c>
    </row>
    <row r="739" spans="1:15" x14ac:dyDescent="0.25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  <c r="L739" s="2">
        <f>E739-F739</f>
        <v>7936000000</v>
      </c>
      <c r="M739" s="2">
        <f>L739-SUM(G739:I739)</f>
        <v>4204000000</v>
      </c>
      <c r="N739" s="28">
        <f t="array" ref="N739">1-(F739/E739)</f>
        <v>0.66661066778664424</v>
      </c>
      <c r="O739" s="28">
        <f>M739/E739</f>
        <v>0.35312893742125157</v>
      </c>
    </row>
    <row r="740" spans="1:15" x14ac:dyDescent="0.25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  <c r="L740" s="2">
        <f>E740-F740</f>
        <v>6984000000</v>
      </c>
      <c r="M740" s="2">
        <f>L740-SUM(G740:I740)</f>
        <v>2897000000</v>
      </c>
      <c r="N740" s="28">
        <f t="array" ref="N740">1-(F740/E740)</f>
        <v>0.6504610226320201</v>
      </c>
      <c r="O740" s="28">
        <f>M740/E740</f>
        <v>0.26981465958833939</v>
      </c>
    </row>
    <row r="741" spans="1:15" x14ac:dyDescent="0.25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  <c r="L741" s="2">
        <f>E741-F741</f>
        <v>3313000000</v>
      </c>
      <c r="M741" s="2">
        <f>L741-SUM(G741:I741)</f>
        <v>-1345000000</v>
      </c>
      <c r="N741" s="28">
        <f t="array" ref="N741">1-(F741/E741)</f>
        <v>0.49924653405666064</v>
      </c>
      <c r="O741" s="28">
        <f>M741/E741</f>
        <v>-0.20268233875828812</v>
      </c>
    </row>
    <row r="742" spans="1:15" x14ac:dyDescent="0.25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  <c r="L742" s="2">
        <f>E742-F742</f>
        <v>8891000000</v>
      </c>
      <c r="M742" s="2">
        <f>L742-SUM(G742:I742)</f>
        <v>1811000000</v>
      </c>
      <c r="N742" s="28">
        <f t="array" ref="N742">1-(F742/E742)</f>
        <v>0.40256270940867522</v>
      </c>
      <c r="O742" s="28">
        <f>M742/E742</f>
        <v>8.199764556732772E-2</v>
      </c>
    </row>
    <row r="743" spans="1:15" x14ac:dyDescent="0.25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  <c r="L743" s="2">
        <f>E743-F743</f>
        <v>9625000000</v>
      </c>
      <c r="M743" s="2">
        <f>L743-SUM(G743:I743)</f>
        <v>3655000000</v>
      </c>
      <c r="N743" s="28">
        <f t="array" ref="N743">1-(F743/E743)</f>
        <v>0.46558312775117305</v>
      </c>
      <c r="O743" s="28">
        <f>M743/E743</f>
        <v>0.17680065786291299</v>
      </c>
    </row>
    <row r="744" spans="1:15" x14ac:dyDescent="0.25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  <c r="L744" s="2">
        <f>E744-F744</f>
        <v>7809000000</v>
      </c>
      <c r="M744" s="2">
        <f>L744-SUM(G744:I744)</f>
        <v>2052000000</v>
      </c>
      <c r="N744" s="28">
        <f t="array" ref="N744">1-(F744/E744)</f>
        <v>0.41952293972278931</v>
      </c>
      <c r="O744" s="28">
        <f>M744/E744</f>
        <v>0.11023960459868916</v>
      </c>
    </row>
    <row r="745" spans="1:15" x14ac:dyDescent="0.25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  <c r="L745" s="2">
        <f>E745-F745</f>
        <v>7602000000</v>
      </c>
      <c r="M745" s="2">
        <f>L745-SUM(G745:I745)</f>
        <v>2328000000</v>
      </c>
      <c r="N745" s="28">
        <f t="array" ref="N745">1-(F745/E745)</f>
        <v>0.41366926048865427</v>
      </c>
      <c r="O745" s="28">
        <f>M745/E745</f>
        <v>0.12668008924198726</v>
      </c>
    </row>
    <row r="746" spans="1:15" x14ac:dyDescent="0.25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  <c r="L746" s="2">
        <f>E746-F746</f>
        <v>2139883000</v>
      </c>
      <c r="M746" s="2">
        <f>L746-SUM(G746:I746)</f>
        <v>1028651000</v>
      </c>
      <c r="N746" s="28">
        <f t="array" ref="N746">1-(F746/E746)</f>
        <v>0.38345680481304023</v>
      </c>
      <c r="O746" s="28">
        <f>M746/E746</f>
        <v>0.18432934217793154</v>
      </c>
    </row>
    <row r="747" spans="1:15" x14ac:dyDescent="0.25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  <c r="L747" s="2">
        <f>E747-F747</f>
        <v>2278455000</v>
      </c>
      <c r="M747" s="2">
        <f>L747-SUM(G747:I747)</f>
        <v>1153702000</v>
      </c>
      <c r="N747" s="28">
        <f t="array" ref="N747">1-(F747/E747)</f>
        <v>0.38618719185772166</v>
      </c>
      <c r="O747" s="28">
        <f>M747/E747</f>
        <v>0.19554695423900723</v>
      </c>
    </row>
    <row r="748" spans="1:15" x14ac:dyDescent="0.25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  <c r="L748" s="2">
        <f>E748-F748</f>
        <v>2440485000</v>
      </c>
      <c r="M748" s="2">
        <f>L748-SUM(G748:I748)</f>
        <v>1280983000</v>
      </c>
      <c r="N748" s="28">
        <f t="array" ref="N748">1-(F748/E748)</f>
        <v>0.39182497638278702</v>
      </c>
      <c r="O748" s="28">
        <f>M748/E748</f>
        <v>0.2056645026385131</v>
      </c>
    </row>
    <row r="749" spans="1:15" x14ac:dyDescent="0.25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  <c r="L749" s="2">
        <f>E749-F749</f>
        <v>2375790000</v>
      </c>
      <c r="M749" s="2">
        <f>L749-SUM(G749:I749)</f>
        <v>1155695000</v>
      </c>
      <c r="N749" s="28">
        <f t="array" ref="N749">1-(F749/E749)</f>
        <v>0.39626867389376064</v>
      </c>
      <c r="O749" s="28">
        <f>M749/E749</f>
        <v>0.19276355447057594</v>
      </c>
    </row>
    <row r="750" spans="1:15" x14ac:dyDescent="0.25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  <c r="L750" s="2">
        <f>E750-F750</f>
        <v>1161400000</v>
      </c>
      <c r="M750" s="2">
        <f>L750-SUM(G750:I750)</f>
        <v>190100000</v>
      </c>
      <c r="N750" s="28">
        <f t="array" ref="N750">1-(F750/E750)</f>
        <v>0.46599526541748582</v>
      </c>
      <c r="O750" s="28">
        <f>M750/E750</f>
        <v>7.627492677446536E-2</v>
      </c>
    </row>
    <row r="751" spans="1:15" x14ac:dyDescent="0.25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  <c r="L751" s="2">
        <f>E751-F751</f>
        <v>1245500000</v>
      </c>
      <c r="M751" s="2">
        <f>L751-SUM(G751:I751)</f>
        <v>337000000</v>
      </c>
      <c r="N751" s="28">
        <f t="array" ref="N751">1-(F751/E751)</f>
        <v>0.49215632038566404</v>
      </c>
      <c r="O751" s="28">
        <f>M751/E751</f>
        <v>0.13316473702928044</v>
      </c>
    </row>
    <row r="752" spans="1:15" x14ac:dyDescent="0.25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  <c r="L752" s="2">
        <f>E752-F752</f>
        <v>1432700000</v>
      </c>
      <c r="M752" s="2">
        <f>L752-SUM(G752:I752)</f>
        <v>483600000</v>
      </c>
      <c r="N752" s="28">
        <f t="array" ref="N752">1-(F752/E752)</f>
        <v>0.52964879852125701</v>
      </c>
      <c r="O752" s="28">
        <f>M752/E752</f>
        <v>0.17878003696857672</v>
      </c>
    </row>
    <row r="753" spans="1:15" x14ac:dyDescent="0.25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  <c r="L753" s="2">
        <f>E753-F753</f>
        <v>1563300000</v>
      </c>
      <c r="M753" s="2">
        <f>L753-SUM(G753:I753)</f>
        <v>559100000</v>
      </c>
      <c r="N753" s="28">
        <f t="array" ref="N753">1-(F753/E753)</f>
        <v>0.55187630176157021</v>
      </c>
      <c r="O753" s="28">
        <f>M753/E753</f>
        <v>0.19737353055388851</v>
      </c>
    </row>
    <row r="754" spans="1:15" x14ac:dyDescent="0.25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  <c r="L754" s="2">
        <f>E754-F754</f>
        <v>10691000000</v>
      </c>
      <c r="M754" s="2">
        <f>L754-SUM(G754:I754)</f>
        <v>5501000000</v>
      </c>
      <c r="N754" s="28">
        <f t="array" ref="N754">1-(F754/E754)</f>
        <v>0.27374215849443095</v>
      </c>
      <c r="O754" s="28">
        <f>M754/E754</f>
        <v>0.14085264370759185</v>
      </c>
    </row>
    <row r="755" spans="1:15" x14ac:dyDescent="0.25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  <c r="L755" s="2">
        <f>E755-F755</f>
        <v>11349000000</v>
      </c>
      <c r="M755" s="2">
        <f>L755-SUM(G755:I755)</f>
        <v>5831000000</v>
      </c>
      <c r="N755" s="28">
        <f t="array" ref="N755">1-(F755/E755)</f>
        <v>0.2815709819877934</v>
      </c>
      <c r="O755" s="28">
        <f>M755/E755</f>
        <v>0.14466828759986106</v>
      </c>
    </row>
    <row r="756" spans="1:15" x14ac:dyDescent="0.25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  <c r="L756" s="2">
        <f>E756-F756</f>
        <v>11834000000</v>
      </c>
      <c r="M756" s="2">
        <f>L756-SUM(G756:I756)</f>
        <v>6828000000</v>
      </c>
      <c r="N756" s="28">
        <f t="array" ref="N756">1-(F756/E756)</f>
        <v>0.30673129260516829</v>
      </c>
      <c r="O756" s="28">
        <f>M756/E756</f>
        <v>0.17697830538347892</v>
      </c>
    </row>
    <row r="757" spans="1:15" x14ac:dyDescent="0.25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  <c r="L757" s="2">
        <f>E757-F757</f>
        <v>12152000000</v>
      </c>
      <c r="M757" s="2">
        <f>L757-SUM(G757:I757)</f>
        <v>6683000000</v>
      </c>
      <c r="N757" s="28">
        <f t="array" ref="N757">1-(F757/E757)</f>
        <v>0.3091954607907994</v>
      </c>
      <c r="O757" s="28">
        <f>M757/E757</f>
        <v>0.17004223703628313</v>
      </c>
    </row>
    <row r="758" spans="1:15" x14ac:dyDescent="0.25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  <c r="L758" s="2">
        <f>E758-F758</f>
        <v>1534846000</v>
      </c>
      <c r="M758" s="2">
        <f>L758-SUM(G758:I758)</f>
        <v>937738000</v>
      </c>
      <c r="N758" s="28">
        <f t="array" ref="N758">1-(F758/E758)</f>
        <v>0.45307582268818114</v>
      </c>
      <c r="O758" s="28">
        <f>M758/E758</f>
        <v>0.27681371018067585</v>
      </c>
    </row>
    <row r="759" spans="1:15" x14ac:dyDescent="0.25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  <c r="L759" s="2">
        <f>E759-F759</f>
        <v>1709253000</v>
      </c>
      <c r="M759" s="2">
        <f>L759-SUM(G759:I759)</f>
        <v>1053174000</v>
      </c>
      <c r="N759" s="28">
        <f t="array" ref="N759">1-(F759/E759)</f>
        <v>0.45997516663222071</v>
      </c>
      <c r="O759" s="28">
        <f>M759/E759</f>
        <v>0.28341847938410664</v>
      </c>
    </row>
    <row r="760" spans="1:15" x14ac:dyDescent="0.25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  <c r="L760" s="2">
        <f>E760-F760</f>
        <v>1458226000</v>
      </c>
      <c r="M760" s="2">
        <f>L760-SUM(G760:I760)</f>
        <v>711205000</v>
      </c>
      <c r="N760" s="28">
        <f t="array" ref="N760">1-(F760/E760)</f>
        <v>0.46121550987411208</v>
      </c>
      <c r="O760" s="28">
        <f>M760/E760</f>
        <v>0.22494371702329949</v>
      </c>
    </row>
    <row r="761" spans="1:15" x14ac:dyDescent="0.25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  <c r="L761" s="2">
        <f>E761-F761</f>
        <v>725427000</v>
      </c>
      <c r="M761" s="2">
        <f>L761-SUM(G761:I761)</f>
        <v>-19716000</v>
      </c>
      <c r="N761" s="28">
        <f t="array" ref="N761">1-(F761/E761)</f>
        <v>0.44662769850612472</v>
      </c>
      <c r="O761" s="28">
        <f>M761/E761</f>
        <v>-1.2138659994385039E-2</v>
      </c>
    </row>
    <row r="762" spans="1:15" x14ac:dyDescent="0.25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  <c r="L762" s="2">
        <f>E762-F762</f>
        <v>15637000000</v>
      </c>
      <c r="M762" s="2">
        <f>L762-SUM(G762:I762)</f>
        <v>3817000000</v>
      </c>
      <c r="N762" s="28">
        <f t="array" ref="N762">1-(F762/E762)</f>
        <v>0.28367469114525701</v>
      </c>
      <c r="O762" s="28">
        <f>M762/E762</f>
        <v>6.9245142680913599E-2</v>
      </c>
    </row>
    <row r="763" spans="1:15" x14ac:dyDescent="0.25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  <c r="L763" s="2">
        <f>E763-F763</f>
        <v>14939000000</v>
      </c>
      <c r="M763" s="2">
        <f>L763-SUM(G763:I763)</f>
        <v>2702000000</v>
      </c>
      <c r="N763" s="28">
        <f t="array" ref="N763">1-(F763/E763)</f>
        <v>0.28669852419060782</v>
      </c>
      <c r="O763" s="28">
        <f>M763/E763</f>
        <v>5.1854837161993593E-2</v>
      </c>
    </row>
    <row r="764" spans="1:15" x14ac:dyDescent="0.25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  <c r="L764" s="2">
        <f>E764-F764</f>
        <v>14616000000</v>
      </c>
      <c r="M764" s="2">
        <f>L764-SUM(G764:I764)</f>
        <v>3144000000</v>
      </c>
      <c r="N764" s="28">
        <f t="array" ref="N764">1-(F764/E764)</f>
        <v>0.29160265746264191</v>
      </c>
      <c r="O764" s="28">
        <f>M764/E764</f>
        <v>6.2725694790814593E-2</v>
      </c>
    </row>
    <row r="765" spans="1:15" x14ac:dyDescent="0.25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  <c r="L765" s="2">
        <f>E765-F765</f>
        <v>25918000000</v>
      </c>
      <c r="M765" s="2">
        <f>L765-SUM(G765:I765)</f>
        <v>8143000000</v>
      </c>
      <c r="N765" s="28">
        <f t="array" ref="N765">1-(F765/E765)</f>
        <v>0.2307966303941299</v>
      </c>
      <c r="O765" s="28">
        <f>M765/E765</f>
        <v>7.2512422304938651E-2</v>
      </c>
    </row>
    <row r="766" spans="1:15" x14ac:dyDescent="0.25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  <c r="L766" s="2">
        <f>E766-F766</f>
        <v>11220000000</v>
      </c>
      <c r="M766" s="2">
        <f>L766-SUM(G766:I766)</f>
        <v>4432000000</v>
      </c>
      <c r="N766" s="28">
        <f t="array" ref="N766">1-(F766/E766)</f>
        <v>0.19805475631498115</v>
      </c>
      <c r="O766" s="28">
        <f>M766/E766</f>
        <v>7.8233393938324125E-2</v>
      </c>
    </row>
    <row r="767" spans="1:15" x14ac:dyDescent="0.25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  <c r="L767" s="2">
        <f>E767-F767</f>
        <v>9939000000</v>
      </c>
      <c r="M767" s="2">
        <f>L767-SUM(G767:I767)</f>
        <v>3983000000</v>
      </c>
      <c r="N767" s="28">
        <f t="array" ref="N767">1-(F767/E767)</f>
        <v>0.19312904416765442</v>
      </c>
      <c r="O767" s="28">
        <f>M767/E767</f>
        <v>7.7395410294774883E-2</v>
      </c>
    </row>
    <row r="768" spans="1:15" x14ac:dyDescent="0.25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  <c r="L768" s="2">
        <f>E768-F768</f>
        <v>8998000000</v>
      </c>
      <c r="M768" s="2">
        <f>L768-SUM(G768:I768)</f>
        <v>3754000000</v>
      </c>
      <c r="N768" s="28">
        <f t="array" ref="N768">1-(F768/E768)</f>
        <v>0.18653343836809155</v>
      </c>
      <c r="O768" s="28">
        <f>M768/E768</f>
        <v>7.7822463617894605E-2</v>
      </c>
    </row>
    <row r="769" spans="1:15" x14ac:dyDescent="0.25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  <c r="L769" s="2">
        <f>E769-F769</f>
        <v>1683341000</v>
      </c>
      <c r="M769" s="2">
        <f>L769-SUM(G769:I769)</f>
        <v>762839000</v>
      </c>
      <c r="N769" s="28">
        <f t="array" ref="N769">1-(F769/E769)</f>
        <v>0.59966962510250743</v>
      </c>
      <c r="O769" s="28">
        <f>M769/E769</f>
        <v>0.27175205566998706</v>
      </c>
    </row>
    <row r="770" spans="1:15" x14ac:dyDescent="0.25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  <c r="L770" s="2">
        <f>E770-F770</f>
        <v>1844890000</v>
      </c>
      <c r="M770" s="2">
        <f>L770-SUM(G770:I770)</f>
        <v>898497000</v>
      </c>
      <c r="N770" s="28">
        <f t="array" ref="N770">1-(F770/E770)</f>
        <v>0.61002316242297794</v>
      </c>
      <c r="O770" s="28">
        <f>M770/E770</f>
        <v>0.2970930415187672</v>
      </c>
    </row>
    <row r="771" spans="1:15" x14ac:dyDescent="0.25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  <c r="L771" s="2">
        <f>E771-F771</f>
        <v>1847554000</v>
      </c>
      <c r="M771" s="2">
        <f>L771-SUM(G771:I771)</f>
        <v>869659000</v>
      </c>
      <c r="N771" s="28">
        <f t="array" ref="N771">1-(F771/E771)</f>
        <v>0.60011667421324488</v>
      </c>
      <c r="O771" s="28">
        <f>M771/E771</f>
        <v>0.28247989870911289</v>
      </c>
    </row>
    <row r="772" spans="1:15" x14ac:dyDescent="0.25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  <c r="L772" s="2">
        <f>E772-F772</f>
        <v>1787833000</v>
      </c>
      <c r="M772" s="2">
        <f>L772-SUM(G772:I772)</f>
        <v>708587000</v>
      </c>
      <c r="N772" s="28">
        <f t="array" ref="N772">1-(F772/E772)</f>
        <v>0.58846048898788172</v>
      </c>
      <c r="O772" s="28">
        <f>M772/E772</f>
        <v>0.23322953123163975</v>
      </c>
    </row>
    <row r="773" spans="1:15" x14ac:dyDescent="0.25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  <c r="L773" s="2">
        <f>E773-F773</f>
        <v>1412816000</v>
      </c>
      <c r="M773" s="2">
        <f>L773-SUM(G773:I773)</f>
        <v>785476000</v>
      </c>
      <c r="N773" s="28">
        <f t="array" ref="N773">1-(F773/E773)</f>
        <v>0.16143417004374261</v>
      </c>
      <c r="O773" s="28">
        <f>M773/E773</f>
        <v>8.9751720074856711E-2</v>
      </c>
    </row>
    <row r="774" spans="1:15" x14ac:dyDescent="0.25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  <c r="L774" s="2">
        <f>E774-F774</f>
        <v>1564983000</v>
      </c>
      <c r="M774" s="2">
        <f>L774-SUM(G774:I774)</f>
        <v>914035000</v>
      </c>
      <c r="N774" s="28">
        <f t="array" ref="N774">1-(F774/E774)</f>
        <v>0.1679841129312033</v>
      </c>
      <c r="O774" s="28">
        <f>M774/E774</f>
        <v>9.8111838060267992E-2</v>
      </c>
    </row>
    <row r="775" spans="1:15" x14ac:dyDescent="0.25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  <c r="L775" s="2">
        <f>E775-F775</f>
        <v>1808581000</v>
      </c>
      <c r="M775" s="2">
        <f>L775-SUM(G775:I775)</f>
        <v>1064970000</v>
      </c>
      <c r="N775" s="28">
        <f t="array" ref="N775">1-(F775/E775)</f>
        <v>0.19522967902267119</v>
      </c>
      <c r="O775" s="28">
        <f>M775/E775</f>
        <v>0.11495960162623303</v>
      </c>
    </row>
    <row r="776" spans="1:15" x14ac:dyDescent="0.25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  <c r="L776" s="2">
        <f>E776-F776</f>
        <v>2158175000</v>
      </c>
      <c r="M776" s="2">
        <f>L776-SUM(G776:I776)</f>
        <v>1286201000</v>
      </c>
      <c r="N776" s="28">
        <f t="array" ref="N776">1-(F776/E776)</f>
        <v>0.22662230773947978</v>
      </c>
      <c r="O776" s="28">
        <f>M776/E776</f>
        <v>0.13505940845243167</v>
      </c>
    </row>
    <row r="777" spans="1:15" x14ac:dyDescent="0.25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  <c r="L777" s="2">
        <f>E777-F777</f>
        <v>1727000000</v>
      </c>
      <c r="M777" s="2">
        <f>L777-SUM(G777:I777)</f>
        <v>813000000</v>
      </c>
      <c r="N777" s="28">
        <f t="array" ref="N777">1-(F777/E777)</f>
        <v>0.33783255086071984</v>
      </c>
      <c r="O777" s="28">
        <f>M777/E777</f>
        <v>0.159037558685446</v>
      </c>
    </row>
    <row r="778" spans="1:15" x14ac:dyDescent="0.25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  <c r="L778" s="2">
        <f>E778-F778</f>
        <v>1702000000</v>
      </c>
      <c r="M778" s="2">
        <f>L778-SUM(G778:I778)</f>
        <v>882000000</v>
      </c>
      <c r="N778" s="28">
        <f t="array" ref="N778">1-(F778/E778)</f>
        <v>0.33958499600957703</v>
      </c>
      <c r="O778" s="28">
        <f>M778/E778</f>
        <v>0.17597765363128492</v>
      </c>
    </row>
    <row r="779" spans="1:15" x14ac:dyDescent="0.25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  <c r="L779" s="2">
        <f>E779-F779</f>
        <v>1735000000</v>
      </c>
      <c r="M779" s="2">
        <f>L779-SUM(G779:I779)</f>
        <v>759000000</v>
      </c>
      <c r="N779" s="28">
        <f t="array" ref="N779">1-(F779/E779)</f>
        <v>0.34133385795789883</v>
      </c>
      <c r="O779" s="28">
        <f>M779/E779</f>
        <v>0.14932126696832579</v>
      </c>
    </row>
    <row r="780" spans="1:15" x14ac:dyDescent="0.25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  <c r="L780" s="2">
        <f>E780-F780</f>
        <v>2335000000</v>
      </c>
      <c r="M780" s="2">
        <f>L780-SUM(G780:I780)</f>
        <v>1149000000</v>
      </c>
      <c r="N780" s="28">
        <f t="array" ref="N780">1-(F780/E780)</f>
        <v>0.31270925405115846</v>
      </c>
      <c r="O780" s="28">
        <f>M780/E780</f>
        <v>0.1538770590598634</v>
      </c>
    </row>
    <row r="781" spans="1:15" x14ac:dyDescent="0.25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  <c r="L781" s="2">
        <f>E781-F781</f>
        <v>2507513000</v>
      </c>
      <c r="M781" s="2">
        <f>L781-SUM(G781:I781)</f>
        <v>634153000</v>
      </c>
      <c r="N781" s="28">
        <f t="array" ref="N781">1-(F781/E781)</f>
        <v>0.28048347382042904</v>
      </c>
      <c r="O781" s="28">
        <f>M781/E781</f>
        <v>7.0934601883877194E-2</v>
      </c>
    </row>
    <row r="782" spans="1:15" x14ac:dyDescent="0.25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  <c r="L782" s="2">
        <f>E782-F782</f>
        <v>2656014000</v>
      </c>
      <c r="M782" s="2">
        <f>L782-SUM(G782:I782)</f>
        <v>677054000</v>
      </c>
      <c r="N782" s="28">
        <f t="array" ref="N782">1-(F782/E782)</f>
        <v>0.27780693084892683</v>
      </c>
      <c r="O782" s="28">
        <f>M782/E782</f>
        <v>7.0816755393228098E-2</v>
      </c>
    </row>
    <row r="783" spans="1:15" x14ac:dyDescent="0.25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  <c r="L783" s="2">
        <f>E783-F783</f>
        <v>2911315000</v>
      </c>
      <c r="M783" s="2">
        <f>L783-SUM(G783:I783)</f>
        <v>715142000</v>
      </c>
      <c r="N783" s="28">
        <f t="array" ref="N783">1-(F783/E783)</f>
        <v>0.28070634697952734</v>
      </c>
      <c r="O783" s="28">
        <f>M783/E783</f>
        <v>6.8953341837497198E-2</v>
      </c>
    </row>
    <row r="784" spans="1:15" x14ac:dyDescent="0.25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  <c r="L784" s="2">
        <f>E784-F784</f>
        <v>3012259000</v>
      </c>
      <c r="M784" s="2">
        <f>L784-SUM(G784:I784)</f>
        <v>768903000</v>
      </c>
      <c r="N784" s="28">
        <f t="array" ref="N784">1-(F784/E784)</f>
        <v>0.28338086829952891</v>
      </c>
      <c r="O784" s="28">
        <f>M784/E784</f>
        <v>7.2335214129366915E-2</v>
      </c>
    </row>
    <row r="785" spans="1:15" x14ac:dyDescent="0.25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  <c r="L785" s="2">
        <f>E785-F785</f>
        <v>3174000000</v>
      </c>
      <c r="M785" s="2">
        <f>L785-SUM(G785:I785)</f>
        <v>351000000</v>
      </c>
      <c r="N785" s="28">
        <f t="array" ref="N785">1-(F785/E785)</f>
        <v>0.62739671871911451</v>
      </c>
      <c r="O785" s="28">
        <f>M785/E785</f>
        <v>6.938130065230283E-2</v>
      </c>
    </row>
    <row r="786" spans="1:15" x14ac:dyDescent="0.25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  <c r="L786" s="2">
        <f>E786-F786</f>
        <v>3177000000</v>
      </c>
      <c r="M786" s="2">
        <f>L786-SUM(G786:I786)</f>
        <v>512000000</v>
      </c>
      <c r="N786" s="28">
        <f t="array" ref="N786">1-(F786/E786)</f>
        <v>0.61498257839721249</v>
      </c>
      <c r="O786" s="28">
        <f>M786/E786</f>
        <v>9.910956252419667E-2</v>
      </c>
    </row>
    <row r="787" spans="1:15" x14ac:dyDescent="0.25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  <c r="L787" s="2">
        <f>E787-F787</f>
        <v>3321000000</v>
      </c>
      <c r="M787" s="2">
        <f>L787-SUM(G787:I787)</f>
        <v>700000000</v>
      </c>
      <c r="N787" s="28">
        <f t="array" ref="N787">1-(F787/E787)</f>
        <v>0.62028389988793431</v>
      </c>
      <c r="O787" s="28">
        <f>M787/E787</f>
        <v>0.13074336944340681</v>
      </c>
    </row>
    <row r="788" spans="1:15" x14ac:dyDescent="0.25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  <c r="L788" s="2">
        <f>E788-F788</f>
        <v>3375000000</v>
      </c>
      <c r="M788" s="2">
        <f>L788-SUM(G788:I788)</f>
        <v>648000000</v>
      </c>
      <c r="N788" s="28">
        <f t="array" ref="N788">1-(F788/E788)</f>
        <v>0.62650826062743636</v>
      </c>
      <c r="O788" s="28">
        <f>M788/E788</f>
        <v>0.1202895860404678</v>
      </c>
    </row>
    <row r="789" spans="1:15" x14ac:dyDescent="0.25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  <c r="L789" s="2">
        <f>E789-F789</f>
        <v>2859882000</v>
      </c>
      <c r="M789" s="2">
        <f>L789-SUM(G789:I789)</f>
        <v>1156086000</v>
      </c>
      <c r="N789" s="28">
        <f t="array" ref="N789">1-(F789/E789)</f>
        <v>0.43042949003138353</v>
      </c>
      <c r="O789" s="28">
        <f>M789/E789</f>
        <v>0.17399791579247748</v>
      </c>
    </row>
    <row r="790" spans="1:15" x14ac:dyDescent="0.25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  <c r="L790" s="2">
        <f>E790-F790</f>
        <v>3280848000</v>
      </c>
      <c r="M790" s="2">
        <f>L790-SUM(G790:I790)</f>
        <v>1356716000</v>
      </c>
      <c r="N790" s="28">
        <f t="array" ref="N790">1-(F790/E790)</f>
        <v>0.45911163310677083</v>
      </c>
      <c r="O790" s="28">
        <f>M790/E790</f>
        <v>0.18985460418223757</v>
      </c>
    </row>
    <row r="791" spans="1:15" x14ac:dyDescent="0.25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  <c r="L791" s="2">
        <f>E791-F791</f>
        <v>3336166000</v>
      </c>
      <c r="M791" s="2">
        <f>L791-SUM(G791:I791)</f>
        <v>1437882000</v>
      </c>
      <c r="N791" s="28">
        <f t="array" ref="N791">1-(F791/E791)</f>
        <v>0.44951095210736847</v>
      </c>
      <c r="O791" s="28">
        <f>M791/E791</f>
        <v>0.19373847309697637</v>
      </c>
    </row>
    <row r="792" spans="1:15" x14ac:dyDescent="0.25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  <c r="L792" s="2">
        <f>E792-F792</f>
        <v>3382675000</v>
      </c>
      <c r="M792" s="2">
        <f>L792-SUM(G792:I792)</f>
        <v>1413367000</v>
      </c>
      <c r="N792" s="28">
        <f t="array" ref="N792">1-(F792/E792)</f>
        <v>0.45794588760822597</v>
      </c>
      <c r="O792" s="28">
        <f>M792/E792</f>
        <v>0.19134135124751139</v>
      </c>
    </row>
    <row r="793" spans="1:15" x14ac:dyDescent="0.25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  <c r="L793" s="2">
        <f>E793-F793</f>
        <v>8749000000</v>
      </c>
      <c r="M793" s="2">
        <f>L793-SUM(G793:I793)</f>
        <v>2061000000</v>
      </c>
      <c r="N793" s="28">
        <f t="array" ref="N793">1-(F793/E793)</f>
        <v>0.21177353375450825</v>
      </c>
      <c r="O793" s="28">
        <f>M793/E793</f>
        <v>4.9887444630019609E-2</v>
      </c>
    </row>
    <row r="794" spans="1:15" x14ac:dyDescent="0.25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  <c r="L794" s="2">
        <f>E794-F794</f>
        <v>10334000000</v>
      </c>
      <c r="M794" s="2">
        <f>L794-SUM(G794:I794)</f>
        <v>2362000000</v>
      </c>
      <c r="N794" s="28">
        <f t="array" ref="N794">1-(F794/E794)</f>
        <v>0.2130721649484536</v>
      </c>
      <c r="O794" s="28">
        <f>M794/E794</f>
        <v>4.8701030927835051E-2</v>
      </c>
    </row>
    <row r="795" spans="1:15" x14ac:dyDescent="0.25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  <c r="L795" s="2">
        <f>E795-F795</f>
        <v>10020000000</v>
      </c>
      <c r="M795" s="2">
        <f>L795-SUM(G795:I795)</f>
        <v>2347000000</v>
      </c>
      <c r="N795" s="28">
        <f t="array" ref="N795">1-(F795/E795)</f>
        <v>0.18456777616091657</v>
      </c>
      <c r="O795" s="28">
        <f>M795/E795</f>
        <v>4.3231593877212697E-2</v>
      </c>
    </row>
    <row r="796" spans="1:15" x14ac:dyDescent="0.25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  <c r="L796" s="2">
        <f>E796-F796</f>
        <v>9372000000</v>
      </c>
      <c r="M796" s="2">
        <f>L796-SUM(G796:I796)</f>
        <v>1741000000</v>
      </c>
      <c r="N796" s="28">
        <f t="array" ref="N796">1-(F796/E796)</f>
        <v>0.17234594236745804</v>
      </c>
      <c r="O796" s="28">
        <f>M796/E796</f>
        <v>3.2016035601978708E-2</v>
      </c>
    </row>
    <row r="797" spans="1:15" x14ac:dyDescent="0.25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  <c r="L797" s="2">
        <f>E797-F797</f>
        <v>50361000000</v>
      </c>
      <c r="M797" s="2">
        <f>L797-SUM(G797:I797)</f>
        <v>22156000000</v>
      </c>
      <c r="N797" s="28">
        <f t="array" ref="N797">1-(F797/E797)</f>
        <v>0.48954060306783054</v>
      </c>
      <c r="O797" s="28">
        <f>M797/E797</f>
        <v>0.21537025876314714</v>
      </c>
    </row>
    <row r="798" spans="1:15" x14ac:dyDescent="0.25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  <c r="L798" s="2">
        <f>E798-F798</f>
        <v>48684000000</v>
      </c>
      <c r="M798" s="2">
        <f>L798-SUM(G798:I798)</f>
        <v>20312000000</v>
      </c>
      <c r="N798" s="28">
        <f t="array" ref="N798">1-(F798/E798)</f>
        <v>0.49492207752599959</v>
      </c>
      <c r="O798" s="28">
        <f>M798/E798</f>
        <v>0.20649201459839173</v>
      </c>
    </row>
    <row r="799" spans="1:15" x14ac:dyDescent="0.25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  <c r="L799" s="2">
        <f>E799-F799</f>
        <v>46407000000</v>
      </c>
      <c r="M799" s="2">
        <f>L799-SUM(G799:I799)</f>
        <v>18532000000</v>
      </c>
      <c r="N799" s="28">
        <f t="array" ref="N799">1-(F799/E799)</f>
        <v>0.50011315508712939</v>
      </c>
      <c r="O799" s="28">
        <f>M799/E799</f>
        <v>0.1997133404459388</v>
      </c>
    </row>
    <row r="800" spans="1:15" x14ac:dyDescent="0.25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  <c r="L800" s="2">
        <f>E800-F800</f>
        <v>40684000000</v>
      </c>
      <c r="M800" s="2">
        <f>L800-SUM(G800:I800)</f>
        <v>15689000000</v>
      </c>
      <c r="N800" s="28">
        <f t="array" ref="N800">1-(F800/E800)</f>
        <v>0.4977184032492874</v>
      </c>
      <c r="O800" s="28">
        <f>M800/E800</f>
        <v>0.19193550360284312</v>
      </c>
    </row>
    <row r="801" spans="1:15" x14ac:dyDescent="0.25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  <c r="L801" s="2">
        <f>E801-F801</f>
        <v>699148000</v>
      </c>
      <c r="M801" s="2">
        <f>L801-SUM(G801:I801)</f>
        <v>262563000</v>
      </c>
      <c r="N801" s="28">
        <f t="array" ref="N801">1-(F801/E801)</f>
        <v>0.54057639998206186</v>
      </c>
      <c r="O801" s="28">
        <f>M801/E801</f>
        <v>0.2030118963488276</v>
      </c>
    </row>
    <row r="802" spans="1:15" x14ac:dyDescent="0.25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  <c r="L802" s="2">
        <f>E802-F802</f>
        <v>756118000</v>
      </c>
      <c r="M802" s="2">
        <f>L802-SUM(G802:I802)</f>
        <v>266762000</v>
      </c>
      <c r="N802" s="28">
        <f t="array" ref="N802">1-(F802/E802)</f>
        <v>0.54908217373560153</v>
      </c>
      <c r="O802" s="28">
        <f>M802/E802</f>
        <v>0.19371878308684165</v>
      </c>
    </row>
    <row r="803" spans="1:15" x14ac:dyDescent="0.25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  <c r="L803" s="2">
        <f>E803-F803</f>
        <v>816116000</v>
      </c>
      <c r="M803" s="2">
        <f>L803-SUM(G803:I803)</f>
        <v>260255000</v>
      </c>
      <c r="N803" s="28">
        <f t="array" ref="N803">1-(F803/E803)</f>
        <v>0.5492745693081269</v>
      </c>
      <c r="O803" s="28">
        <f>M803/E803</f>
        <v>0.17516070391376537</v>
      </c>
    </row>
    <row r="804" spans="1:15" x14ac:dyDescent="0.25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  <c r="L804" s="2">
        <f>E804-F804</f>
        <v>890270000</v>
      </c>
      <c r="M804" s="2">
        <f>L804-SUM(G804:I804)</f>
        <v>308124000</v>
      </c>
      <c r="N804" s="28">
        <f t="array" ref="N804">1-(F804/E804)</f>
        <v>0.55576156195299053</v>
      </c>
      <c r="O804" s="28">
        <f>M804/E804</f>
        <v>0.19235004607052161</v>
      </c>
    </row>
    <row r="805" spans="1:15" x14ac:dyDescent="0.25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  <c r="L805" s="2">
        <f>E805-F805</f>
        <v>1175534000</v>
      </c>
      <c r="M805" s="2">
        <f>L805-SUM(G805:I805)</f>
        <v>488286000</v>
      </c>
      <c r="N805" s="28">
        <f t="array" ref="N805">1-(F805/E805)</f>
        <v>0.4166423883356265</v>
      </c>
      <c r="O805" s="28">
        <f>M805/E805</f>
        <v>0.17306232336185062</v>
      </c>
    </row>
    <row r="806" spans="1:15" x14ac:dyDescent="0.25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  <c r="L806" s="2">
        <f>E806-F806</f>
        <v>1284205000</v>
      </c>
      <c r="M806" s="2">
        <f>L806-SUM(G806:I806)</f>
        <v>518490000</v>
      </c>
      <c r="N806" s="28">
        <f t="array" ref="N806">1-(F806/E806)</f>
        <v>0.43489679284336458</v>
      </c>
      <c r="O806" s="28">
        <f>M806/E806</f>
        <v>0.17558694921866533</v>
      </c>
    </row>
    <row r="807" spans="1:15" x14ac:dyDescent="0.25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  <c r="L807" s="2">
        <f>E807-F807</f>
        <v>1362150000</v>
      </c>
      <c r="M807" s="2">
        <f>L807-SUM(G807:I807)</f>
        <v>593619000</v>
      </c>
      <c r="N807" s="28">
        <f t="array" ref="N807">1-(F807/E807)</f>
        <v>0.44103462711908858</v>
      </c>
      <c r="O807" s="28">
        <f>M807/E807</f>
        <v>0.19220095754197866</v>
      </c>
    </row>
    <row r="808" spans="1:15" x14ac:dyDescent="0.25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  <c r="L808" s="2">
        <f>E808-F808</f>
        <v>1351599000</v>
      </c>
      <c r="M808" s="2">
        <f>L808-SUM(G808:I808)</f>
        <v>595941000</v>
      </c>
      <c r="N808" s="28">
        <f t="array" ref="N808">1-(F808/E808)</f>
        <v>0.44707724194550857</v>
      </c>
      <c r="O808" s="28">
        <f>M808/E808</f>
        <v>0.19712330257883315</v>
      </c>
    </row>
    <row r="809" spans="1:15" x14ac:dyDescent="0.25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  <c r="L809" s="2">
        <f>E809-F809</f>
        <v>911887000</v>
      </c>
      <c r="M809" s="2">
        <f>L809-SUM(G809:I809)</f>
        <v>237859000</v>
      </c>
      <c r="N809" s="28">
        <f t="array" ref="N809">1-(F809/E809)</f>
        <v>0.64164165220683123</v>
      </c>
      <c r="O809" s="28">
        <f>M809/E809</f>
        <v>0.16736749372703488</v>
      </c>
    </row>
    <row r="810" spans="1:15" x14ac:dyDescent="0.25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  <c r="L810" s="2">
        <f>E810-F810</f>
        <v>1297710000</v>
      </c>
      <c r="M810" s="2">
        <f>L810-SUM(G810:I810)</f>
        <v>437734000</v>
      </c>
      <c r="N810" s="28">
        <f t="array" ref="N810">1-(F810/E810)</f>
        <v>0.69718452871505643</v>
      </c>
      <c r="O810" s="28">
        <f>M810/E810</f>
        <v>0.23516916144019581</v>
      </c>
    </row>
    <row r="811" spans="1:15" x14ac:dyDescent="0.25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  <c r="L811" s="2">
        <f>E811-F811</f>
        <v>1549290000</v>
      </c>
      <c r="M811" s="2">
        <f>L811-SUM(G811:I811)</f>
        <v>625717000</v>
      </c>
      <c r="N811" s="28">
        <f t="array" ref="N811">1-(F811/E811)</f>
        <v>0.69795320399213967</v>
      </c>
      <c r="O811" s="28">
        <f>M811/E811</f>
        <v>0.28188472457858094</v>
      </c>
    </row>
    <row r="812" spans="1:15" x14ac:dyDescent="0.25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  <c r="L812" s="2">
        <f>E812-F812</f>
        <v>1666448000</v>
      </c>
      <c r="M812" s="2">
        <f>L812-SUM(G812:I812)</f>
        <v>577542000</v>
      </c>
      <c r="N812" s="28">
        <f t="array" ref="N812">1-(F812/E812)</f>
        <v>0.69482436635168932</v>
      </c>
      <c r="O812" s="28">
        <f>M812/E812</f>
        <v>0.24080574622879761</v>
      </c>
    </row>
    <row r="813" spans="1:15" x14ac:dyDescent="0.25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  <c r="L813" s="2">
        <f>E813-F813</f>
        <v>31521000000</v>
      </c>
      <c r="M813" s="2">
        <f>L813-SUM(G813:I813)</f>
        <v>12531000000</v>
      </c>
      <c r="N813" s="28">
        <f t="array" ref="N813">1-(F813/E813)</f>
        <v>0.5980306594824315</v>
      </c>
      <c r="O813" s="28">
        <f>M813/E813</f>
        <v>0.23774379600819609</v>
      </c>
    </row>
    <row r="814" spans="1:15" x14ac:dyDescent="0.25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  <c r="L814" s="2">
        <f>E814-F814</f>
        <v>35609000000</v>
      </c>
      <c r="M814" s="2">
        <f>L814-SUM(G814:I814)</f>
        <v>15642000000</v>
      </c>
      <c r="N814" s="28">
        <f t="array" ref="N814">1-(F814/E814)</f>
        <v>0.6373545731161625</v>
      </c>
      <c r="O814" s="28">
        <f>M814/E814</f>
        <v>0.27997136209056739</v>
      </c>
    </row>
    <row r="815" spans="1:15" x14ac:dyDescent="0.25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  <c r="L815" s="2">
        <f>E815-F815</f>
        <v>34679000000</v>
      </c>
      <c r="M815" s="2">
        <f>L815-SUM(G815:I815)</f>
        <v>14356000000</v>
      </c>
      <c r="N815" s="28">
        <f t="array" ref="N815">1-(F815/E815)</f>
        <v>0.62648360581699936</v>
      </c>
      <c r="O815" s="28">
        <f>M815/E815</f>
        <v>0.2593442326799747</v>
      </c>
    </row>
    <row r="816" spans="1:15" x14ac:dyDescent="0.25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  <c r="L816" s="2">
        <f>E816-F816</f>
        <v>36191000000</v>
      </c>
      <c r="M816" s="2">
        <f>L816-SUM(G816:I816)</f>
        <v>14760000000</v>
      </c>
      <c r="N816" s="28">
        <f t="array" ref="N816">1-(F816/E816)</f>
        <v>0.60940946671830543</v>
      </c>
      <c r="O816" s="28">
        <f>M816/E816</f>
        <v>0.24853924259518076</v>
      </c>
    </row>
    <row r="817" spans="1:15" x14ac:dyDescent="0.25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  <c r="L817" s="2">
        <f>E817-F817</f>
        <v>3419000000</v>
      </c>
      <c r="M817" s="2">
        <f>L817-SUM(G817:I817)</f>
        <v>1208000000</v>
      </c>
      <c r="N817" s="28">
        <f t="array" ref="N817">1-(F817/E817)</f>
        <v>0.86644703497212361</v>
      </c>
      <c r="O817" s="28">
        <f>M817/E817</f>
        <v>0.30613279270146987</v>
      </c>
    </row>
    <row r="818" spans="1:15" x14ac:dyDescent="0.25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  <c r="L818" s="2">
        <f>E818-F818</f>
        <v>3640000000</v>
      </c>
      <c r="M818" s="2">
        <f>L818-SUM(G818:I818)</f>
        <v>1300000000</v>
      </c>
      <c r="N818" s="28">
        <f t="array" ref="N818">1-(F818/E818)</f>
        <v>0.8578835729436719</v>
      </c>
      <c r="O818" s="28">
        <f>M818/E818</f>
        <v>0.30638699033702571</v>
      </c>
    </row>
    <row r="819" spans="1:15" x14ac:dyDescent="0.25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  <c r="L819" s="2">
        <f>E819-F819</f>
        <v>3497000000</v>
      </c>
      <c r="M819" s="2">
        <f>L819-SUM(G819:I819)</f>
        <v>886000000</v>
      </c>
      <c r="N819" s="28">
        <f t="array" ref="N819">1-(F819/E819)</f>
        <v>0.83420801526717558</v>
      </c>
      <c r="O819" s="28">
        <f>M819/E819</f>
        <v>0.21135496183206107</v>
      </c>
    </row>
    <row r="820" spans="1:15" x14ac:dyDescent="0.25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  <c r="L820" s="2">
        <f>E820-F820</f>
        <v>3964000000</v>
      </c>
      <c r="M820" s="2">
        <f>L820-SUM(G820:I820)</f>
        <v>1242000000</v>
      </c>
      <c r="N820" s="28">
        <f t="array" ref="N820">1-(F820/E820)</f>
        <v>0.84448231785257777</v>
      </c>
      <c r="O820" s="28">
        <f>M820/E820</f>
        <v>0.26459309757136773</v>
      </c>
    </row>
    <row r="821" spans="1:15" x14ac:dyDescent="0.25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  <c r="L821" s="2">
        <f>E821-F821</f>
        <v>6565000000</v>
      </c>
      <c r="M821" s="2">
        <f>L821-SUM(G821:I821)</f>
        <v>1789000000</v>
      </c>
      <c r="N821" s="28">
        <f t="array" ref="N821">1-(F821/E821)</f>
        <v>0.30043016657514188</v>
      </c>
      <c r="O821" s="28">
        <f>M821/E821</f>
        <v>8.1868936481786558E-2</v>
      </c>
    </row>
    <row r="822" spans="1:15" x14ac:dyDescent="0.25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  <c r="L822" s="2">
        <f>E822-F822</f>
        <v>7201000000</v>
      </c>
      <c r="M822" s="2">
        <f>L822-SUM(G822:I822)</f>
        <v>2113000000</v>
      </c>
      <c r="N822" s="28">
        <f t="array" ref="N822">1-(F822/E822)</f>
        <v>0.30664736192138997</v>
      </c>
      <c r="O822" s="28">
        <f>M822/E822</f>
        <v>8.9979985521441042E-2</v>
      </c>
    </row>
    <row r="823" spans="1:15" x14ac:dyDescent="0.25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  <c r="L823" s="2">
        <f>E823-F823</f>
        <v>7363000000</v>
      </c>
      <c r="M823" s="2">
        <f>L823-SUM(G823:I823)</f>
        <v>2463000000</v>
      </c>
      <c r="N823" s="28">
        <f t="array" ref="N823">1-(F823/E823)</f>
        <v>0.31176694753779055</v>
      </c>
      <c r="O823" s="28">
        <f>M823/E823</f>
        <v>0.10428928314349832</v>
      </c>
    </row>
    <row r="824" spans="1:15" x14ac:dyDescent="0.25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  <c r="L824" s="2">
        <f>E824-F824</f>
        <v>6897000000</v>
      </c>
      <c r="M824" s="2">
        <f>L824-SUM(G824:I824)</f>
        <v>2384000000</v>
      </c>
      <c r="N824" s="28">
        <f t="array" ref="N824">1-(F824/E824)</f>
        <v>0.30838363514419853</v>
      </c>
      <c r="O824" s="28">
        <f>M824/E824</f>
        <v>0.10659512631343618</v>
      </c>
    </row>
    <row r="825" spans="1:15" x14ac:dyDescent="0.25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  <c r="L825" s="2" t="e">
        <f>E825-F825</f>
        <v>#VALUE!</v>
      </c>
      <c r="M825" s="2" t="e">
        <f>L825-SUM(G825:I825)</f>
        <v>#VALUE!</v>
      </c>
      <c r="N825" s="28" t="e">
        <f t="array" ref="N825">1-(F825/E825)</f>
        <v>#VALUE!</v>
      </c>
      <c r="O825" s="28" t="e">
        <f>M825/E825</f>
        <v>#VALUE!</v>
      </c>
    </row>
    <row r="826" spans="1:15" x14ac:dyDescent="0.25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  <c r="L826" s="2" t="e">
        <f>E826-F826</f>
        <v>#VALUE!</v>
      </c>
      <c r="M826" s="2" t="e">
        <f>L826-SUM(G826:I826)</f>
        <v>#VALUE!</v>
      </c>
      <c r="N826" s="28" t="e">
        <f t="array" ref="N826">1-(F826/E826)</f>
        <v>#VALUE!</v>
      </c>
      <c r="O826" s="28" t="e">
        <f>M826/E826</f>
        <v>#VALUE!</v>
      </c>
    </row>
    <row r="827" spans="1:15" x14ac:dyDescent="0.25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  <c r="L827" s="2" t="e">
        <f>E827-F827</f>
        <v>#VALUE!</v>
      </c>
      <c r="M827" s="2" t="e">
        <f>L827-SUM(G827:I827)</f>
        <v>#VALUE!</v>
      </c>
      <c r="N827" s="28" t="e">
        <f t="array" ref="N827">1-(F827/E827)</f>
        <v>#VALUE!</v>
      </c>
      <c r="O827" s="28" t="e">
        <f>M827/E827</f>
        <v>#VALUE!</v>
      </c>
    </row>
    <row r="828" spans="1:15" x14ac:dyDescent="0.25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  <c r="L828" s="2" t="e">
        <f>E828-F828</f>
        <v>#VALUE!</v>
      </c>
      <c r="M828" s="2" t="e">
        <f>L828-SUM(G828:I828)</f>
        <v>#VALUE!</v>
      </c>
      <c r="N828" s="28" t="e">
        <f t="array" ref="N828">1-(F828/E828)</f>
        <v>#VALUE!</v>
      </c>
      <c r="O828" s="28" t="e">
        <f>M828/E828</f>
        <v>#VALUE!</v>
      </c>
    </row>
    <row r="829" spans="1:15" x14ac:dyDescent="0.25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  <c r="L829" s="2">
        <f>E829-F829</f>
        <v>1726842000</v>
      </c>
      <c r="M829" s="2">
        <f>L829-SUM(G829:I829)</f>
        <v>560127000</v>
      </c>
      <c r="N829" s="28">
        <f t="array" ref="N829">1-(F829/E829)</f>
        <v>0.57485614797824869</v>
      </c>
      <c r="O829" s="28">
        <f>M829/E829</f>
        <v>0.18646317937519039</v>
      </c>
    </row>
    <row r="830" spans="1:15" x14ac:dyDescent="0.25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  <c r="L830" s="2">
        <f>E830-F830</f>
        <v>1735745000</v>
      </c>
      <c r="M830" s="2">
        <f>L830-SUM(G830:I830)</f>
        <v>489677000</v>
      </c>
      <c r="N830" s="28">
        <f t="array" ref="N830">1-(F830/E830)</f>
        <v>0.57387152051677182</v>
      </c>
      <c r="O830" s="28">
        <f>M830/E830</f>
        <v>0.16189687111418513</v>
      </c>
    </row>
    <row r="831" spans="1:15" x14ac:dyDescent="0.25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  <c r="L831" s="2">
        <f>E831-F831</f>
        <v>1773057000</v>
      </c>
      <c r="M831" s="2">
        <f>L831-SUM(G831:I831)</f>
        <v>550342000</v>
      </c>
      <c r="N831" s="28">
        <f t="array" ref="N831">1-(F831/E831)</f>
        <v>0.56870801583093655</v>
      </c>
      <c r="O831" s="28">
        <f>M831/E831</f>
        <v>0.1765221912484648</v>
      </c>
    </row>
    <row r="832" spans="1:15" x14ac:dyDescent="0.25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  <c r="L832" s="2">
        <f>E832-F832</f>
        <v>1717951000</v>
      </c>
      <c r="M832" s="2">
        <f>L832-SUM(G832:I832)</f>
        <v>527527000</v>
      </c>
      <c r="N832" s="28">
        <f t="array" ref="N832">1-(F832/E832)</f>
        <v>0.57113188403098958</v>
      </c>
      <c r="O832" s="28">
        <f>M832/E832</f>
        <v>0.17537606683032045</v>
      </c>
    </row>
    <row r="833" spans="1:15" x14ac:dyDescent="0.25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  <c r="L833" s="2">
        <f>E833-F833</f>
        <v>1594200000</v>
      </c>
      <c r="M833" s="2">
        <f>L833-SUM(G833:I833)</f>
        <v>852500000</v>
      </c>
      <c r="N833" s="28">
        <f t="array" ref="N833">1-(F833/E833)</f>
        <v>0.7038099863140701</v>
      </c>
      <c r="O833" s="28">
        <f>M833/E833</f>
        <v>0.37636307447794798</v>
      </c>
    </row>
    <row r="834" spans="1:15" x14ac:dyDescent="0.25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  <c r="L834" s="2">
        <f>E834-F834</f>
        <v>1413800000</v>
      </c>
      <c r="M834" s="2">
        <f>L834-SUM(G834:I834)</f>
        <v>544800000</v>
      </c>
      <c r="N834" s="28">
        <f t="array" ref="N834">1-(F834/E834)</f>
        <v>0.66322653281418587</v>
      </c>
      <c r="O834" s="28">
        <f>M834/E834</f>
        <v>0.25557067129521038</v>
      </c>
    </row>
    <row r="835" spans="1:15" x14ac:dyDescent="0.25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  <c r="L835" s="2">
        <f>E835-F835</f>
        <v>1577900000</v>
      </c>
      <c r="M835" s="2">
        <f>L835-SUM(G835:I835)</f>
        <v>740000000</v>
      </c>
      <c r="N835" s="28">
        <f t="array" ref="N835">1-(F835/E835)</f>
        <v>0.66175977185036072</v>
      </c>
      <c r="O835" s="28">
        <f>M835/E835</f>
        <v>0.31035061231337024</v>
      </c>
    </row>
    <row r="836" spans="1:15" x14ac:dyDescent="0.25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  <c r="L836" s="2">
        <f>E836-F836</f>
        <v>1890100000</v>
      </c>
      <c r="M836" s="2">
        <f>L836-SUM(G836:I836)</f>
        <v>945200000</v>
      </c>
      <c r="N836" s="28">
        <f t="array" ref="N836">1-(F836/E836)</f>
        <v>0.69889809199822506</v>
      </c>
      <c r="O836" s="28">
        <f>M836/E836</f>
        <v>0.34950451116698711</v>
      </c>
    </row>
    <row r="837" spans="1:15" x14ac:dyDescent="0.25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  <c r="L837" s="2">
        <f>E837-F837</f>
        <v>5581000000</v>
      </c>
      <c r="M837" s="2">
        <f>L837-SUM(G837:I837)</f>
        <v>2516000000</v>
      </c>
      <c r="N837" s="28">
        <f t="array" ref="N837">1-(F837/E837)</f>
        <v>0.39483551467987266</v>
      </c>
      <c r="O837" s="28">
        <f>M837/E837</f>
        <v>0.17799787760877256</v>
      </c>
    </row>
    <row r="838" spans="1:15" x14ac:dyDescent="0.25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  <c r="L838" s="2">
        <f>E838-F838</f>
        <v>5811000000</v>
      </c>
      <c r="M838" s="2">
        <f>L838-SUM(G838:I838)</f>
        <v>2888000000</v>
      </c>
      <c r="N838" s="28">
        <f t="array" ref="N838">1-(F838/E838)</f>
        <v>0.40120132560066279</v>
      </c>
      <c r="O838" s="28">
        <f>M838/E838</f>
        <v>0.19939243302954984</v>
      </c>
    </row>
    <row r="839" spans="1:15" x14ac:dyDescent="0.25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  <c r="L839" s="2">
        <f>E839-F839</f>
        <v>5517000000</v>
      </c>
      <c r="M839" s="2">
        <f>L839-SUM(G839:I839)</f>
        <v>2867000000</v>
      </c>
      <c r="N839" s="28">
        <f t="array" ref="N839">1-(F839/E839)</f>
        <v>0.41156284968295409</v>
      </c>
      <c r="O839" s="28">
        <f>M839/E839</f>
        <v>0.21387541961954495</v>
      </c>
    </row>
    <row r="840" spans="1:15" x14ac:dyDescent="0.25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  <c r="L840" s="2">
        <f>E840-F840</f>
        <v>5703000000</v>
      </c>
      <c r="M840" s="2">
        <f>L840-SUM(G840:I840)</f>
        <v>3064000000</v>
      </c>
      <c r="N840" s="28">
        <f t="array" ref="N840">1-(F840/E840)</f>
        <v>0.41936907125523937</v>
      </c>
      <c r="O840" s="28">
        <f>M840/E840</f>
        <v>0.22531068460916243</v>
      </c>
    </row>
    <row r="841" spans="1:15" x14ac:dyDescent="0.25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  <c r="L841" s="2" t="e">
        <f>E841-F841</f>
        <v>#VALUE!</v>
      </c>
      <c r="M841" s="2" t="e">
        <f>L841-SUM(G841:I841)</f>
        <v>#VALUE!</v>
      </c>
      <c r="N841" s="28" t="e">
        <f t="array" ref="N841">1-(F841/E841)</f>
        <v>#VALUE!</v>
      </c>
      <c r="O841" s="28" t="e">
        <f>M841/E841</f>
        <v>#VALUE!</v>
      </c>
    </row>
    <row r="842" spans="1:15" x14ac:dyDescent="0.25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  <c r="L842" s="2" t="e">
        <f>E842-F842</f>
        <v>#VALUE!</v>
      </c>
      <c r="M842" s="2" t="e">
        <f>L842-SUM(G842:I842)</f>
        <v>#VALUE!</v>
      </c>
      <c r="N842" s="28" t="e">
        <f t="array" ref="N842">1-(F842/E842)</f>
        <v>#VALUE!</v>
      </c>
      <c r="O842" s="28" t="e">
        <f>M842/E842</f>
        <v>#VALUE!</v>
      </c>
    </row>
    <row r="843" spans="1:15" x14ac:dyDescent="0.25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  <c r="L843" s="2" t="e">
        <f>E843-F843</f>
        <v>#VALUE!</v>
      </c>
      <c r="M843" s="2" t="e">
        <f>L843-SUM(G843:I843)</f>
        <v>#VALUE!</v>
      </c>
      <c r="N843" s="28" t="e">
        <f t="array" ref="N843">1-(F843/E843)</f>
        <v>#VALUE!</v>
      </c>
      <c r="O843" s="28" t="e">
        <f>M843/E843</f>
        <v>#VALUE!</v>
      </c>
    </row>
    <row r="844" spans="1:15" x14ac:dyDescent="0.25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  <c r="L844" s="2" t="e">
        <f>E844-F844</f>
        <v>#VALUE!</v>
      </c>
      <c r="M844" s="2" t="e">
        <f>L844-SUM(G844:I844)</f>
        <v>#VALUE!</v>
      </c>
      <c r="N844" s="28" t="e">
        <f t="array" ref="N844">1-(F844/E844)</f>
        <v>#VALUE!</v>
      </c>
      <c r="O844" s="28" t="e">
        <f>M844/E844</f>
        <v>#VALUE!</v>
      </c>
    </row>
    <row r="845" spans="1:15" x14ac:dyDescent="0.25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  <c r="L845" s="2">
        <f>E845-F845</f>
        <v>1824123000</v>
      </c>
      <c r="M845" s="2">
        <f>L845-SUM(G845:I845)</f>
        <v>530200000</v>
      </c>
      <c r="N845" s="28">
        <f t="array" ref="N845">1-(F845/E845)</f>
        <v>0.36085662059988366</v>
      </c>
      <c r="O845" s="28">
        <f>M845/E845</f>
        <v>0.10488666621826397</v>
      </c>
    </row>
    <row r="846" spans="1:15" x14ac:dyDescent="0.25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  <c r="L846" s="2">
        <f>E846-F846</f>
        <v>2013770000</v>
      </c>
      <c r="M846" s="2">
        <f>L846-SUM(G846:I846)</f>
        <v>576708000</v>
      </c>
      <c r="N846" s="28">
        <f t="array" ref="N846">1-(F846/E846)</f>
        <v>0.36059529013061165</v>
      </c>
      <c r="O846" s="28">
        <f>M846/E846</f>
        <v>0.10326809346680345</v>
      </c>
    </row>
    <row r="847" spans="1:15" x14ac:dyDescent="0.25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  <c r="L847" s="2">
        <f>E847-F847</f>
        <v>2267038000</v>
      </c>
      <c r="M847" s="2">
        <f>L847-SUM(G847:I847)</f>
        <v>631542000</v>
      </c>
      <c r="N847" s="28">
        <f t="array" ref="N847">1-(F847/E847)</f>
        <v>0.36770086681552872</v>
      </c>
      <c r="O847" s="28">
        <f>M847/E847</f>
        <v>0.10243257538268552</v>
      </c>
    </row>
    <row r="848" spans="1:15" x14ac:dyDescent="0.25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  <c r="L848" s="2">
        <f>E848-F848</f>
        <v>2522068000</v>
      </c>
      <c r="M848" s="2">
        <f>L848-SUM(G848:I848)</f>
        <v>715694000</v>
      </c>
      <c r="N848" s="28">
        <f t="array" ref="N848">1-(F848/E848)</f>
        <v>0.40759733184477587</v>
      </c>
      <c r="O848" s="28">
        <f>M848/E848</f>
        <v>0.11566498794533495</v>
      </c>
    </row>
    <row r="849" spans="1:15" x14ac:dyDescent="0.25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  <c r="L849" s="2">
        <f>E849-F849</f>
        <v>1842319000</v>
      </c>
      <c r="M849" s="2">
        <f>L849-SUM(G849:I849)</f>
        <v>668979000</v>
      </c>
      <c r="N849" s="28">
        <f t="array" ref="N849">1-(F849/E849)</f>
        <v>0.1558859694428405</v>
      </c>
      <c r="O849" s="28">
        <f>M849/E849</f>
        <v>5.6604985321164258E-2</v>
      </c>
    </row>
    <row r="850" spans="1:15" x14ac:dyDescent="0.25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  <c r="L850" s="2">
        <f>E850-F850</f>
        <v>2073784000</v>
      </c>
      <c r="M850" s="2">
        <f>L850-SUM(G850:I850)</f>
        <v>528068000</v>
      </c>
      <c r="N850" s="28">
        <f t="array" ref="N850">1-(F850/E850)</f>
        <v>0.16335237130190672</v>
      </c>
      <c r="O850" s="28">
        <f>M850/E850</f>
        <v>4.1596019647492349E-2</v>
      </c>
    </row>
    <row r="851" spans="1:15" x14ac:dyDescent="0.25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  <c r="L851" s="2">
        <f>E851-F851</f>
        <v>1968338000</v>
      </c>
      <c r="M851" s="2">
        <f>L851-SUM(G851:I851)</f>
        <v>445527000</v>
      </c>
      <c r="N851" s="28">
        <f t="array" ref="N851">1-(F851/E851)</f>
        <v>0.1624734045011933</v>
      </c>
      <c r="O851" s="28">
        <f>M851/E851</f>
        <v>3.6775334565101687E-2</v>
      </c>
    </row>
    <row r="852" spans="1:15" x14ac:dyDescent="0.25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  <c r="L852" s="2">
        <f>E852-F852</f>
        <v>1767831000</v>
      </c>
      <c r="M852" s="2">
        <f>L852-SUM(G852:I852)</f>
        <v>338598000</v>
      </c>
      <c r="N852" s="28">
        <f t="array" ref="N852">1-(F852/E852)</f>
        <v>0.16123729348275473</v>
      </c>
      <c r="O852" s="28">
        <f>M852/E852</f>
        <v>3.0882264819812412E-2</v>
      </c>
    </row>
    <row r="853" spans="1:15" x14ac:dyDescent="0.25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  <c r="L853" s="2">
        <f>E853-F853</f>
        <v>2708800000</v>
      </c>
      <c r="M853" s="2">
        <f>L853-SUM(G853:I853)</f>
        <v>354900000</v>
      </c>
      <c r="N853" s="28">
        <f t="array" ref="N853">1-(F853/E853)</f>
        <v>0.62051587483392123</v>
      </c>
      <c r="O853" s="28">
        <f>M853/E853</f>
        <v>8.1298391899940439E-2</v>
      </c>
    </row>
    <row r="854" spans="1:15" x14ac:dyDescent="0.25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  <c r="L854" s="2">
        <f>E854-F854</f>
        <v>2941400000</v>
      </c>
      <c r="M854" s="2">
        <f>L854-SUM(G854:I854)</f>
        <v>605000000</v>
      </c>
      <c r="N854" s="28">
        <f t="array" ref="N854">1-(F854/E854)</f>
        <v>0.62997151485296954</v>
      </c>
      <c r="O854" s="28">
        <f>M854/E854</f>
        <v>0.12957529288299671</v>
      </c>
    </row>
    <row r="855" spans="1:15" x14ac:dyDescent="0.25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  <c r="L855" s="2">
        <f>E855-F855</f>
        <v>2858200000</v>
      </c>
      <c r="M855" s="2">
        <f>L855-SUM(G855:I855)</f>
        <v>597300000</v>
      </c>
      <c r="N855" s="28">
        <f t="array" ref="N855">1-(F855/E855)</f>
        <v>0.61770871604244559</v>
      </c>
      <c r="O855" s="28">
        <f>M855/E855</f>
        <v>0.12908733331892547</v>
      </c>
    </row>
    <row r="856" spans="1:15" x14ac:dyDescent="0.25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  <c r="L856" s="2">
        <f>E856-F856</f>
        <v>3078600000</v>
      </c>
      <c r="M856" s="2">
        <f>L856-SUM(G856:I856)</f>
        <v>911400000</v>
      </c>
      <c r="N856" s="28">
        <f t="array" ref="N856">1-(F856/E856)</f>
        <v>0.6337436699740624</v>
      </c>
      <c r="O856" s="28">
        <f>M856/E856</f>
        <v>0.18761579315739635</v>
      </c>
    </row>
    <row r="857" spans="1:15" x14ac:dyDescent="0.25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  <c r="L857" s="2" t="e">
        <f>E857-F857</f>
        <v>#VALUE!</v>
      </c>
      <c r="M857" s="2" t="e">
        <f>L857-SUM(G857:I857)</f>
        <v>#VALUE!</v>
      </c>
      <c r="N857" s="28" t="e">
        <f t="array" ref="N857">1-(F857/E857)</f>
        <v>#VALUE!</v>
      </c>
      <c r="O857" s="28" t="e">
        <f>M857/E857</f>
        <v>#VALUE!</v>
      </c>
    </row>
    <row r="858" spans="1:15" x14ac:dyDescent="0.25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  <c r="L858" s="2" t="e">
        <f>E858-F858</f>
        <v>#VALUE!</v>
      </c>
      <c r="M858" s="2" t="e">
        <f>L858-SUM(G858:I858)</f>
        <v>#VALUE!</v>
      </c>
      <c r="N858" s="28" t="e">
        <f t="array" ref="N858">1-(F858/E858)</f>
        <v>#VALUE!</v>
      </c>
      <c r="O858" s="28" t="e">
        <f>M858/E858</f>
        <v>#VALUE!</v>
      </c>
    </row>
    <row r="859" spans="1:15" x14ac:dyDescent="0.25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  <c r="L859" s="2" t="e">
        <f>E859-F859</f>
        <v>#VALUE!</v>
      </c>
      <c r="M859" s="2" t="e">
        <f>L859-SUM(G859:I859)</f>
        <v>#VALUE!</v>
      </c>
      <c r="N859" s="28" t="e">
        <f t="array" ref="N859">1-(F859/E859)</f>
        <v>#VALUE!</v>
      </c>
      <c r="O859" s="28" t="e">
        <f>M859/E859</f>
        <v>#VALUE!</v>
      </c>
    </row>
    <row r="860" spans="1:15" x14ac:dyDescent="0.25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  <c r="L860" s="2" t="e">
        <f>E860-F860</f>
        <v>#VALUE!</v>
      </c>
      <c r="M860" s="2" t="e">
        <f>L860-SUM(G860:I860)</f>
        <v>#VALUE!</v>
      </c>
      <c r="N860" s="28" t="e">
        <f t="array" ref="N860">1-(F860/E860)</f>
        <v>#VALUE!</v>
      </c>
      <c r="O860" s="28" t="e">
        <f>M860/E860</f>
        <v>#VALUE!</v>
      </c>
    </row>
    <row r="861" spans="1:15" x14ac:dyDescent="0.25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  <c r="L861" s="2">
        <f>E861-F861</f>
        <v>4702000000</v>
      </c>
      <c r="M861" s="2">
        <f>L861-SUM(G861:I861)</f>
        <v>1345000000</v>
      </c>
      <c r="N861" s="28">
        <f t="array" ref="N861">1-(F861/E861)</f>
        <v>0.38750618097906708</v>
      </c>
      <c r="O861" s="28">
        <f>M861/E861</f>
        <v>0.11084555793637713</v>
      </c>
    </row>
    <row r="862" spans="1:15" x14ac:dyDescent="0.25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  <c r="L862" s="2">
        <f>E862-F862</f>
        <v>4803000000</v>
      </c>
      <c r="M862" s="2">
        <f>L862-SUM(G862:I862)</f>
        <v>1350000000</v>
      </c>
      <c r="N862" s="28">
        <f t="array" ref="N862">1-(F862/E862)</f>
        <v>0.3830143540669857</v>
      </c>
      <c r="O862" s="28">
        <f>M862/E862</f>
        <v>0.1076555023923445</v>
      </c>
    </row>
    <row r="863" spans="1:15" x14ac:dyDescent="0.25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  <c r="L863" s="2">
        <f>E863-F863</f>
        <v>5100000000</v>
      </c>
      <c r="M863" s="2">
        <f>L863-SUM(G863:I863)</f>
        <v>1323000000</v>
      </c>
      <c r="N863" s="28">
        <f t="array" ref="N863">1-(F863/E863)</f>
        <v>0.3776099511328298</v>
      </c>
      <c r="O863" s="28">
        <f>M863/E863</f>
        <v>9.7956463793869394E-2</v>
      </c>
    </row>
    <row r="864" spans="1:15" x14ac:dyDescent="0.25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  <c r="L864" s="2">
        <f>E864-F864</f>
        <v>5269000000</v>
      </c>
      <c r="M864" s="2">
        <f>L864-SUM(G864:I864)</f>
        <v>1101000000</v>
      </c>
      <c r="N864" s="28">
        <f t="array" ref="N864">1-(F864/E864)</f>
        <v>0.36496502043360812</v>
      </c>
      <c r="O864" s="28">
        <f>M864/E864</f>
        <v>7.6262381381173375E-2</v>
      </c>
    </row>
    <row r="865" spans="1:15" x14ac:dyDescent="0.25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  <c r="L865" s="2">
        <f>E865-F865</f>
        <v>5434000000</v>
      </c>
      <c r="M865" s="2">
        <f>L865-SUM(G865:I865)</f>
        <v>1562000000</v>
      </c>
      <c r="N865" s="28">
        <f t="array" ref="N865">1-(F865/E865)</f>
        <v>0.38275692047615695</v>
      </c>
      <c r="O865" s="28">
        <f>M865/E865</f>
        <v>0.11002324434739734</v>
      </c>
    </row>
    <row r="866" spans="1:15" x14ac:dyDescent="0.25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  <c r="L866" s="2">
        <f>E866-F866</f>
        <v>6103000000</v>
      </c>
      <c r="M866" s="2">
        <f>L866-SUM(G866:I866)</f>
        <v>2837000000</v>
      </c>
      <c r="N866" s="28">
        <f t="array" ref="N866">1-(F866/E866)</f>
        <v>0.41258788534342883</v>
      </c>
      <c r="O866" s="28">
        <f>M866/E866</f>
        <v>0.19179286100594917</v>
      </c>
    </row>
    <row r="867" spans="1:15" x14ac:dyDescent="0.25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  <c r="L867" s="2">
        <f>E867-F867</f>
        <v>5063000000</v>
      </c>
      <c r="M867" s="2">
        <f>L867-SUM(G867:I867)</f>
        <v>1024000000</v>
      </c>
      <c r="N867" s="28">
        <f t="array" ref="N867">1-(F867/E867)</f>
        <v>0.34725651577503425</v>
      </c>
      <c r="O867" s="28">
        <f>M867/E867</f>
        <v>7.0233196159122088E-2</v>
      </c>
    </row>
    <row r="868" spans="1:15" x14ac:dyDescent="0.25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  <c r="L868" s="2">
        <f>E868-F868</f>
        <v>4681000000</v>
      </c>
      <c r="M868" s="2">
        <f>L868-SUM(G868:I868)</f>
        <v>1091000000</v>
      </c>
      <c r="N868" s="28">
        <f t="array" ref="N868">1-(F868/E868)</f>
        <v>0.34609981515711641</v>
      </c>
      <c r="O868" s="28">
        <f>M868/E868</f>
        <v>8.0665434380776335E-2</v>
      </c>
    </row>
    <row r="869" spans="1:15" x14ac:dyDescent="0.25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  <c r="L869" s="2">
        <f>E869-F869</f>
        <v>214130000</v>
      </c>
      <c r="M869" s="2">
        <f>L869-SUM(G869:I869)</f>
        <v>27261000</v>
      </c>
      <c r="N869" s="28">
        <f t="array" ref="N869">1-(F869/E869)</f>
        <v>0.16630461712192746</v>
      </c>
      <c r="O869" s="28">
        <f>M869/E869</f>
        <v>2.1172326004580695E-2</v>
      </c>
    </row>
    <row r="870" spans="1:15" x14ac:dyDescent="0.25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  <c r="L870" s="2">
        <f>E870-F870</f>
        <v>263459000</v>
      </c>
      <c r="M870" s="2">
        <f>L870-SUM(G870:I870)</f>
        <v>55689000</v>
      </c>
      <c r="N870" s="28">
        <f t="array" ref="N870">1-(F870/E870)</f>
        <v>0.17998697880195413</v>
      </c>
      <c r="O870" s="28">
        <f>M870/E870</f>
        <v>3.8044989400635484E-2</v>
      </c>
    </row>
    <row r="871" spans="1:15" x14ac:dyDescent="0.25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  <c r="L871" s="2">
        <f>E871-F871</f>
        <v>272444000</v>
      </c>
      <c r="M871" s="2">
        <f>L871-SUM(G871:I871)</f>
        <v>51587000</v>
      </c>
      <c r="N871" s="28">
        <f t="array" ref="N871">1-(F871/E871)</f>
        <v>0.16740925628589665</v>
      </c>
      <c r="O871" s="28">
        <f>M871/E871</f>
        <v>3.1698775909987202E-2</v>
      </c>
    </row>
    <row r="872" spans="1:15" x14ac:dyDescent="0.25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  <c r="L872" s="2">
        <f>E872-F872</f>
        <v>297207000</v>
      </c>
      <c r="M872" s="2">
        <f>L872-SUM(G872:I872)</f>
        <v>59325000</v>
      </c>
      <c r="N872" s="28">
        <f t="array" ref="N872">1-(F872/E872)</f>
        <v>0.16311108964642174</v>
      </c>
      <c r="O872" s="28">
        <f>M872/E872</f>
        <v>3.2558336086545625E-2</v>
      </c>
    </row>
    <row r="873" spans="1:15" x14ac:dyDescent="0.25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  <c r="L873" s="2">
        <f>E873-F873</f>
        <v>586399000</v>
      </c>
      <c r="M873" s="2">
        <f>L873-SUM(G873:I873)</f>
        <v>248048000</v>
      </c>
      <c r="N873" s="28">
        <f t="array" ref="N873">1-(F873/E873)</f>
        <v>0.7391214472889801</v>
      </c>
      <c r="O873" s="28">
        <f>M873/E873</f>
        <v>0.31264991372280126</v>
      </c>
    </row>
    <row r="874" spans="1:15" x14ac:dyDescent="0.25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  <c r="L874" s="2">
        <f>E874-F874</f>
        <v>640029000</v>
      </c>
      <c r="M874" s="2">
        <f>L874-SUM(G874:I874)</f>
        <v>287846000</v>
      </c>
      <c r="N874" s="28">
        <f t="array" ref="N874">1-(F874/E874)</f>
        <v>0.74290068680377974</v>
      </c>
      <c r="O874" s="28">
        <f>M874/E874</f>
        <v>0.33411140916071114</v>
      </c>
    </row>
    <row r="875" spans="1:15" x14ac:dyDescent="0.25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  <c r="L875" s="2">
        <f>E875-F875</f>
        <v>735280000</v>
      </c>
      <c r="M875" s="2">
        <f>L875-SUM(G875:I875)</f>
        <v>355005000</v>
      </c>
      <c r="N875" s="28">
        <f t="array" ref="N875">1-(F875/E875)</f>
        <v>0.73979496869393913</v>
      </c>
      <c r="O875" s="28">
        <f>M875/E875</f>
        <v>0.35718489944129017</v>
      </c>
    </row>
    <row r="876" spans="1:15" x14ac:dyDescent="0.25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  <c r="L876" s="2">
        <f>E876-F876</f>
        <v>862292000</v>
      </c>
      <c r="M876" s="2">
        <f>L876-SUM(G876:I876)</f>
        <v>395030000</v>
      </c>
      <c r="N876" s="28">
        <f t="array" ref="N876">1-(F876/E876)</f>
        <v>0.73904260397730825</v>
      </c>
      <c r="O876" s="28">
        <f>M876/E876</f>
        <v>0.33856744565548108</v>
      </c>
    </row>
    <row r="877" spans="1:15" x14ac:dyDescent="0.25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  <c r="L877" s="2">
        <f>E877-F877</f>
        <v>1605329000</v>
      </c>
      <c r="M877" s="2">
        <f>L877-SUM(G877:I877)</f>
        <v>729685000</v>
      </c>
      <c r="N877" s="28">
        <f t="array" ref="N877">1-(F877/E877)</f>
        <v>0.56470371794380214</v>
      </c>
      <c r="O877" s="28">
        <f>M877/E877</f>
        <v>0.25667999047411671</v>
      </c>
    </row>
    <row r="878" spans="1:15" x14ac:dyDescent="0.25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  <c r="L878" s="2">
        <f>E878-F878</f>
        <v>1696446000</v>
      </c>
      <c r="M878" s="2">
        <f>L878-SUM(G878:I878)</f>
        <v>772070000</v>
      </c>
      <c r="N878" s="28">
        <f t="array" ref="N878">1-(F878/E878)</f>
        <v>0.5791088165253867</v>
      </c>
      <c r="O878" s="28">
        <f>M878/E878</f>
        <v>0.26355837083806694</v>
      </c>
    </row>
    <row r="879" spans="1:15" x14ac:dyDescent="0.25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  <c r="L879" s="2">
        <f>E879-F879</f>
        <v>1598820000</v>
      </c>
      <c r="M879" s="2">
        <f>L879-SUM(G879:I879)</f>
        <v>661340000</v>
      </c>
      <c r="N879" s="28">
        <f t="array" ref="N879">1-(F879/E879)</f>
        <v>0.56815641802967898</v>
      </c>
      <c r="O879" s="28">
        <f>M879/E879</f>
        <v>0.2350136760234097</v>
      </c>
    </row>
    <row r="880" spans="1:15" x14ac:dyDescent="0.25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  <c r="L880" s="2">
        <f>E880-F880</f>
        <v>1821102000</v>
      </c>
      <c r="M880" s="2">
        <f>L880-SUM(G880:I880)</f>
        <v>960445000</v>
      </c>
      <c r="N880" s="28">
        <f t="array" ref="N880">1-(F880/E880)</f>
        <v>0.61018806209295851</v>
      </c>
      <c r="O880" s="28">
        <f>M880/E880</f>
        <v>0.32181177841596548</v>
      </c>
    </row>
    <row r="881" spans="1:15" x14ac:dyDescent="0.25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  <c r="L881" s="2">
        <f>E881-F881</f>
        <v>6609000000</v>
      </c>
      <c r="M881" s="2">
        <f>L881-SUM(G881:I881)</f>
        <v>2903000000</v>
      </c>
      <c r="N881" s="28">
        <f t="array" ref="N881">1-(F881/E881)</f>
        <v>0.33786616226164301</v>
      </c>
      <c r="O881" s="28">
        <f>M881/E881</f>
        <v>0.14840754562650171</v>
      </c>
    </row>
    <row r="882" spans="1:15" x14ac:dyDescent="0.25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  <c r="L882" s="2">
        <f>E882-F882</f>
        <v>6683000000</v>
      </c>
      <c r="M882" s="2">
        <f>L882-SUM(G882:I882)</f>
        <v>2521000000</v>
      </c>
      <c r="N882" s="28">
        <f t="array" ref="N882">1-(F882/E882)</f>
        <v>0.33882579598458729</v>
      </c>
      <c r="O882" s="28">
        <f>M882/E882</f>
        <v>0.12781383086595011</v>
      </c>
    </row>
    <row r="883" spans="1:15" x14ac:dyDescent="0.25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  <c r="L883" s="2">
        <f>E883-F883</f>
        <v>6624000000</v>
      </c>
      <c r="M883" s="2">
        <f>L883-SUM(G883:I883)</f>
        <v>1613000000</v>
      </c>
      <c r="N883" s="28">
        <f t="array" ref="N883">1-(F883/E883)</f>
        <v>0.35630143617879617</v>
      </c>
      <c r="O883" s="28">
        <f>M883/E883</f>
        <v>8.676241191974611E-2</v>
      </c>
    </row>
    <row r="884" spans="1:15" x14ac:dyDescent="0.25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  <c r="L884" s="2">
        <f>E884-F884</f>
        <v>6651000000</v>
      </c>
      <c r="M884" s="2">
        <f>L884-SUM(G884:I884)</f>
        <v>3317000000</v>
      </c>
      <c r="N884" s="28">
        <f t="array" ref="N884">1-(F884/E884)</f>
        <v>0.36539940665860893</v>
      </c>
      <c r="O884" s="28">
        <f>M884/E884</f>
        <v>0.18223272167893639</v>
      </c>
    </row>
    <row r="885" spans="1:15" x14ac:dyDescent="0.25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  <c r="L885" s="2">
        <f>E885-F885</f>
        <v>6705000000</v>
      </c>
      <c r="M885" s="2">
        <f>L885-SUM(G885:I885)</f>
        <v>3892000000</v>
      </c>
      <c r="N885" s="28">
        <f t="array" ref="N885">1-(F885/E885)</f>
        <v>0.47654584221748397</v>
      </c>
      <c r="O885" s="28">
        <f>M885/E885</f>
        <v>0.27661691542288558</v>
      </c>
    </row>
    <row r="886" spans="1:15" x14ac:dyDescent="0.25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  <c r="L886" s="2">
        <f>E886-F886</f>
        <v>7791000000</v>
      </c>
      <c r="M886" s="2">
        <f>L886-SUM(G886:I886)</f>
        <v>4722000000</v>
      </c>
      <c r="N886" s="28">
        <f t="array" ref="N886">1-(F886/E886)</f>
        <v>0.4801553062985332</v>
      </c>
      <c r="O886" s="28">
        <f>M886/E886</f>
        <v>0.29101442129914951</v>
      </c>
    </row>
    <row r="887" spans="1:15" x14ac:dyDescent="0.25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  <c r="L887" s="2">
        <f>E887-F887</f>
        <v>7951000000</v>
      </c>
      <c r="M887" s="2">
        <f>L887-SUM(G887:I887)</f>
        <v>4516000000</v>
      </c>
      <c r="N887" s="28">
        <f t="array" ref="N887">1-(F887/E887)</f>
        <v>0.55203776990904674</v>
      </c>
      <c r="O887" s="28">
        <f>M887/E887</f>
        <v>0.31354578907172115</v>
      </c>
    </row>
    <row r="888" spans="1:15" x14ac:dyDescent="0.25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  <c r="L888" s="2">
        <f>E888-F888</f>
        <v>7257000000</v>
      </c>
      <c r="M888" s="2">
        <f>L888-SUM(G888:I888)</f>
        <v>3959000000</v>
      </c>
      <c r="N888" s="28">
        <f t="array" ref="N888">1-(F888/E888)</f>
        <v>0.5557512635931996</v>
      </c>
      <c r="O888" s="28">
        <f>M888/E888</f>
        <v>0.30318578649104</v>
      </c>
    </row>
    <row r="889" spans="1:15" x14ac:dyDescent="0.25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  <c r="L889" s="2">
        <f>E889-F889</f>
        <v>1464362000</v>
      </c>
      <c r="M889" s="2">
        <f>L889-SUM(G889:I889)</f>
        <v>732595000</v>
      </c>
      <c r="N889" s="28">
        <f t="array" ref="N889">1-(F889/E889)</f>
        <v>0.13357532707375053</v>
      </c>
      <c r="O889" s="28">
        <f>M889/E889</f>
        <v>6.6825427549741315E-2</v>
      </c>
    </row>
    <row r="890" spans="1:15" x14ac:dyDescent="0.25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  <c r="L890" s="2">
        <f>E890-F890</f>
        <v>1648701000</v>
      </c>
      <c r="M890" s="2">
        <f>L890-SUM(G890:I890)</f>
        <v>829653000</v>
      </c>
      <c r="N890" s="28">
        <f t="array" ref="N890">1-(F890/E890)</f>
        <v>0.13111673263058243</v>
      </c>
      <c r="O890" s="28">
        <f>M890/E890</f>
        <v>6.5980059802936128E-2</v>
      </c>
    </row>
    <row r="891" spans="1:15" x14ac:dyDescent="0.25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  <c r="L891" s="2">
        <f>E891-F891</f>
        <v>1887527000</v>
      </c>
      <c r="M891" s="2">
        <f>L891-SUM(G891:I891)</f>
        <v>997096000</v>
      </c>
      <c r="N891" s="28">
        <f t="array" ref="N891">1-(F891/E891)</f>
        <v>0.13228429243388118</v>
      </c>
      <c r="O891" s="28">
        <f>M891/E891</f>
        <v>6.9879868658118918E-2</v>
      </c>
    </row>
    <row r="892" spans="1:15" x14ac:dyDescent="0.25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  <c r="L892" s="2">
        <f>E892-F892</f>
        <v>2018760000</v>
      </c>
      <c r="M892" s="2">
        <f>L892-SUM(G892:I892)</f>
        <v>1058861000</v>
      </c>
      <c r="N892" s="28">
        <f t="array" ref="N892">1-(F892/E892)</f>
        <v>0.13325434374004719</v>
      </c>
      <c r="O892" s="28">
        <f>M892/E892</f>
        <v>6.9893314543051255E-2</v>
      </c>
    </row>
    <row r="893" spans="1:15" x14ac:dyDescent="0.25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  <c r="L893" s="2">
        <f>E893-F893</f>
        <v>28964000000</v>
      </c>
      <c r="M893" s="2">
        <f>L893-SUM(G893:I893)</f>
        <v>10779000000</v>
      </c>
      <c r="N893" s="28">
        <f t="array" ref="N893">1-(F893/E893)</f>
        <v>0.60320303225940819</v>
      </c>
      <c r="O893" s="28">
        <f>M893/E893</f>
        <v>0.22448299560572296</v>
      </c>
    </row>
    <row r="894" spans="1:15" x14ac:dyDescent="0.25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  <c r="L894" s="2">
        <f>E894-F894</f>
        <v>28433000000</v>
      </c>
      <c r="M894" s="2">
        <f>L894-SUM(G894:I894)</f>
        <v>10228000000</v>
      </c>
      <c r="N894" s="28">
        <f t="array" ref="N894">1-(F894/E894)</f>
        <v>0.60684253212105688</v>
      </c>
      <c r="O894" s="28">
        <f>M894/E894</f>
        <v>0.21829512955137234</v>
      </c>
    </row>
    <row r="895" spans="1:15" x14ac:dyDescent="0.25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  <c r="L895" s="2">
        <f>E895-F895</f>
        <v>28109000000</v>
      </c>
      <c r="M895" s="2">
        <f>L895-SUM(G895:I895)</f>
        <v>9708000000</v>
      </c>
      <c r="N895" s="28">
        <f t="array" ref="N895">1-(F895/E895)</f>
        <v>0.61109178659941743</v>
      </c>
      <c r="O895" s="28">
        <f>M895/E895</f>
        <v>0.21105265446323754</v>
      </c>
    </row>
    <row r="896" spans="1:15" x14ac:dyDescent="0.25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  <c r="L896" s="2">
        <f>E896-F896</f>
        <v>26812000000</v>
      </c>
      <c r="M896" s="2">
        <f>L896-SUM(G896:I896)</f>
        <v>8728000000</v>
      </c>
      <c r="N896" s="28">
        <f t="array" ref="N896">1-(F896/E896)</f>
        <v>0.60531900483135415</v>
      </c>
      <c r="O896" s="28">
        <f>M896/E896</f>
        <v>0.19704700410890866</v>
      </c>
    </row>
    <row r="897" spans="1:15" x14ac:dyDescent="0.25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  <c r="L897" s="2">
        <f>E897-F897</f>
        <v>1306566000</v>
      </c>
      <c r="M897" s="2">
        <f>L897-SUM(G897:I897)</f>
        <v>630739000</v>
      </c>
      <c r="N897" s="28">
        <f t="array" ref="N897">1-(F897/E897)</f>
        <v>0.59886640522300638</v>
      </c>
      <c r="O897" s="28">
        <f>M897/E897</f>
        <v>0.28910012778838096</v>
      </c>
    </row>
    <row r="898" spans="1:15" x14ac:dyDescent="0.25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  <c r="L898" s="2">
        <f>E898-F898</f>
        <v>2016100000</v>
      </c>
      <c r="M898" s="2">
        <f>L898-SUM(G898:I898)</f>
        <v>1009500000</v>
      </c>
      <c r="N898" s="28">
        <f t="array" ref="N898">1-(F898/E898)</f>
        <v>0.60894647819258185</v>
      </c>
      <c r="O898" s="28">
        <f>M898/E898</f>
        <v>0.30491119971003988</v>
      </c>
    </row>
    <row r="899" spans="1:15" x14ac:dyDescent="0.25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  <c r="L899" s="2">
        <f>E899-F899</f>
        <v>2647700000</v>
      </c>
      <c r="M899" s="2">
        <f>L899-SUM(G899:I899)</f>
        <v>1257800000</v>
      </c>
      <c r="N899" s="28">
        <f t="array" ref="N899">1-(F899/E899)</f>
        <v>0.60567310991650469</v>
      </c>
      <c r="O899" s="28">
        <f>M899/E899</f>
        <v>0.28772732471691637</v>
      </c>
    </row>
    <row r="900" spans="1:15" x14ac:dyDescent="0.25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  <c r="L900" s="2">
        <f>E900-F900</f>
        <v>2797200000</v>
      </c>
      <c r="M900" s="2">
        <f>L900-SUM(G900:I900)</f>
        <v>1186000000</v>
      </c>
      <c r="N900" s="28">
        <f t="array" ref="N900">1-(F900/E900)</f>
        <v>0.59362067867829627</v>
      </c>
      <c r="O900" s="28">
        <f>M900/E900</f>
        <v>0.25169245134865559</v>
      </c>
    </row>
    <row r="901" spans="1:15" x14ac:dyDescent="0.25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  <c r="L901" s="2">
        <f>E901-F901</f>
        <v>19893000000</v>
      </c>
      <c r="M901" s="2">
        <f>L901-SUM(G901:I901)</f>
        <v>2764000000</v>
      </c>
      <c r="N901" s="28">
        <f t="array" ref="N901">1-(F901/E901)</f>
        <v>0.20589118082364755</v>
      </c>
      <c r="O901" s="28">
        <f>M901/E901</f>
        <v>2.8607209762055084E-2</v>
      </c>
    </row>
    <row r="902" spans="1:15" x14ac:dyDescent="0.25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  <c r="L902" s="2">
        <f>E902-F902</f>
        <v>20237000000</v>
      </c>
      <c r="M902" s="2">
        <f>L902-SUM(G902:I902)</f>
        <v>2725000000</v>
      </c>
      <c r="N902" s="28">
        <f t="array" ref="N902">1-(F902/E902)</f>
        <v>0.20571283354510805</v>
      </c>
      <c r="O902" s="28">
        <f>M902/E902</f>
        <v>2.770012706480305E-2</v>
      </c>
    </row>
    <row r="903" spans="1:15" x14ac:dyDescent="0.25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  <c r="L903" s="2">
        <f>E903-F903</f>
        <v>22953000000</v>
      </c>
      <c r="M903" s="2">
        <f>L903-SUM(G903:I903)</f>
        <v>3137000000</v>
      </c>
      <c r="N903" s="28">
        <f t="array" ref="N903">1-(F903/E903)</f>
        <v>0.21161665053242984</v>
      </c>
      <c r="O903" s="28">
        <f>M903/E903</f>
        <v>2.8921772000184393E-2</v>
      </c>
    </row>
    <row r="904" spans="1:15" x14ac:dyDescent="0.25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  <c r="L904" s="2">
        <f>E904-F904</f>
        <v>24334000000</v>
      </c>
      <c r="M904" s="2">
        <f>L904-SUM(G904:I904)</f>
        <v>3576000000</v>
      </c>
      <c r="N904" s="28">
        <f t="array" ref="N904">1-(F904/E904)</f>
        <v>0.22156059364472369</v>
      </c>
      <c r="O904" s="28">
        <f>M904/E904</f>
        <v>3.2559409997268508E-2</v>
      </c>
    </row>
    <row r="905" spans="1:15" x14ac:dyDescent="0.25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  <c r="L905" s="2">
        <f>E905-F905</f>
        <v>6990000000</v>
      </c>
      <c r="M905" s="2">
        <f>L905-SUM(G905:I905)</f>
        <v>1890000000</v>
      </c>
      <c r="N905" s="28">
        <f t="array" ref="N905">1-(F905/E905)</f>
        <v>0.36257067275273613</v>
      </c>
      <c r="O905" s="28">
        <f>M905/E905</f>
        <v>9.8034130400954406E-2</v>
      </c>
    </row>
    <row r="906" spans="1:15" x14ac:dyDescent="0.25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  <c r="L906" s="2">
        <f>E906-F906</f>
        <v>6944000000</v>
      </c>
      <c r="M906" s="2">
        <f>L906-SUM(G906:I906)</f>
        <v>1742000000</v>
      </c>
      <c r="N906" s="28">
        <f t="array" ref="N906">1-(F906/E906)</f>
        <v>0.36487835636592925</v>
      </c>
      <c r="O906" s="28">
        <f>M906/E906</f>
        <v>9.1534864168987443E-2</v>
      </c>
    </row>
    <row r="907" spans="1:15" x14ac:dyDescent="0.25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  <c r="L907" s="2">
        <f>E907-F907</f>
        <v>6925000000</v>
      </c>
      <c r="M907" s="2">
        <f>L907-SUM(G907:I907)</f>
        <v>1689000000</v>
      </c>
      <c r="N907" s="28">
        <f t="array" ref="N907">1-(F907/E907)</f>
        <v>0.36403301266887456</v>
      </c>
      <c r="O907" s="28">
        <f>M907/E907</f>
        <v>8.8787257530357988E-2</v>
      </c>
    </row>
    <row r="908" spans="1:15" x14ac:dyDescent="0.25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  <c r="L908" s="2">
        <f>E908-F908</f>
        <v>6939000000</v>
      </c>
      <c r="M908" s="2">
        <f>L908-SUM(G908:I908)</f>
        <v>1553000000</v>
      </c>
      <c r="N908" s="28">
        <f t="array" ref="N908">1-(F908/E908)</f>
        <v>0.36133097271401793</v>
      </c>
      <c r="O908" s="28">
        <f>M908/E908</f>
        <v>8.0868569048114972E-2</v>
      </c>
    </row>
    <row r="909" spans="1:15" x14ac:dyDescent="0.25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  <c r="L909" s="2">
        <f>E909-F909</f>
        <v>1564000000</v>
      </c>
      <c r="M909" s="2">
        <f>L909-SUM(G909:I909)</f>
        <v>738600000</v>
      </c>
      <c r="N909" s="28">
        <f t="array" ref="N909">1-(F909/E909)</f>
        <v>0.66011058118431598</v>
      </c>
      <c r="O909" s="28">
        <f>M909/E909</f>
        <v>0.31173764402988224</v>
      </c>
    </row>
    <row r="910" spans="1:15" x14ac:dyDescent="0.25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  <c r="L910" s="2">
        <f>E910-F910</f>
        <v>1699200000</v>
      </c>
      <c r="M910" s="2">
        <f>L910-SUM(G910:I910)</f>
        <v>809100000</v>
      </c>
      <c r="N910" s="28">
        <f t="array" ref="N910">1-(F910/E910)</f>
        <v>0.65934577626013735</v>
      </c>
      <c r="O910" s="28">
        <f>M910/E910</f>
        <v>0.31395754918319041</v>
      </c>
    </row>
    <row r="911" spans="1:15" x14ac:dyDescent="0.25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  <c r="L911" s="2">
        <f>E911-F911</f>
        <v>1659600000</v>
      </c>
      <c r="M911" s="2">
        <f>L911-SUM(G911:I911)</f>
        <v>803800000</v>
      </c>
      <c r="N911" s="28">
        <f t="array" ref="N911">1-(F911/E911)</f>
        <v>0.68612535141392428</v>
      </c>
      <c r="O911" s="28">
        <f>M911/E911</f>
        <v>0.3323135439060691</v>
      </c>
    </row>
    <row r="912" spans="1:15" x14ac:dyDescent="0.25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  <c r="L912" s="2">
        <f>E912-F912</f>
        <v>1643100000</v>
      </c>
      <c r="M912" s="2">
        <f>L912-SUM(G912:I912)</f>
        <v>818500000</v>
      </c>
      <c r="N912" s="28">
        <f t="array" ref="N912">1-(F912/E912)</f>
        <v>0.70392425670465264</v>
      </c>
      <c r="O912" s="28">
        <f>M912/E912</f>
        <v>0.35065547082512211</v>
      </c>
    </row>
    <row r="913" spans="1:15" x14ac:dyDescent="0.25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  <c r="L913" s="2">
        <f>E913-F913</f>
        <v>4386000000</v>
      </c>
      <c r="M913" s="2">
        <f>L913-SUM(G913:I913)</f>
        <v>1666000000</v>
      </c>
      <c r="N913" s="28">
        <f t="array" ref="N913">1-(F913/E913)</f>
        <v>0.41935175446983464</v>
      </c>
      <c r="O913" s="28">
        <f>M913/E913</f>
        <v>0.15928865092265035</v>
      </c>
    </row>
    <row r="914" spans="1:15" x14ac:dyDescent="0.25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  <c r="L914" s="2">
        <f>E914-F914</f>
        <v>4429000000</v>
      </c>
      <c r="M914" s="2">
        <f>L914-SUM(G914:I914)</f>
        <v>1743000000</v>
      </c>
      <c r="N914" s="28">
        <f t="array" ref="N914">1-(F914/E914)</f>
        <v>0.41112039357653396</v>
      </c>
      <c r="O914" s="28">
        <f>M914/E914</f>
        <v>0.1617933723196881</v>
      </c>
    </row>
    <row r="915" spans="1:15" x14ac:dyDescent="0.25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  <c r="L915" s="2">
        <f>E915-F915</f>
        <v>4808000000</v>
      </c>
      <c r="M915" s="2">
        <f>L915-SUM(G915:I915)</f>
        <v>1953000000</v>
      </c>
      <c r="N915" s="28">
        <f t="array" ref="N915">1-(F915/E915)</f>
        <v>0.4197660206041558</v>
      </c>
      <c r="O915" s="28">
        <f>M915/E915</f>
        <v>0.17050811943425878</v>
      </c>
    </row>
    <row r="916" spans="1:15" x14ac:dyDescent="0.25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  <c r="L916" s="2">
        <f>E916-F916</f>
        <v>5204000000</v>
      </c>
      <c r="M916" s="2">
        <f>L916-SUM(G916:I916)</f>
        <v>2192000000</v>
      </c>
      <c r="N916" s="28">
        <f t="array" ref="N916">1-(F916/E916)</f>
        <v>0.42817179529373051</v>
      </c>
      <c r="O916" s="28">
        <f>M916/E916</f>
        <v>0.18035214744117162</v>
      </c>
    </row>
    <row r="917" spans="1:15" x14ac:dyDescent="0.25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  <c r="L917" s="2">
        <f>E917-F917</f>
        <v>695600000</v>
      </c>
      <c r="M917" s="2">
        <f>L917-SUM(G917:I917)</f>
        <v>324400000</v>
      </c>
      <c r="N917" s="28">
        <f t="array" ref="N917">1-(F917/E917)</f>
        <v>0.20371943183482211</v>
      </c>
      <c r="O917" s="28">
        <f>M917/E917</f>
        <v>9.5006589544589251E-2</v>
      </c>
    </row>
    <row r="918" spans="1:15" x14ac:dyDescent="0.25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  <c r="L918" s="2">
        <f>E918-F918</f>
        <v>709900000</v>
      </c>
      <c r="M918" s="2">
        <f>L918-SUM(G918:I918)</f>
        <v>337600000</v>
      </c>
      <c r="N918" s="28">
        <f t="array" ref="N918">1-(F918/E918)</f>
        <v>0.20415851834809617</v>
      </c>
      <c r="O918" s="28">
        <f>M918/E918</f>
        <v>9.7089612331761194E-2</v>
      </c>
    </row>
    <row r="919" spans="1:15" x14ac:dyDescent="0.25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  <c r="L919" s="2">
        <f>E919-F919</f>
        <v>790400000</v>
      </c>
      <c r="M919" s="2">
        <f>L919-SUM(G919:I919)</f>
        <v>331500000</v>
      </c>
      <c r="N919" s="28">
        <f t="array" ref="N919">1-(F919/E919)</f>
        <v>0.20897337598815535</v>
      </c>
      <c r="O919" s="28">
        <f>M919/E919</f>
        <v>8.7645083679242786E-2</v>
      </c>
    </row>
    <row r="920" spans="1:15" x14ac:dyDescent="0.25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  <c r="L920" s="2">
        <f>E920-F920</f>
        <v>923200000</v>
      </c>
      <c r="M920" s="2">
        <f>L920-SUM(G920:I920)</f>
        <v>490600000</v>
      </c>
      <c r="N920" s="28">
        <f t="array" ref="N920">1-(F920/E920)</f>
        <v>0.23567854590013271</v>
      </c>
      <c r="O920" s="28">
        <f>M920/E920</f>
        <v>0.12524252016746656</v>
      </c>
    </row>
    <row r="921" spans="1:15" x14ac:dyDescent="0.25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  <c r="L921" s="2">
        <f>E921-F921</f>
        <v>1014431000</v>
      </c>
      <c r="M921" s="2">
        <f>L921-SUM(G921:I921)</f>
        <v>685836000</v>
      </c>
      <c r="N921" s="28">
        <f t="array" ref="N921">1-(F921/E921)</f>
        <v>0.17092076874927864</v>
      </c>
      <c r="O921" s="28">
        <f>M921/E921</f>
        <v>0.11555602732559463</v>
      </c>
    </row>
    <row r="922" spans="1:15" x14ac:dyDescent="0.25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  <c r="L922" s="2">
        <f>E922-F922</f>
        <v>1443540000</v>
      </c>
      <c r="M922" s="2">
        <f>L922-SUM(G922:I922)</f>
        <v>922038000</v>
      </c>
      <c r="N922" s="28">
        <f t="array" ref="N922">1-(F922/E922)</f>
        <v>0.18554947086124962</v>
      </c>
      <c r="O922" s="28">
        <f>M922/E922</f>
        <v>0.11851674564886658</v>
      </c>
    </row>
    <row r="923" spans="1:15" x14ac:dyDescent="0.25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  <c r="L923" s="2">
        <f>E923-F923</f>
        <v>1716437000</v>
      </c>
      <c r="M923" s="2">
        <f>L923-SUM(G923:I923)</f>
        <v>1086016000</v>
      </c>
      <c r="N923" s="28">
        <f t="array" ref="N923">1-(F923/E923)</f>
        <v>0.18117326901138353</v>
      </c>
      <c r="O923" s="28">
        <f>M923/E923</f>
        <v>0.1146311043858101</v>
      </c>
    </row>
    <row r="924" spans="1:15" x14ac:dyDescent="0.25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  <c r="L924" s="2">
        <f>E924-F924</f>
        <v>2026480000</v>
      </c>
      <c r="M924" s="2">
        <f>L924-SUM(G924:I924)</f>
        <v>1262363000</v>
      </c>
      <c r="N924" s="28">
        <f t="array" ref="N924">1-(F924/E924)</f>
        <v>0.1850666835677337</v>
      </c>
      <c r="O924" s="28">
        <f>M924/E924</f>
        <v>0.11528430276568975</v>
      </c>
    </row>
    <row r="925" spans="1:15" x14ac:dyDescent="0.25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  <c r="L925" s="2">
        <f>E925-F925</f>
        <v>2249700000</v>
      </c>
      <c r="M925" s="2">
        <f>L925-SUM(G925:I925)</f>
        <v>1048800000</v>
      </c>
      <c r="N925" s="28">
        <f t="array" ref="N925">1-(F925/E925)</f>
        <v>0.39667454244101985</v>
      </c>
      <c r="O925" s="28">
        <f>M925/E925</f>
        <v>0.18492788376767641</v>
      </c>
    </row>
    <row r="926" spans="1:15" x14ac:dyDescent="0.25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  <c r="L926" s="2">
        <f>E926-F926</f>
        <v>2223200000</v>
      </c>
      <c r="M926" s="2">
        <f>L926-SUM(G926:I926)</f>
        <v>1012700000</v>
      </c>
      <c r="N926" s="28">
        <f t="array" ref="N926">1-(F926/E926)</f>
        <v>0.3827625983506362</v>
      </c>
      <c r="O926" s="28">
        <f>M926/E926</f>
        <v>0.17435394177298005</v>
      </c>
    </row>
    <row r="927" spans="1:15" x14ac:dyDescent="0.25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  <c r="L927" s="2">
        <f>E927-F927</f>
        <v>2203100000</v>
      </c>
      <c r="M927" s="2">
        <f>L927-SUM(G927:I927)</f>
        <v>928200000</v>
      </c>
      <c r="N927" s="28">
        <f t="array" ref="N927">1-(F927/E927)</f>
        <v>0.36647481535697646</v>
      </c>
      <c r="O927" s="28">
        <f>M927/E927</f>
        <v>0.15440149045179319</v>
      </c>
    </row>
    <row r="928" spans="1:15" x14ac:dyDescent="0.25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  <c r="L928" s="2">
        <f>E928-F928</f>
        <v>2903300000</v>
      </c>
      <c r="M928" s="2">
        <f>L928-SUM(G928:I928)</f>
        <v>1116800000</v>
      </c>
      <c r="N928" s="28">
        <f t="array" ref="N928">1-(F928/E928)</f>
        <v>0.33447771339039878</v>
      </c>
      <c r="O928" s="28">
        <f>M928/E928</f>
        <v>0.12866211218764761</v>
      </c>
    </row>
    <row r="929" spans="1:15" x14ac:dyDescent="0.25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  <c r="L929" s="2">
        <f>E929-F929</f>
        <v>1724140000</v>
      </c>
      <c r="M929" s="2">
        <f>L929-SUM(G929:I929)</f>
        <v>440704000</v>
      </c>
      <c r="N929" s="28">
        <f t="array" ref="N929">1-(F929/E929)</f>
        <v>0.41818318525902698</v>
      </c>
      <c r="O929" s="28">
        <f>M929/E929</f>
        <v>0.10689097316714084</v>
      </c>
    </row>
    <row r="930" spans="1:15" x14ac:dyDescent="0.25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  <c r="L930" s="2">
        <f>E930-F930</f>
        <v>2075402000</v>
      </c>
      <c r="M930" s="2">
        <f>L930-SUM(G930:I930)</f>
        <v>540353000</v>
      </c>
      <c r="N930" s="28">
        <f t="array" ref="N930">1-(F930/E930)</f>
        <v>0.40995368321913483</v>
      </c>
      <c r="O930" s="28">
        <f>M930/E930</f>
        <v>0.10673580472048748</v>
      </c>
    </row>
    <row r="931" spans="1:15" x14ac:dyDescent="0.25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  <c r="L931" s="2">
        <f>E931-F931</f>
        <v>2651913000</v>
      </c>
      <c r="M931" s="2">
        <f>L931-SUM(G931:I931)</f>
        <v>664674000</v>
      </c>
      <c r="N931" s="28">
        <f t="array" ref="N931">1-(F931/E931)</f>
        <v>0.39345516600435837</v>
      </c>
      <c r="O931" s="28">
        <f>M931/E931</f>
        <v>9.8615384067569686E-2</v>
      </c>
    </row>
    <row r="932" spans="1:15" x14ac:dyDescent="0.25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  <c r="L932" s="2">
        <f>E932-F932</f>
        <v>2833529000</v>
      </c>
      <c r="M932" s="2">
        <f>L932-SUM(G932:I932)</f>
        <v>724138000</v>
      </c>
      <c r="N932" s="28">
        <f t="array" ref="N932">1-(F932/E932)</f>
        <v>0.39394878064819938</v>
      </c>
      <c r="O932" s="28">
        <f>M932/E932</f>
        <v>0.10067773512147776</v>
      </c>
    </row>
    <row r="933" spans="1:15" x14ac:dyDescent="0.25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  <c r="L933" s="2">
        <f>E933-F933</f>
        <v>1308000000</v>
      </c>
      <c r="M933" s="2">
        <f>L933-SUM(G933:I933)</f>
        <v>1308000000</v>
      </c>
      <c r="N933" s="28">
        <f t="array" ref="N933">1-(F933/E933)</f>
        <v>9.9794003204394577E-2</v>
      </c>
      <c r="O933" s="28">
        <f>M933/E933</f>
        <v>9.9794003204394605E-2</v>
      </c>
    </row>
    <row r="934" spans="1:15" x14ac:dyDescent="0.25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  <c r="L934" s="2">
        <f>E934-F934</f>
        <v>1117000000</v>
      </c>
      <c r="M934" s="2">
        <f>L934-SUM(G934:I934)</f>
        <v>1117000000</v>
      </c>
      <c r="N934" s="28">
        <f t="array" ref="N934">1-(F934/E934)</f>
        <v>9.7810858143607682E-2</v>
      </c>
      <c r="O934" s="28">
        <f>M934/E934</f>
        <v>9.781085814360771E-2</v>
      </c>
    </row>
    <row r="935" spans="1:15" x14ac:dyDescent="0.25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  <c r="L935" s="2">
        <f>E935-F935</f>
        <v>1012000000</v>
      </c>
      <c r="M935" s="2">
        <f>L935-SUM(G935:I935)</f>
        <v>1012000000</v>
      </c>
      <c r="N935" s="28">
        <f t="array" ref="N935">1-(F935/E935)</f>
        <v>9.2117240123793964E-2</v>
      </c>
      <c r="O935" s="28">
        <f>M935/E935</f>
        <v>9.2117240123793923E-2</v>
      </c>
    </row>
    <row r="936" spans="1:15" x14ac:dyDescent="0.25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  <c r="L936" s="2">
        <f>E936-F936</f>
        <v>890000000</v>
      </c>
      <c r="M936" s="2">
        <f>L936-SUM(G936:I936)</f>
        <v>890000000</v>
      </c>
      <c r="N936" s="28">
        <f t="array" ref="N936">1-(F936/E936)</f>
        <v>8.503726351996943E-2</v>
      </c>
      <c r="O936" s="28">
        <f>M936/E936</f>
        <v>8.503726351996943E-2</v>
      </c>
    </row>
    <row r="937" spans="1:15" x14ac:dyDescent="0.25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  <c r="L937" s="2">
        <f>E937-F937</f>
        <v>959720000</v>
      </c>
      <c r="M937" s="2">
        <f>L937-SUM(G937:I937)</f>
        <v>573154000</v>
      </c>
      <c r="N937" s="28">
        <f t="array" ref="N937">1-(F937/E937)</f>
        <v>0.74847375990067344</v>
      </c>
      <c r="O937" s="28">
        <f>M937/E937</f>
        <v>0.4469957168571152</v>
      </c>
    </row>
    <row r="938" spans="1:15" x14ac:dyDescent="0.25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  <c r="L938" s="2">
        <f>E938-F938</f>
        <v>1049806000</v>
      </c>
      <c r="M938" s="2">
        <f>L938-SUM(G938:I938)</f>
        <v>639730000</v>
      </c>
      <c r="N938" s="28">
        <f t="array" ref="N938">1-(F938/E938)</f>
        <v>0.75613410103530287</v>
      </c>
      <c r="O938" s="28">
        <f>M938/E938</f>
        <v>0.46077243648380206</v>
      </c>
    </row>
    <row r="939" spans="1:15" x14ac:dyDescent="0.25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  <c r="L939" s="2">
        <f>E939-F939</f>
        <v>1119412000</v>
      </c>
      <c r="M939" s="2">
        <f>L939-SUM(G939:I939)</f>
        <v>682699000</v>
      </c>
      <c r="N939" s="28">
        <f t="array" ref="N939">1-(F939/E939)</f>
        <v>0.75885187768745865</v>
      </c>
      <c r="O939" s="28">
        <f>M939/E939</f>
        <v>0.46280316634567997</v>
      </c>
    </row>
    <row r="940" spans="1:15" x14ac:dyDescent="0.25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  <c r="L940" s="2">
        <f>E940-F940</f>
        <v>1080135000</v>
      </c>
      <c r="M940" s="2">
        <f>L940-SUM(G940:I940)</f>
        <v>633553000</v>
      </c>
      <c r="N940" s="28">
        <f t="array" ref="N940">1-(F940/E940)</f>
        <v>0.75855586206121628</v>
      </c>
      <c r="O940" s="28">
        <f>M940/E940</f>
        <v>0.44493081149714592</v>
      </c>
    </row>
    <row r="941" spans="1:15" x14ac:dyDescent="0.25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  <c r="L941" s="2">
        <f>E941-F941</f>
        <v>17806900000</v>
      </c>
      <c r="M941" s="2">
        <f>L941-SUM(G941:I941)</f>
        <v>5689300000</v>
      </c>
      <c r="N941" s="28">
        <f t="array" ref="N941">1-(F941/E941)</f>
        <v>0.78779741100896328</v>
      </c>
      <c r="O941" s="28">
        <f>M941/E941</f>
        <v>0.25170107152021376</v>
      </c>
    </row>
    <row r="942" spans="1:15" x14ac:dyDescent="0.25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  <c r="L942" s="2">
        <f>E942-F942</f>
        <v>18205000000</v>
      </c>
      <c r="M942" s="2">
        <f>L942-SUM(G942:I942)</f>
        <v>6067000000</v>
      </c>
      <c r="N942" s="28">
        <f t="array" ref="N942">1-(F942/E942)</f>
        <v>0.78764856293617036</v>
      </c>
      <c r="O942" s="28">
        <f>M942/E942</f>
        <v>0.26249183363547079</v>
      </c>
    </row>
    <row r="943" spans="1:15" x14ac:dyDescent="0.25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  <c r="L943" s="2">
        <f>E943-F943</f>
        <v>14683100000</v>
      </c>
      <c r="M943" s="2">
        <f>L943-SUM(G943:I943)</f>
        <v>3669200000</v>
      </c>
      <c r="N943" s="28">
        <f t="array" ref="N943">1-(F943/E943)</f>
        <v>0.74854197679398027</v>
      </c>
      <c r="O943" s="28">
        <f>M943/E943</f>
        <v>0.18705520096249922</v>
      </c>
    </row>
    <row r="944" spans="1:15" x14ac:dyDescent="0.25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  <c r="L944" s="2">
        <f>E944-F944</f>
        <v>14921500000</v>
      </c>
      <c r="M944" s="2">
        <f>L944-SUM(G944:I944)</f>
        <v>3692700000</v>
      </c>
      <c r="N944" s="28">
        <f t="array" ref="N944">1-(F944/E944)</f>
        <v>0.74761883288991771</v>
      </c>
      <c r="O944" s="28">
        <f>M944/E944</f>
        <v>0.18501706022937367</v>
      </c>
    </row>
    <row r="945" spans="1:15" x14ac:dyDescent="0.25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  <c r="L945" s="2">
        <f>E945-F945</f>
        <v>4187000000</v>
      </c>
      <c r="M945" s="2">
        <f>L945-SUM(G945:I945)</f>
        <v>4505000000</v>
      </c>
      <c r="N945" s="28">
        <f t="array" ref="N945">1-(F945/E945)</f>
        <v>9.2310066581418937E-2</v>
      </c>
      <c r="O945" s="28">
        <f>M945/E945</f>
        <v>9.9320957714184935E-2</v>
      </c>
    </row>
    <row r="946" spans="1:15" x14ac:dyDescent="0.25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  <c r="L946" s="2">
        <f>E946-F946</f>
        <v>4683000000</v>
      </c>
      <c r="M946" s="2">
        <f>L946-SUM(G946:I946)</f>
        <v>5012000000</v>
      </c>
      <c r="N946" s="28">
        <f t="array" ref="N946">1-(F946/E946)</f>
        <v>0.11723326490762531</v>
      </c>
      <c r="O946" s="28">
        <f>M946/E946</f>
        <v>0.12546938366795174</v>
      </c>
    </row>
    <row r="947" spans="1:15" x14ac:dyDescent="0.25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  <c r="L947" s="2">
        <f>E947-F947</f>
        <v>4492000000</v>
      </c>
      <c r="M947" s="2">
        <f>L947-SUM(G947:I947)</f>
        <v>4712000000</v>
      </c>
      <c r="N947" s="28">
        <f t="array" ref="N947">1-(F947/E947)</f>
        <v>0.11081507795539769</v>
      </c>
      <c r="O947" s="28">
        <f>M947/E947</f>
        <v>0.11624235247681074</v>
      </c>
    </row>
    <row r="948" spans="1:15" x14ac:dyDescent="0.25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  <c r="L948" s="2">
        <f>E948-F948</f>
        <v>5062000000</v>
      </c>
      <c r="M948" s="2">
        <f>L948-SUM(G948:I948)</f>
        <v>5549000000</v>
      </c>
      <c r="N948" s="28">
        <f t="array" ref="N948">1-(F948/E948)</f>
        <v>0.10713681002370468</v>
      </c>
      <c r="O948" s="28">
        <f>M948/E948</f>
        <v>0.11744412461903149</v>
      </c>
    </row>
    <row r="949" spans="1:15" x14ac:dyDescent="0.25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  <c r="L949" s="2">
        <f>E949-F949</f>
        <v>950300000</v>
      </c>
      <c r="M949" s="2">
        <f>L949-SUM(G949:I949)</f>
        <v>519700000</v>
      </c>
      <c r="N949" s="28">
        <f t="array" ref="N949">1-(F949/E949)</f>
        <v>0.30709322992405885</v>
      </c>
      <c r="O949" s="28">
        <f>M949/E949</f>
        <v>0.16794312489901439</v>
      </c>
    </row>
    <row r="950" spans="1:15" x14ac:dyDescent="0.25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  <c r="L950" s="2">
        <f>E950-F950</f>
        <v>1004400000</v>
      </c>
      <c r="M950" s="2">
        <f>L950-SUM(G950:I950)</f>
        <v>533900000</v>
      </c>
      <c r="N950" s="28">
        <f t="array" ref="N950">1-(F950/E950)</f>
        <v>0.3065185546875</v>
      </c>
      <c r="O950" s="28">
        <f>M950/E950</f>
        <v>0.162933349609375</v>
      </c>
    </row>
    <row r="951" spans="1:15" x14ac:dyDescent="0.25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  <c r="L951" s="2">
        <f>E951-F951</f>
        <v>1032800000</v>
      </c>
      <c r="M951" s="2">
        <f>L951-SUM(G951:I951)</f>
        <v>543600000</v>
      </c>
      <c r="N951" s="28">
        <f t="array" ref="N951">1-(F951/E951)</f>
        <v>0.30827090111333311</v>
      </c>
      <c r="O951" s="28">
        <f>M951/E951</f>
        <v>0.16225412649613469</v>
      </c>
    </row>
    <row r="952" spans="1:15" x14ac:dyDescent="0.25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  <c r="L952" s="2">
        <f>E952-F952</f>
        <v>1082000000</v>
      </c>
      <c r="M952" s="2">
        <f>L952-SUM(G952:I952)</f>
        <v>577000000</v>
      </c>
      <c r="N952" s="28">
        <f t="array" ref="N952">1-(F952/E952)</f>
        <v>0.33255470863044012</v>
      </c>
      <c r="O952" s="28">
        <f>M952/E952</f>
        <v>0.17734202114580772</v>
      </c>
    </row>
    <row r="953" spans="1:15" x14ac:dyDescent="0.25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  <c r="L953" s="2">
        <f>E953-F953</f>
        <v>17327000000</v>
      </c>
      <c r="M953" s="2">
        <f>L953-SUM(G953:I953)</f>
        <v>3560000000</v>
      </c>
      <c r="N953" s="28">
        <f t="array" ref="N953">1-(F953/E953)</f>
        <v>0.34296629124522471</v>
      </c>
      <c r="O953" s="28">
        <f>M953/E953</f>
        <v>7.0465746917123567E-2</v>
      </c>
    </row>
    <row r="954" spans="1:15" x14ac:dyDescent="0.25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  <c r="L954" s="2">
        <f>E954-F954</f>
        <v>18476000000</v>
      </c>
      <c r="M954" s="2">
        <f>L954-SUM(G954:I954)</f>
        <v>4149000000</v>
      </c>
      <c r="N954" s="28">
        <f t="array" ref="N954">1-(F954/E954)</f>
        <v>0.34588239698972234</v>
      </c>
      <c r="O954" s="28">
        <f>M954/E954</f>
        <v>7.7671902203418394E-2</v>
      </c>
    </row>
    <row r="955" spans="1:15" x14ac:dyDescent="0.25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  <c r="L955" s="2">
        <f>E955-F955</f>
        <v>19558000000</v>
      </c>
      <c r="M955" s="2">
        <f>L955-SUM(G955:I955)</f>
        <v>4792000000</v>
      </c>
      <c r="N955" s="28">
        <f t="array" ref="N955">1-(F955/E955)</f>
        <v>0.34786475285915019</v>
      </c>
      <c r="O955" s="28">
        <f>M955/E955</f>
        <v>8.5232022481902425E-2</v>
      </c>
    </row>
    <row r="956" spans="1:15" x14ac:dyDescent="0.25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  <c r="L956" s="2">
        <f>E956-F956</f>
        <v>20570000000</v>
      </c>
      <c r="M956" s="2">
        <f>L956-SUM(G956:I956)</f>
        <v>4971000000</v>
      </c>
      <c r="N956" s="28">
        <f t="array" ref="N956">1-(F956/E956)</f>
        <v>0.34820733317533936</v>
      </c>
      <c r="O956" s="28">
        <f>M956/E956</f>
        <v>8.4148694857297632E-2</v>
      </c>
    </row>
    <row r="957" spans="1:15" x14ac:dyDescent="0.25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  <c r="L957" s="2">
        <f>E957-F957</f>
        <v>1403059000</v>
      </c>
      <c r="M957" s="2">
        <f>L957-SUM(G957:I957)</f>
        <v>118071000</v>
      </c>
      <c r="N957" s="28">
        <f t="array" ref="N957">1-(F957/E957)</f>
        <v>0.38985600108477103</v>
      </c>
      <c r="O957" s="28">
        <f>M957/E957</f>
        <v>3.2807378666242837E-2</v>
      </c>
    </row>
    <row r="958" spans="1:15" x14ac:dyDescent="0.25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  <c r="L958" s="2">
        <f>E958-F958</f>
        <v>2007481000</v>
      </c>
      <c r="M958" s="2">
        <f>L958-SUM(G958:I958)</f>
        <v>677669000</v>
      </c>
      <c r="N958" s="28">
        <f t="array" ref="N958">1-(F958/E958)</f>
        <v>0.43571659725883372</v>
      </c>
      <c r="O958" s="28">
        <f>M958/E958</f>
        <v>0.1470856415317488</v>
      </c>
    </row>
    <row r="959" spans="1:15" x14ac:dyDescent="0.25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  <c r="L959" s="2">
        <f>E959-F959</f>
        <v>2284336000</v>
      </c>
      <c r="M959" s="2">
        <f>L959-SUM(G959:I959)</f>
        <v>867483000</v>
      </c>
      <c r="N959" s="28">
        <f t="array" ref="N959">1-(F959/E959)</f>
        <v>0.43434122181760659</v>
      </c>
      <c r="O959" s="28">
        <f>M959/E959</f>
        <v>0.16494229663499713</v>
      </c>
    </row>
    <row r="960" spans="1:15" x14ac:dyDescent="0.25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  <c r="L960" s="2">
        <f>E960-F960</f>
        <v>2618922000</v>
      </c>
      <c r="M960" s="2">
        <f>L960-SUM(G960:I960)</f>
        <v>1074256000</v>
      </c>
      <c r="N960" s="28">
        <f t="array" ref="N960">1-(F960/E960)</f>
        <v>0.44494896526321492</v>
      </c>
      <c r="O960" s="28">
        <f>M960/E960</f>
        <v>0.18251368144137176</v>
      </c>
    </row>
    <row r="961" spans="1:15" x14ac:dyDescent="0.25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  <c r="L961" s="2">
        <f>E961-F961</f>
        <v>330864000</v>
      </c>
      <c r="M961" s="2">
        <f>L961-SUM(G961:I961)</f>
        <v>-146110000</v>
      </c>
      <c r="N961" s="28">
        <f t="array" ref="N961">1-(F961/E961)</f>
        <v>4.2360839934396877E-2</v>
      </c>
      <c r="O961" s="28">
        <f>M961/E961</f>
        <v>-1.8706605502003044E-2</v>
      </c>
    </row>
    <row r="962" spans="1:15" x14ac:dyDescent="0.25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  <c r="L962" s="2">
        <f>E962-F962</f>
        <v>1964071000</v>
      </c>
      <c r="M962" s="2">
        <f>L962-SUM(G962:I962)</f>
        <v>-380970000</v>
      </c>
      <c r="N962" s="28">
        <f t="array" ref="N962">1-(F962/E962)</f>
        <v>0.20605505079954656</v>
      </c>
      <c r="O962" s="28">
        <f>M962/E962</f>
        <v>-3.9968408832014343E-2</v>
      </c>
    </row>
    <row r="963" spans="1:15" x14ac:dyDescent="0.25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  <c r="L963" s="2">
        <f>E963-F963</f>
        <v>2657611000</v>
      </c>
      <c r="M963" s="2">
        <f>L963-SUM(G963:I963)</f>
        <v>-385024000</v>
      </c>
      <c r="N963" s="28">
        <f t="array" ref="N963">1-(F963/E963)</f>
        <v>0.24879578973659833</v>
      </c>
      <c r="O963" s="28">
        <f>M963/E963</f>
        <v>-3.6044534037353103E-2</v>
      </c>
    </row>
    <row r="964" spans="1:15" x14ac:dyDescent="0.25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  <c r="L964" s="2">
        <f>E964-F964</f>
        <v>2439269000</v>
      </c>
      <c r="M964" s="2">
        <f>L964-SUM(G964:I964)</f>
        <v>-404936000</v>
      </c>
      <c r="N964" s="28">
        <f t="array" ref="N964">1-(F964/E964)</f>
        <v>0.24111782906779433</v>
      </c>
      <c r="O964" s="28">
        <f>M964/E964</f>
        <v>-4.0027274249538031E-2</v>
      </c>
    </row>
    <row r="965" spans="1:15" x14ac:dyDescent="0.25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  <c r="L965" s="2">
        <f>E965-F965</f>
        <v>9392000000</v>
      </c>
      <c r="M965" s="2">
        <f>L965-SUM(G965:I965)</f>
        <v>1364000000</v>
      </c>
      <c r="N965" s="28">
        <f t="array" ref="N965">1-(F965/E965)</f>
        <v>0.53065144923442009</v>
      </c>
      <c r="O965" s="28">
        <f>M965/E965</f>
        <v>7.706650093225606E-2</v>
      </c>
    </row>
    <row r="966" spans="1:15" x14ac:dyDescent="0.25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  <c r="L966" s="2">
        <f>E966-F966</f>
        <v>10928000000</v>
      </c>
      <c r="M966" s="2">
        <f>L966-SUM(G966:I966)</f>
        <v>2351000000</v>
      </c>
      <c r="N966" s="28">
        <f t="array" ref="N966">1-(F966/E966)</f>
        <v>0.58736898683149685</v>
      </c>
      <c r="O966" s="28">
        <f>M966/E966</f>
        <v>0.12636388067723731</v>
      </c>
    </row>
    <row r="967" spans="1:15" x14ac:dyDescent="0.25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  <c r="L967" s="2">
        <f>E967-F967</f>
        <v>13795000000</v>
      </c>
      <c r="M967" s="2">
        <f>L967-SUM(G967:I967)</f>
        <v>4155000000</v>
      </c>
      <c r="N967" s="28">
        <f t="array" ref="N967">1-(F967/E967)</f>
        <v>0.69601412714429867</v>
      </c>
      <c r="O967" s="28">
        <f>M967/E967</f>
        <v>0.20963673057517659</v>
      </c>
    </row>
    <row r="968" spans="1:15" x14ac:dyDescent="0.25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  <c r="L968" s="2">
        <f>E968-F968</f>
        <v>14293000000</v>
      </c>
      <c r="M968" s="2">
        <f>L968-SUM(G968:I968)</f>
        <v>3760000000</v>
      </c>
      <c r="N968" s="28">
        <f t="array" ref="N968">1-(F968/E968)</f>
        <v>0.6997796817625459</v>
      </c>
      <c r="O968" s="28">
        <f>M968/E968</f>
        <v>0.18408812729498164</v>
      </c>
    </row>
    <row r="969" spans="1:15" x14ac:dyDescent="0.25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  <c r="L969" s="2">
        <f>E969-F969</f>
        <v>2525000000</v>
      </c>
      <c r="M969" s="2">
        <f>L969-SUM(G969:I969)</f>
        <v>575000000</v>
      </c>
      <c r="N969" s="28">
        <f t="array" ref="N969">1-(F969/E969)</f>
        <v>0.39601631116687575</v>
      </c>
      <c r="O969" s="28">
        <f>M969/E969</f>
        <v>9.0181932245922206E-2</v>
      </c>
    </row>
    <row r="970" spans="1:15" x14ac:dyDescent="0.25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  <c r="L970" s="2">
        <f>E970-F970</f>
        <v>2628000000</v>
      </c>
      <c r="M970" s="2">
        <f>L970-SUM(G970:I970)</f>
        <v>666000000</v>
      </c>
      <c r="N970" s="28">
        <f t="array" ref="N970">1-(F970/E970)</f>
        <v>0.4162838587042611</v>
      </c>
      <c r="O970" s="28">
        <f>M970/E970</f>
        <v>0.10549659432916204</v>
      </c>
    </row>
    <row r="971" spans="1:15" x14ac:dyDescent="0.25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  <c r="L971" s="2">
        <f>E971-F971</f>
        <v>3002000000</v>
      </c>
      <c r="M971" s="2">
        <f>L971-SUM(G971:I971)</f>
        <v>1013000000</v>
      </c>
      <c r="N971" s="28">
        <f t="array" ref="N971">1-(F971/E971)</f>
        <v>0.4429688652796222</v>
      </c>
      <c r="O971" s="28">
        <f>M971/E971</f>
        <v>0.14947616939648811</v>
      </c>
    </row>
    <row r="972" spans="1:15" x14ac:dyDescent="0.25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  <c r="L972" s="2">
        <f>E972-F972</f>
        <v>3964000000</v>
      </c>
      <c r="M972" s="2">
        <f>L972-SUM(G972:I972)</f>
        <v>1331000000</v>
      </c>
      <c r="N972" s="28">
        <f t="array" ref="N972">1-(F972/E972)</f>
        <v>0.48171102199538218</v>
      </c>
      <c r="O972" s="28">
        <f>M972/E972</f>
        <v>0.16174504800097217</v>
      </c>
    </row>
    <row r="973" spans="1:15" x14ac:dyDescent="0.25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  <c r="L973" s="2">
        <f>E973-F973</f>
        <v>5757000000</v>
      </c>
      <c r="M973" s="2">
        <f>L973-SUM(G973:I973)</f>
        <v>4676000000</v>
      </c>
      <c r="N973" s="28">
        <f t="array" ref="N973">1-(F973/E973)</f>
        <v>0.12694037749162113</v>
      </c>
      <c r="O973" s="28">
        <f>M973/E973</f>
        <v>0.10310460398659375</v>
      </c>
    </row>
    <row r="974" spans="1:15" x14ac:dyDescent="0.25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  <c r="L974" s="2">
        <f>E974-F974</f>
        <v>6122000000</v>
      </c>
      <c r="M974" s="2">
        <f>L974-SUM(G974:I974)</f>
        <v>5102000000</v>
      </c>
      <c r="N974" s="28">
        <f t="array" ref="N974">1-(F974/E974)</f>
        <v>0.13894058372293583</v>
      </c>
      <c r="O974" s="28">
        <f>M974/E974</f>
        <v>0.11579138486677863</v>
      </c>
    </row>
    <row r="975" spans="1:15" x14ac:dyDescent="0.25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  <c r="L975" s="2">
        <f>E975-F975</f>
        <v>6669000000</v>
      </c>
      <c r="M975" s="2">
        <f>L975-SUM(G975:I975)</f>
        <v>5736000000</v>
      </c>
      <c r="N975" s="28">
        <f t="array" ref="N975">1-(F975/E975)</f>
        <v>0.14622434660585859</v>
      </c>
      <c r="O975" s="28">
        <f>M975/E975</f>
        <v>0.12576740922645149</v>
      </c>
    </row>
    <row r="976" spans="1:15" x14ac:dyDescent="0.25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  <c r="L976" s="2">
        <f>E976-F976</f>
        <v>7052000000</v>
      </c>
      <c r="M976" s="2">
        <f>L976-SUM(G976:I976)</f>
        <v>6122000000</v>
      </c>
      <c r="N976" s="28">
        <f t="array" ref="N976">1-(F976/E976)</f>
        <v>0.21542691308996487</v>
      </c>
      <c r="O976" s="28">
        <f>M976/E976</f>
        <v>0.18701695433022758</v>
      </c>
    </row>
    <row r="977" spans="1:15" x14ac:dyDescent="0.25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  <c r="L977" s="2">
        <f>E977-F977</f>
        <v>11148000000</v>
      </c>
      <c r="M977" s="2">
        <f>L977-SUM(G977:I977)</f>
        <v>2666000000</v>
      </c>
      <c r="N977" s="28">
        <f t="array" ref="N977">1-(F977/E977)</f>
        <v>0.40265838329841797</v>
      </c>
      <c r="O977" s="28">
        <f>M977/E977</f>
        <v>9.6294155891064076E-2</v>
      </c>
    </row>
    <row r="978" spans="1:15" x14ac:dyDescent="0.25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  <c r="L978" s="2">
        <f>E978-F978</f>
        <v>11206000000</v>
      </c>
      <c r="M978" s="2">
        <f>L978-SUM(G978:I978)</f>
        <v>2766000000</v>
      </c>
      <c r="N978" s="28">
        <f t="array" ref="N978">1-(F978/E978)</f>
        <v>0.40120296444810422</v>
      </c>
      <c r="O978" s="28">
        <f>M978/E978</f>
        <v>9.9029751888582582E-2</v>
      </c>
    </row>
    <row r="979" spans="1:15" x14ac:dyDescent="0.25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  <c r="L979" s="2">
        <f>E979-F979</f>
        <v>11242000000</v>
      </c>
      <c r="M979" s="2">
        <f>L979-SUM(G979:I979)</f>
        <v>2887000000</v>
      </c>
      <c r="N979" s="28">
        <f t="array" ref="N979">1-(F979/E979)</f>
        <v>0.4</v>
      </c>
      <c r="O979" s="28">
        <f>M979/E979</f>
        <v>0.10272193559864792</v>
      </c>
    </row>
    <row r="980" spans="1:15" x14ac:dyDescent="0.25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  <c r="L980" s="2">
        <f>E980-F980</f>
        <v>10583000000</v>
      </c>
      <c r="M980" s="2">
        <f>L980-SUM(G980:I980)</f>
        <v>2327000000</v>
      </c>
      <c r="N980" s="28">
        <f t="array" ref="N980">1-(F980/E980)</f>
        <v>0.39081945418959341</v>
      </c>
      <c r="O980" s="28">
        <f>M980/E980</f>
        <v>8.5933749399903989E-2</v>
      </c>
    </row>
    <row r="981" spans="1:15" x14ac:dyDescent="0.25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  <c r="L981" s="2" t="e">
        <f>E981-F981</f>
        <v>#VALUE!</v>
      </c>
      <c r="M981" s="2" t="e">
        <f>L981-SUM(G981:I981)</f>
        <v>#VALUE!</v>
      </c>
      <c r="N981" s="28" t="e">
        <f t="array" ref="N981">1-(F981/E981)</f>
        <v>#VALUE!</v>
      </c>
      <c r="O981" s="28" t="e">
        <f>M981/E981</f>
        <v>#VALUE!</v>
      </c>
    </row>
    <row r="982" spans="1:15" x14ac:dyDescent="0.25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  <c r="L982" s="2" t="e">
        <f>E982-F982</f>
        <v>#VALUE!</v>
      </c>
      <c r="M982" s="2" t="e">
        <f>L982-SUM(G982:I982)</f>
        <v>#VALUE!</v>
      </c>
      <c r="N982" s="28" t="e">
        <f t="array" ref="N982">1-(F982/E982)</f>
        <v>#VALUE!</v>
      </c>
      <c r="O982" s="28" t="e">
        <f>M982/E982</f>
        <v>#VALUE!</v>
      </c>
    </row>
    <row r="983" spans="1:15" x14ac:dyDescent="0.25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  <c r="L983" s="2" t="e">
        <f>E983-F983</f>
        <v>#VALUE!</v>
      </c>
      <c r="M983" s="2" t="e">
        <f>L983-SUM(G983:I983)</f>
        <v>#VALUE!</v>
      </c>
      <c r="N983" s="28" t="e">
        <f t="array" ref="N983">1-(F983/E983)</f>
        <v>#VALUE!</v>
      </c>
      <c r="O983" s="28" t="e">
        <f>M983/E983</f>
        <v>#VALUE!</v>
      </c>
    </row>
    <row r="984" spans="1:15" x14ac:dyDescent="0.25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  <c r="L984" s="2" t="e">
        <f>E984-F984</f>
        <v>#VALUE!</v>
      </c>
      <c r="M984" s="2" t="e">
        <f>L984-SUM(G984:I984)</f>
        <v>#VALUE!</v>
      </c>
      <c r="N984" s="28" t="e">
        <f t="array" ref="N984">1-(F984/E984)</f>
        <v>#VALUE!</v>
      </c>
      <c r="O984" s="28" t="e">
        <f>M984/E984</f>
        <v>#VALUE!</v>
      </c>
    </row>
    <row r="985" spans="1:15" x14ac:dyDescent="0.25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  <c r="L985" s="2">
        <f>E985-F985</f>
        <v>358613000</v>
      </c>
      <c r="M985" s="2">
        <f>L985-SUM(G985:I985)</f>
        <v>190287000</v>
      </c>
      <c r="N985" s="28">
        <f t="array" ref="N985">1-(F985/E985)</f>
        <v>0.75356596510103224</v>
      </c>
      <c r="O985" s="28">
        <f>M985/E985</f>
        <v>0.39985668896883303</v>
      </c>
    </row>
    <row r="986" spans="1:15" x14ac:dyDescent="0.25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  <c r="L986" s="2">
        <f>E986-F986</f>
        <v>463440000</v>
      </c>
      <c r="M986" s="2">
        <f>L986-SUM(G986:I986)</f>
        <v>232741000</v>
      </c>
      <c r="N986" s="28">
        <f t="array" ref="N986">1-(F986/E986)</f>
        <v>0.72926403247887461</v>
      </c>
      <c r="O986" s="28">
        <f>M986/E986</f>
        <v>0.36623865049017296</v>
      </c>
    </row>
    <row r="987" spans="1:15" x14ac:dyDescent="0.25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  <c r="L987" s="2">
        <f>E987-F987</f>
        <v>716953000</v>
      </c>
      <c r="M987" s="2">
        <f>L987-SUM(G987:I987)</f>
        <v>357477000</v>
      </c>
      <c r="N987" s="28">
        <f t="array" ref="N987">1-(F987/E987)</f>
        <v>0.72249307691377485</v>
      </c>
      <c r="O987" s="28">
        <f>M987/E987</f>
        <v>0.36023931506794099</v>
      </c>
    </row>
    <row r="988" spans="1:15" x14ac:dyDescent="0.25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  <c r="L988" s="2">
        <f>E988-F988</f>
        <v>761878000</v>
      </c>
      <c r="M988" s="2">
        <f>L988-SUM(G988:I988)</f>
        <v>413366000</v>
      </c>
      <c r="N988" s="28">
        <f t="array" ref="N988">1-(F988/E988)</f>
        <v>0.73062269186471918</v>
      </c>
      <c r="O988" s="28">
        <f>M988/E988</f>
        <v>0.39640805961761794</v>
      </c>
    </row>
    <row r="989" spans="1:15" x14ac:dyDescent="0.25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  <c r="L989" s="2">
        <f>E989-F989</f>
        <v>459984000</v>
      </c>
      <c r="M989" s="2">
        <f>L989-SUM(G989:I989)</f>
        <v>161951000</v>
      </c>
      <c r="N989" s="28">
        <f t="array" ref="N989">1-(F989/E989)</f>
        <v>0.57677015035416179</v>
      </c>
      <c r="O989" s="28">
        <f>M989/E989</f>
        <v>0.20306902548785793</v>
      </c>
    </row>
    <row r="990" spans="1:15" x14ac:dyDescent="0.25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  <c r="L990" s="2">
        <f>E990-F990</f>
        <v>606219000</v>
      </c>
      <c r="M990" s="2">
        <f>L990-SUM(G990:I990)</f>
        <v>221282000</v>
      </c>
      <c r="N990" s="28">
        <f t="array" ref="N990">1-(F990/E990)</f>
        <v>0.58886228417397213</v>
      </c>
      <c r="O990" s="28">
        <f>M990/E990</f>
        <v>0.21494645328929796</v>
      </c>
    </row>
    <row r="991" spans="1:15" x14ac:dyDescent="0.25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  <c r="L991" s="2">
        <f>E991-F991</f>
        <v>663318000</v>
      </c>
      <c r="M991" s="2">
        <f>L991-SUM(G991:I991)</f>
        <v>255190000</v>
      </c>
      <c r="N991" s="28">
        <f t="array" ref="N991">1-(F991/E991)</f>
        <v>0.60015363081736472</v>
      </c>
      <c r="O991" s="28">
        <f>M991/E991</f>
        <v>0.23088956586174855</v>
      </c>
    </row>
    <row r="992" spans="1:15" x14ac:dyDescent="0.25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  <c r="L992" s="2">
        <f>E992-F992</f>
        <v>790790000</v>
      </c>
      <c r="M992" s="2">
        <f>L992-SUM(G992:I992)</f>
        <v>296448000</v>
      </c>
      <c r="N992" s="28">
        <f t="array" ref="N992">1-(F992/E992)</f>
        <v>0.61389637378905704</v>
      </c>
      <c r="O992" s="28">
        <f>M992/E992</f>
        <v>0.23013486793841395</v>
      </c>
    </row>
    <row r="993" spans="1:15" x14ac:dyDescent="0.25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  <c r="L993" s="2">
        <f>E993-F993</f>
        <v>1624000000</v>
      </c>
      <c r="M993" s="2">
        <f>L993-SUM(G993:I993)</f>
        <v>940000000</v>
      </c>
      <c r="N993" s="28">
        <f t="array" ref="N993">1-(F993/E993)</f>
        <v>0.13746402573218219</v>
      </c>
      <c r="O993" s="28">
        <f>M993/E993</f>
        <v>7.9566615879465036E-2</v>
      </c>
    </row>
    <row r="994" spans="1:15" x14ac:dyDescent="0.25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  <c r="L994" s="2">
        <f>E994-F994</f>
        <v>1764000000</v>
      </c>
      <c r="M994" s="2">
        <f>L994-SUM(G994:I994)</f>
        <v>988000000</v>
      </c>
      <c r="N994" s="28">
        <f t="array" ref="N994">1-(F994/E994)</f>
        <v>0.13798498122653313</v>
      </c>
      <c r="O994" s="28">
        <f>M994/E994</f>
        <v>7.7284105131414274E-2</v>
      </c>
    </row>
    <row r="995" spans="1:15" x14ac:dyDescent="0.25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  <c r="L995" s="2">
        <f>E995-F995</f>
        <v>1966000000</v>
      </c>
      <c r="M995" s="2">
        <f>L995-SUM(G995:I995)</f>
        <v>1159000000</v>
      </c>
      <c r="N995" s="28">
        <f t="array" ref="N995">1-(F995/E995)</f>
        <v>0.14250507393447376</v>
      </c>
      <c r="O995" s="28">
        <f>M995/E995</f>
        <v>8.400985792983473E-2</v>
      </c>
    </row>
    <row r="996" spans="1:15" x14ac:dyDescent="0.25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  <c r="L996" s="2">
        <f>E996-F996</f>
        <v>2123000000</v>
      </c>
      <c r="M996" s="2">
        <f>L996-SUM(G996:I996)</f>
        <v>1350000000</v>
      </c>
      <c r="N996" s="28">
        <f t="array" ref="N996">1-(F996/E996)</f>
        <v>0.14655529476736162</v>
      </c>
      <c r="O996" s="28">
        <f>M996/E996</f>
        <v>9.319342813751208E-2</v>
      </c>
    </row>
    <row r="997" spans="1:15" x14ac:dyDescent="0.25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  <c r="L997" s="2">
        <f>E997-F997</f>
        <v>1959000000</v>
      </c>
      <c r="M997" s="2">
        <f>L997-SUM(G997:I997)</f>
        <v>612000000</v>
      </c>
      <c r="N997" s="28">
        <f t="array" ref="N997">1-(F997/E997)</f>
        <v>0.28975003697677859</v>
      </c>
      <c r="O997" s="28">
        <f>M997/E997</f>
        <v>9.0519153971306027E-2</v>
      </c>
    </row>
    <row r="998" spans="1:15" x14ac:dyDescent="0.25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  <c r="L998" s="2">
        <f>E998-F998</f>
        <v>2060000000</v>
      </c>
      <c r="M998" s="2">
        <f>L998-SUM(G998:I998)</f>
        <v>722000000</v>
      </c>
      <c r="N998" s="28">
        <f t="array" ref="N998">1-(F998/E998)</f>
        <v>0.29403368541250352</v>
      </c>
      <c r="O998" s="28">
        <f>M998/E998</f>
        <v>0.10305452469312018</v>
      </c>
    </row>
    <row r="999" spans="1:15" x14ac:dyDescent="0.25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  <c r="L999" s="2">
        <f>E999-F999</f>
        <v>2253000000</v>
      </c>
      <c r="M999" s="2">
        <f>L999-SUM(G999:I999)</f>
        <v>914000000</v>
      </c>
      <c r="N999" s="28">
        <f t="array" ref="N999">1-(F999/E999)</f>
        <v>0.31545785494259315</v>
      </c>
      <c r="O999" s="28">
        <f>M999/E999</f>
        <v>0.12797535704284513</v>
      </c>
    </row>
    <row r="1000" spans="1:15" x14ac:dyDescent="0.25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  <c r="L1000" s="2">
        <f>E1000-F1000</f>
        <v>2456000000</v>
      </c>
      <c r="M1000" s="2">
        <f>L1000-SUM(G1000:I1000)</f>
        <v>1053000000</v>
      </c>
      <c r="N1000" s="28">
        <f t="array" ref="N1000">1-(F1000/E1000)</f>
        <v>0.33383172488786195</v>
      </c>
      <c r="O1000" s="28">
        <f>M1000/E1000</f>
        <v>0.14312899279597663</v>
      </c>
    </row>
    <row r="1001" spans="1:15" x14ac:dyDescent="0.25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  <c r="L1001" s="2">
        <f>E1001-F1001</f>
        <v>3409197000</v>
      </c>
      <c r="M1001" s="2">
        <f>L1001-SUM(G1001:I1001)</f>
        <v>1021015000</v>
      </c>
      <c r="N1001" s="28">
        <f t="array" ref="N1001">1-(F1001/E1001)</f>
        <v>0.53095470855167692</v>
      </c>
      <c r="O1001" s="28">
        <f>M1001/E1001</f>
        <v>0.15901478317383549</v>
      </c>
    </row>
    <row r="1002" spans="1:15" x14ac:dyDescent="0.25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  <c r="L1002" s="2">
        <f>E1002-F1002</f>
        <v>3478883000</v>
      </c>
      <c r="M1002" s="2">
        <f>L1002-SUM(G1002:I1002)</f>
        <v>1168103000</v>
      </c>
      <c r="N1002" s="28">
        <f t="array" ref="N1002">1-(F1002/E1002)</f>
        <v>0.53645966656036825</v>
      </c>
      <c r="O1002" s="28">
        <f>M1002/E1002</f>
        <v>0.18012682400878843</v>
      </c>
    </row>
    <row r="1003" spans="1:15" x14ac:dyDescent="0.25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  <c r="L1003" s="2">
        <f>E1003-F1003</f>
        <v>3001022000</v>
      </c>
      <c r="M1003" s="2">
        <f>L1003-SUM(G1003:I1003)</f>
        <v>653714000</v>
      </c>
      <c r="N1003" s="28">
        <f t="array" ref="N1003">1-(F1003/E1003)</f>
        <v>0.49819259177608088</v>
      </c>
      <c r="O1003" s="28">
        <f>M1003/E1003</f>
        <v>0.10852152098195514</v>
      </c>
    </row>
    <row r="1004" spans="1:15" x14ac:dyDescent="0.25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  <c r="L1004" s="2">
        <f>E1004-F1004</f>
        <v>2806358000</v>
      </c>
      <c r="M1004" s="2">
        <f>L1004-SUM(G1004:I1004)</f>
        <v>540922000</v>
      </c>
      <c r="N1004" s="28">
        <f t="array" ref="N1004">1-(F1004/E1004)</f>
        <v>0.49211791156089324</v>
      </c>
      <c r="O1004" s="28">
        <f>M1004/E1004</f>
        <v>9.4855112910520137E-2</v>
      </c>
    </row>
    <row r="1005" spans="1:15" x14ac:dyDescent="0.25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  <c r="L1005" s="2">
        <f>E1005-F1005</f>
        <v>10816300000</v>
      </c>
      <c r="M1005" s="2">
        <f>L1005-SUM(G1005:I1005)</f>
        <v>8604600000</v>
      </c>
      <c r="N1005" s="28">
        <f t="array" ref="N1005">1-(F1005/E1005)</f>
        <v>0.39236405847571376</v>
      </c>
      <c r="O1005" s="28">
        <f>M1005/E1005</f>
        <v>0.31213407334856896</v>
      </c>
    </row>
    <row r="1006" spans="1:15" x14ac:dyDescent="0.25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  <c r="L1006" s="2">
        <f>E1006-F1006</f>
        <v>10902700000</v>
      </c>
      <c r="M1006" s="2">
        <f>L1006-SUM(G1006:I1006)</f>
        <v>8764300000</v>
      </c>
      <c r="N1006" s="28">
        <f t="array" ref="N1006">1-(F1006/E1006)</f>
        <v>0.38791775333829082</v>
      </c>
      <c r="O1006" s="28">
        <f>M1006/E1006</f>
        <v>0.31183354266216462</v>
      </c>
    </row>
    <row r="1007" spans="1:15" x14ac:dyDescent="0.25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  <c r="L1007" s="2">
        <f>E1007-F1007</f>
        <v>10455700000</v>
      </c>
      <c r="M1007" s="2">
        <f>L1007-SUM(G1007:I1007)</f>
        <v>7949200000</v>
      </c>
      <c r="N1007" s="28">
        <f t="array" ref="N1007">1-(F1007/E1007)</f>
        <v>0.38102057847113657</v>
      </c>
      <c r="O1007" s="28">
        <f>M1007/E1007</f>
        <v>0.28968015363703614</v>
      </c>
    </row>
    <row r="1008" spans="1:15" x14ac:dyDescent="0.25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  <c r="L1008" s="2">
        <f>E1008-F1008</f>
        <v>9789200000</v>
      </c>
      <c r="M1008" s="2">
        <f>L1008-SUM(G1008:I1008)</f>
        <v>7145500000</v>
      </c>
      <c r="N1008" s="28">
        <f t="array" ref="N1008">1-(F1008/E1008)</f>
        <v>0.3852044229331445</v>
      </c>
      <c r="O1008" s="28">
        <f>M1008/E1008</f>
        <v>0.28117498917876677</v>
      </c>
    </row>
    <row r="1009" spans="1:15" x14ac:dyDescent="0.25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  <c r="L1009" s="2">
        <f>E1009-F1009</f>
        <v>838459000</v>
      </c>
      <c r="M1009" s="2">
        <f>L1009-SUM(G1009:I1009)</f>
        <v>210728000</v>
      </c>
      <c r="N1009" s="28">
        <f t="array" ref="N1009">1-(F1009/E1009)</f>
        <v>0.53012569999298187</v>
      </c>
      <c r="O1009" s="28">
        <f>M1009/E1009</f>
        <v>0.13323529058441866</v>
      </c>
    </row>
    <row r="1010" spans="1:15" x14ac:dyDescent="0.25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  <c r="L1010" s="2">
        <f>E1010-F1010</f>
        <v>1128743000</v>
      </c>
      <c r="M1010" s="2">
        <f>L1010-SUM(G1010:I1010)</f>
        <v>461888000</v>
      </c>
      <c r="N1010" s="28">
        <f t="array" ref="N1010">1-(F1010/E1010)</f>
        <v>0.58447238192290141</v>
      </c>
      <c r="O1010" s="28">
        <f>M1010/E1010</f>
        <v>0.23916939422136405</v>
      </c>
    </row>
    <row r="1011" spans="1:15" x14ac:dyDescent="0.25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  <c r="L1011" s="2">
        <f>E1011-F1011</f>
        <v>1229564000</v>
      </c>
      <c r="M1011" s="2">
        <f>L1011-SUM(G1011:I1011)</f>
        <v>428460000</v>
      </c>
      <c r="N1011" s="28">
        <f t="array" ref="N1011">1-(F1011/E1011)</f>
        <v>0.57267973149961149</v>
      </c>
      <c r="O1011" s="28">
        <f>M1011/E1011</f>
        <v>0.19955883366650581</v>
      </c>
    </row>
    <row r="1012" spans="1:15" x14ac:dyDescent="0.25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  <c r="L1012" s="2">
        <f>E1012-F1012</f>
        <v>1205464000</v>
      </c>
      <c r="M1012" s="2">
        <f>L1012-SUM(G1012:I1012)</f>
        <v>356302000</v>
      </c>
      <c r="N1012" s="28">
        <f t="array" ref="N1012">1-(F1012/E1012)</f>
        <v>0.5546611795517854</v>
      </c>
      <c r="O1012" s="28">
        <f>M1012/E1012</f>
        <v>0.16394258774767248</v>
      </c>
    </row>
    <row r="1013" spans="1:15" x14ac:dyDescent="0.25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  <c r="L1013" s="2">
        <f>E1013-F1013</f>
        <v>6881000000</v>
      </c>
      <c r="M1013" s="2">
        <f>L1013-SUM(G1013:I1013)</f>
        <v>2338000000</v>
      </c>
      <c r="N1013" s="28">
        <f t="array" ref="N1013">1-(F1013/E1013)</f>
        <v>5.6311172215129823E-2</v>
      </c>
      <c r="O1013" s="28">
        <f>M1013/E1013</f>
        <v>1.9133195849291303E-2</v>
      </c>
    </row>
    <row r="1014" spans="1:15" x14ac:dyDescent="0.25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  <c r="L1014" s="2">
        <f>E1014-F1014</f>
        <v>8352000000</v>
      </c>
      <c r="M1014" s="2">
        <f>L1014-SUM(G1014:I1014)</f>
        <v>2507000000</v>
      </c>
      <c r="N1014" s="28">
        <f t="array" ref="N1014">1-(F1014/E1014)</f>
        <v>6.0789565622452524E-2</v>
      </c>
      <c r="O1014" s="28">
        <f>M1014/E1014</f>
        <v>1.8247059508559451E-2</v>
      </c>
    </row>
    <row r="1015" spans="1:15" x14ac:dyDescent="0.25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  <c r="L1015" s="2">
        <f>E1015-F1015</f>
        <v>11411000000</v>
      </c>
      <c r="M1015" s="2">
        <f>L1015-SUM(G1015:I1015)</f>
        <v>3118000000</v>
      </c>
      <c r="N1015" s="28">
        <f t="array" ref="N1015">1-(F1015/E1015)</f>
        <v>6.3732581194671734E-2</v>
      </c>
      <c r="O1015" s="28">
        <f>M1015/E1015</f>
        <v>1.7414616437208524E-2</v>
      </c>
    </row>
    <row r="1016" spans="1:15" x14ac:dyDescent="0.25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  <c r="L1016" s="2">
        <f>E1016-F1016</f>
        <v>11416000000</v>
      </c>
      <c r="M1016" s="2">
        <f>L1016-SUM(G1016:I1016)</f>
        <v>3748000000</v>
      </c>
      <c r="N1016" s="28">
        <f t="array" ref="N1016">1-(F1016/E1016)</f>
        <v>5.980595544938283E-2</v>
      </c>
      <c r="O1016" s="28">
        <f>M1016/E1016</f>
        <v>1.9634961547327173E-2</v>
      </c>
    </row>
    <row r="1017" spans="1:15" x14ac:dyDescent="0.25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  <c r="L1017" s="2">
        <f>E1017-F1017</f>
        <v>1935300000</v>
      </c>
      <c r="M1017" s="2">
        <f>L1017-SUM(G1017:I1017)</f>
        <v>1089600000</v>
      </c>
      <c r="N1017" s="28">
        <f t="array" ref="N1017">1-(F1017/E1017)</f>
        <v>0.70882320624107242</v>
      </c>
      <c r="O1017" s="28">
        <f>M1017/E1017</f>
        <v>0.39907702450280191</v>
      </c>
    </row>
    <row r="1018" spans="1:15" x14ac:dyDescent="0.25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  <c r="L1018" s="2">
        <f>E1018-F1018</f>
        <v>2150100000</v>
      </c>
      <c r="M1018" s="2">
        <f>L1018-SUM(G1018:I1018)</f>
        <v>1234600000</v>
      </c>
      <c r="N1018" s="28">
        <f t="array" ref="N1018">1-(F1018/E1018)</f>
        <v>0.72333052985702273</v>
      </c>
      <c r="O1018" s="28">
        <f>M1018/E1018</f>
        <v>0.41534062237174096</v>
      </c>
    </row>
    <row r="1019" spans="1:15" x14ac:dyDescent="0.25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  <c r="L1019" s="2">
        <f>E1019-F1019</f>
        <v>2404000000</v>
      </c>
      <c r="M1019" s="2">
        <f>L1019-SUM(G1019:I1019)</f>
        <v>1439100000</v>
      </c>
      <c r="N1019" s="28">
        <f t="array" ref="N1019">1-(F1019/E1019)</f>
        <v>0.72099091263533577</v>
      </c>
      <c r="O1019" s="28">
        <f>M1019/E1019</f>
        <v>0.43160483459796661</v>
      </c>
    </row>
    <row r="1020" spans="1:15" x14ac:dyDescent="0.25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  <c r="L1020" s="2">
        <f>E1020-F1020</f>
        <v>2508200000</v>
      </c>
      <c r="M1020" s="2">
        <f>L1020-SUM(G1020:I1020)</f>
        <v>1473400000</v>
      </c>
      <c r="N1020" s="28">
        <f t="array" ref="N1020">1-(F1020/E1020)</f>
        <v>0.71981632945903284</v>
      </c>
      <c r="O1020" s="28">
        <f>M1020/E1020</f>
        <v>0.42284402353278805</v>
      </c>
    </row>
    <row r="1021" spans="1:15" x14ac:dyDescent="0.25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  <c r="L1021" s="2">
        <f>E1021-F1021</f>
        <v>13076000000</v>
      </c>
      <c r="M1021" s="2">
        <f>L1021-SUM(G1021:I1021)</f>
        <v>3683000000</v>
      </c>
      <c r="N1021" s="28">
        <f t="array" ref="N1021">1-(F1021/E1021)</f>
        <v>0.37343995430529775</v>
      </c>
      <c r="O1021" s="28">
        <f>M1021/E1021</f>
        <v>0.1051834927888048</v>
      </c>
    </row>
    <row r="1022" spans="1:15" x14ac:dyDescent="0.25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  <c r="L1022" s="2">
        <f>E1022-F1022</f>
        <v>13110000000</v>
      </c>
      <c r="M1022" s="2">
        <f>L1022-SUM(G1022:I1022)</f>
        <v>4214000000</v>
      </c>
      <c r="N1022" s="28">
        <f t="array" ref="N1022">1-(F1022/E1022)</f>
        <v>0.37139862319045869</v>
      </c>
      <c r="O1022" s="28">
        <f>M1022/E1022</f>
        <v>0.11938015241224964</v>
      </c>
    </row>
    <row r="1023" spans="1:15" x14ac:dyDescent="0.25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  <c r="L1023" s="2">
        <f>E1023-F1023</f>
        <v>12597000000</v>
      </c>
      <c r="M1023" s="2">
        <f>L1023-SUM(G1023:I1023)</f>
        <v>3934000000</v>
      </c>
      <c r="N1023" s="28">
        <f t="array" ref="N1023">1-(F1023/E1023)</f>
        <v>0.36786006307674335</v>
      </c>
      <c r="O1023" s="28">
        <f>M1023/E1023</f>
        <v>0.11488143908421913</v>
      </c>
    </row>
    <row r="1024" spans="1:15" x14ac:dyDescent="0.25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  <c r="L1024" s="2">
        <f>E1024-F1024</f>
        <v>11512000000</v>
      </c>
      <c r="M1024" s="2">
        <f>L1024-SUM(G1024:I1024)</f>
        <v>3754000000</v>
      </c>
      <c r="N1024" s="28">
        <f t="array" ref="N1024">1-(F1024/E1024)</f>
        <v>0.38844648400593873</v>
      </c>
      <c r="O1024" s="28">
        <f>M1024/E1024</f>
        <v>0.12667026589283303</v>
      </c>
    </row>
    <row r="1025" spans="1:15" x14ac:dyDescent="0.25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  <c r="L1025" s="2">
        <f>E1025-F1025</f>
        <v>30163000000</v>
      </c>
      <c r="M1025" s="2">
        <f>L1025-SUM(G1025:I1025)</f>
        <v>3310000000</v>
      </c>
      <c r="N1025" s="28">
        <f t="array" ref="N1025">1-(F1025/E1025)</f>
        <v>0.44259721203228175</v>
      </c>
      <c r="O1025" s="28">
        <f>M1025/E1025</f>
        <v>4.8569332355099047E-2</v>
      </c>
    </row>
    <row r="1026" spans="1:15" x14ac:dyDescent="0.25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  <c r="L1026" s="2">
        <f>E1026-F1026</f>
        <v>30092000000</v>
      </c>
      <c r="M1026" s="2">
        <f>L1026-SUM(G1026:I1026)</f>
        <v>4052000000</v>
      </c>
      <c r="N1026" s="28">
        <f t="array" ref="N1026">1-(F1026/E1026)</f>
        <v>0.44123814132172023</v>
      </c>
      <c r="O1026" s="28">
        <f>M1026/E1026</f>
        <v>5.9414360914382909E-2</v>
      </c>
    </row>
    <row r="1027" spans="1:15" x14ac:dyDescent="0.25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  <c r="L1027" s="2">
        <f>E1027-F1027</f>
        <v>34214000000</v>
      </c>
      <c r="M1027" s="2">
        <f>L1027-SUM(G1027:I1027)</f>
        <v>8804000000</v>
      </c>
      <c r="N1027" s="28">
        <f t="array" ref="N1027">1-(F1027/E1027)</f>
        <v>0.46666484805499486</v>
      </c>
      <c r="O1027" s="28">
        <f>M1027/E1027</f>
        <v>0.12008292869223634</v>
      </c>
    </row>
    <row r="1028" spans="1:15" x14ac:dyDescent="0.25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  <c r="L1028" s="2">
        <f>E1028-F1028</f>
        <v>31237000000</v>
      </c>
      <c r="M1028" s="2">
        <f>L1028-SUM(G1028:I1028)</f>
        <v>7470000000</v>
      </c>
      <c r="N1028" s="28">
        <f t="array" ref="N1028">1-(F1028/E1028)</f>
        <v>0.44655544595502561</v>
      </c>
      <c r="O1028" s="28">
        <f>M1028/E1028</f>
        <v>0.10678903804091436</v>
      </c>
    </row>
    <row r="1029" spans="1:15" x14ac:dyDescent="0.25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  <c r="L1029" s="2">
        <f>E1029-F1029</f>
        <v>1490058000</v>
      </c>
      <c r="M1029" s="2">
        <f>L1029-SUM(G1029:I1029)</f>
        <v>379508000</v>
      </c>
      <c r="N1029" s="28">
        <f t="array" ref="N1029">1-(F1029/E1029)</f>
        <v>0.25744007408456837</v>
      </c>
      <c r="O1029" s="28">
        <f>M1029/E1029</f>
        <v>6.5568298439179121E-2</v>
      </c>
    </row>
    <row r="1030" spans="1:15" x14ac:dyDescent="0.25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  <c r="L1030" s="2">
        <f>E1030-F1030</f>
        <v>1920809000</v>
      </c>
      <c r="M1030" s="2">
        <f>L1030-SUM(G1030:I1030)</f>
        <v>546931000</v>
      </c>
      <c r="N1030" s="28">
        <f t="array" ref="N1030">1-(F1030/E1030)</f>
        <v>0.26137886776452168</v>
      </c>
      <c r="O1030" s="28">
        <f>M1030/E1030</f>
        <v>7.4424997761525294E-2</v>
      </c>
    </row>
    <row r="1031" spans="1:15" x14ac:dyDescent="0.25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  <c r="L1031" s="2">
        <f>E1031-F1031</f>
        <v>2154192000</v>
      </c>
      <c r="M1031" s="2">
        <f>L1031-SUM(G1031:I1031)</f>
        <v>772796000</v>
      </c>
      <c r="N1031" s="28">
        <f t="array" ref="N1031">1-(F1031/E1031)</f>
        <v>0.27605650119190928</v>
      </c>
      <c r="O1031" s="28">
        <f>M1031/E1031</f>
        <v>9.9032658135905602E-2</v>
      </c>
    </row>
    <row r="1032" spans="1:15" x14ac:dyDescent="0.25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  <c r="L1032" s="2">
        <f>E1032-F1032</f>
        <v>2410686000</v>
      </c>
      <c r="M1032" s="2">
        <f>L1032-SUM(G1032:I1032)</f>
        <v>837566000</v>
      </c>
      <c r="N1032" s="28">
        <f t="array" ref="N1032">1-(F1032/E1032)</f>
        <v>0.29866408773616704</v>
      </c>
      <c r="O1032" s="28">
        <f>M1032/E1032</f>
        <v>0.10376751070393678</v>
      </c>
    </row>
    <row r="1033" spans="1:15" x14ac:dyDescent="0.25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  <c r="L1033" s="2">
        <f>E1033-F1033</f>
        <v>2397500000</v>
      </c>
      <c r="M1033" s="2">
        <f>L1033-SUM(G1033:I1033)</f>
        <v>840100000</v>
      </c>
      <c r="N1033" s="28">
        <f t="array" ref="N1033">1-(F1033/E1033)</f>
        <v>0.61453874349575788</v>
      </c>
      <c r="O1033" s="28">
        <f>M1033/E1033</f>
        <v>0.21533847691795044</v>
      </c>
    </row>
    <row r="1034" spans="1:15" x14ac:dyDescent="0.25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  <c r="L1034" s="2">
        <f>E1034-F1034</f>
        <v>2672200000</v>
      </c>
      <c r="M1034" s="2">
        <f>L1034-SUM(G1034:I1034)</f>
        <v>1023400000</v>
      </c>
      <c r="N1034" s="28">
        <f t="array" ref="N1034">1-(F1034/E1034)</f>
        <v>0.63613207322589094</v>
      </c>
      <c r="O1034" s="28">
        <f>M1034/E1034</f>
        <v>0.24362606232294617</v>
      </c>
    </row>
    <row r="1035" spans="1:15" x14ac:dyDescent="0.25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  <c r="L1035" s="2">
        <f>E1035-F1035</f>
        <v>2708700000</v>
      </c>
      <c r="M1035" s="2">
        <f>L1035-SUM(G1035:I1035)</f>
        <v>976000000</v>
      </c>
      <c r="N1035" s="28">
        <f t="array" ref="N1035">1-(F1035/E1035)</f>
        <v>0.61431519742362739</v>
      </c>
      <c r="O1035" s="28">
        <f>M1035/E1035</f>
        <v>0.22135032771641758</v>
      </c>
    </row>
    <row r="1036" spans="1:15" x14ac:dyDescent="0.25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  <c r="L1036" s="2">
        <f>E1036-F1036</f>
        <v>2616000000</v>
      </c>
      <c r="M1036" s="2">
        <f>L1036-SUM(G1036:I1036)</f>
        <v>975200000</v>
      </c>
      <c r="N1036" s="28">
        <f t="array" ref="N1036">1-(F1036/E1036)</f>
        <v>0.64254660673494945</v>
      </c>
      <c r="O1036" s="28">
        <f>M1036/E1036</f>
        <v>0.23953037113452705</v>
      </c>
    </row>
    <row r="1037" spans="1:15" x14ac:dyDescent="0.25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  <c r="L1037" s="2">
        <f>E1037-F1037</f>
        <v>1665800000</v>
      </c>
      <c r="M1037" s="2">
        <f>L1037-SUM(G1037:I1037)</f>
        <v>575500000</v>
      </c>
      <c r="N1037" s="28">
        <f t="array" ref="N1037">1-(F1037/E1037)</f>
        <v>0.40398700101857687</v>
      </c>
      <c r="O1037" s="28">
        <f>M1037/E1037</f>
        <v>0.13956928748120484</v>
      </c>
    </row>
    <row r="1038" spans="1:15" x14ac:dyDescent="0.25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  <c r="L1038" s="2">
        <f>E1038-F1038</f>
        <v>1730200000</v>
      </c>
      <c r="M1038" s="2">
        <f>L1038-SUM(G1038:I1038)</f>
        <v>608200000</v>
      </c>
      <c r="N1038" s="28">
        <f t="array" ref="N1038">1-(F1038/E1038)</f>
        <v>0.40775829562594268</v>
      </c>
      <c r="O1038" s="28">
        <f>M1038/E1038</f>
        <v>0.14333521870286575</v>
      </c>
    </row>
    <row r="1039" spans="1:15" x14ac:dyDescent="0.25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  <c r="L1039" s="2">
        <f>E1039-F1039</f>
        <v>1737300000</v>
      </c>
      <c r="M1039" s="2">
        <f>L1039-SUM(G1039:I1039)</f>
        <v>609900000</v>
      </c>
      <c r="N1039" s="28">
        <f t="array" ref="N1039">1-(F1039/E1039)</f>
        <v>0.40437120312827313</v>
      </c>
      <c r="O1039" s="28">
        <f>M1039/E1039</f>
        <v>0.14195936037986173</v>
      </c>
    </row>
    <row r="1040" spans="1:15" x14ac:dyDescent="0.25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  <c r="L1040" s="2">
        <f>E1040-F1040</f>
        <v>1831700000</v>
      </c>
      <c r="M1040" s="2">
        <f>L1040-SUM(G1040:I1040)</f>
        <v>656700000</v>
      </c>
      <c r="N1040" s="28">
        <f t="array" ref="N1040">1-(F1040/E1040)</f>
        <v>0.4152102459480902</v>
      </c>
      <c r="O1040" s="28">
        <f>M1040/E1040</f>
        <v>0.14886093165589936</v>
      </c>
    </row>
    <row r="1041" spans="1:15" x14ac:dyDescent="0.25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  <c r="L1041" s="2">
        <f>E1041-F1041</f>
        <v>327134000</v>
      </c>
      <c r="M1041" s="2">
        <f>L1041-SUM(G1041:I1041)</f>
        <v>191310000</v>
      </c>
      <c r="N1041" s="28">
        <f t="array" ref="N1041">1-(F1041/E1041)</f>
        <v>0.16099898567892823</v>
      </c>
      <c r="O1041" s="28">
        <f>M1041/E1041</f>
        <v>9.4153209236079907E-2</v>
      </c>
    </row>
    <row r="1042" spans="1:15" x14ac:dyDescent="0.25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  <c r="L1042" s="2">
        <f>E1042-F1042</f>
        <v>363957000</v>
      </c>
      <c r="M1042" s="2">
        <f>L1042-SUM(G1042:I1042)</f>
        <v>218659000</v>
      </c>
      <c r="N1042" s="28">
        <f t="array" ref="N1042">1-(F1042/E1042)</f>
        <v>0.16884638776813909</v>
      </c>
      <c r="O1042" s="28">
        <f>M1042/E1042</f>
        <v>0.10143995665145478</v>
      </c>
    </row>
    <row r="1043" spans="1:15" x14ac:dyDescent="0.25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  <c r="L1043" s="2">
        <f>E1043-F1043</f>
        <v>522360000</v>
      </c>
      <c r="M1043" s="2">
        <f>L1043-SUM(G1043:I1043)</f>
        <v>357764000</v>
      </c>
      <c r="N1043" s="28">
        <f t="array" ref="N1043">1-(F1043/E1043)</f>
        <v>0.17659521743260786</v>
      </c>
      <c r="O1043" s="28">
        <f>M1043/E1043</f>
        <v>0.12094994136143566</v>
      </c>
    </row>
    <row r="1044" spans="1:15" x14ac:dyDescent="0.25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  <c r="L1044" s="2">
        <f>E1044-F1044</f>
        <v>721767000</v>
      </c>
      <c r="M1044" s="2">
        <f>L1044-SUM(G1044:I1044)</f>
        <v>487880000</v>
      </c>
      <c r="N1044" s="28">
        <f t="array" ref="N1044">1-(F1044/E1044)</f>
        <v>0.20391375223544106</v>
      </c>
      <c r="O1044" s="28">
        <f>M1044/E1044</f>
        <v>0.13783595182465666</v>
      </c>
    </row>
    <row r="1045" spans="1:15" x14ac:dyDescent="0.25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  <c r="L1045" s="2" t="e">
        <f>E1045-F1045</f>
        <v>#VALUE!</v>
      </c>
      <c r="M1045" s="2" t="e">
        <f>L1045-SUM(G1045:I1045)</f>
        <v>#VALUE!</v>
      </c>
      <c r="N1045" s="28" t="e">
        <f t="array" ref="N1045">1-(F1045/E1045)</f>
        <v>#VALUE!</v>
      </c>
      <c r="O1045" s="28" t="e">
        <f>M1045/E1045</f>
        <v>#VALUE!</v>
      </c>
    </row>
    <row r="1046" spans="1:15" x14ac:dyDescent="0.25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  <c r="L1046" s="2" t="e">
        <f>E1046-F1046</f>
        <v>#VALUE!</v>
      </c>
      <c r="M1046" s="2" t="e">
        <f>L1046-SUM(G1046:I1046)</f>
        <v>#VALUE!</v>
      </c>
      <c r="N1046" s="28" t="e">
        <f t="array" ref="N1046">1-(F1046/E1046)</f>
        <v>#VALUE!</v>
      </c>
      <c r="O1046" s="28" t="e">
        <f>M1046/E1046</f>
        <v>#VALUE!</v>
      </c>
    </row>
    <row r="1047" spans="1:15" x14ac:dyDescent="0.25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  <c r="L1047" s="2" t="e">
        <f>E1047-F1047</f>
        <v>#VALUE!</v>
      </c>
      <c r="M1047" s="2" t="e">
        <f>L1047-SUM(G1047:I1047)</f>
        <v>#VALUE!</v>
      </c>
      <c r="N1047" s="28" t="e">
        <f t="array" ref="N1047">1-(F1047/E1047)</f>
        <v>#VALUE!</v>
      </c>
      <c r="O1047" s="28" t="e">
        <f>M1047/E1047</f>
        <v>#VALUE!</v>
      </c>
    </row>
    <row r="1048" spans="1:15" x14ac:dyDescent="0.25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  <c r="L1048" s="2" t="e">
        <f>E1048-F1048</f>
        <v>#VALUE!</v>
      </c>
      <c r="M1048" s="2" t="e">
        <f>L1048-SUM(G1048:I1048)</f>
        <v>#VALUE!</v>
      </c>
      <c r="N1048" s="28" t="e">
        <f t="array" ref="N1048">1-(F1048/E1048)</f>
        <v>#VALUE!</v>
      </c>
      <c r="O1048" s="28" t="e">
        <f>M1048/E1048</f>
        <v>#VALUE!</v>
      </c>
    </row>
    <row r="1049" spans="1:15" x14ac:dyDescent="0.25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  <c r="L1049" s="2">
        <f>E1049-F1049</f>
        <v>14765000000</v>
      </c>
      <c r="M1049" s="2">
        <f>L1049-SUM(G1049:I1049)</f>
        <v>6666000000</v>
      </c>
      <c r="N1049" s="28">
        <f t="array" ref="N1049">1-(F1049/E1049)</f>
        <v>0.47828058695863429</v>
      </c>
      <c r="O1049" s="28">
        <f>M1049/E1049</f>
        <v>0.21593080884972951</v>
      </c>
    </row>
    <row r="1050" spans="1:15" x14ac:dyDescent="0.25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  <c r="L1050" s="2">
        <f>E1050-F1050</f>
        <v>15374000000</v>
      </c>
      <c r="M1050" s="2">
        <f>L1050-SUM(G1050:I1050)</f>
        <v>7135000000</v>
      </c>
      <c r="N1050" s="28">
        <f t="array" ref="N1050">1-(F1050/E1050)</f>
        <v>0.48314006473712323</v>
      </c>
      <c r="O1050" s="28">
        <f>M1050/E1050</f>
        <v>0.2242229973916596</v>
      </c>
    </row>
    <row r="1051" spans="1:15" x14ac:dyDescent="0.25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  <c r="L1051" s="2">
        <f>E1051-F1051</f>
        <v>14891000000</v>
      </c>
      <c r="M1051" s="2">
        <f>L1051-SUM(G1051:I1051)</f>
        <v>6946000000</v>
      </c>
      <c r="N1051" s="28">
        <f t="array" ref="N1051">1-(F1051/E1051)</f>
        <v>0.49187421549844756</v>
      </c>
      <c r="O1051" s="28">
        <f>M1051/E1051</f>
        <v>0.22943780141375439</v>
      </c>
    </row>
    <row r="1052" spans="1:15" x14ac:dyDescent="0.25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  <c r="L1052" s="2">
        <f>E1052-F1052</f>
        <v>15069000000</v>
      </c>
      <c r="M1052" s="2">
        <f>L1052-SUM(G1052:I1052)</f>
        <v>7223000000</v>
      </c>
      <c r="N1052" s="28">
        <f t="array" ref="N1052">1-(F1052/E1052)</f>
        <v>0.50048158357966055</v>
      </c>
      <c r="O1052" s="28">
        <f>M1052/E1052</f>
        <v>0.23989504799229466</v>
      </c>
    </row>
    <row r="1053" spans="1:15" x14ac:dyDescent="0.25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  <c r="L1053" s="2">
        <f>E1053-F1053</f>
        <v>1065656000</v>
      </c>
      <c r="M1053" s="2">
        <f>L1053-SUM(G1053:I1053)</f>
        <v>1065656000</v>
      </c>
      <c r="N1053" s="28">
        <f t="array" ref="N1053">1-(F1053/E1053)</f>
        <v>0.51713251115396597</v>
      </c>
      <c r="O1053" s="28">
        <f>M1053/E1053</f>
        <v>0.51713251115396597</v>
      </c>
    </row>
    <row r="1054" spans="1:15" x14ac:dyDescent="0.25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  <c r="L1054" s="2">
        <f>E1054-F1054</f>
        <v>1172931000</v>
      </c>
      <c r="M1054" s="2">
        <f>L1054-SUM(G1054:I1054)</f>
        <v>1172931000</v>
      </c>
      <c r="N1054" s="28">
        <f t="array" ref="N1054">1-(F1054/E1054)</f>
        <v>0.52213157955652267</v>
      </c>
      <c r="O1054" s="28">
        <f>M1054/E1054</f>
        <v>0.52213157955652267</v>
      </c>
    </row>
    <row r="1055" spans="1:15" x14ac:dyDescent="0.25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  <c r="L1055" s="2">
        <f>E1055-F1055</f>
        <v>1339810000</v>
      </c>
      <c r="M1055" s="2">
        <f>L1055-SUM(G1055:I1055)</f>
        <v>1339810000</v>
      </c>
      <c r="N1055" s="28">
        <f t="array" ref="N1055">1-(F1055/E1055)</f>
        <v>0.54356279669450724</v>
      </c>
      <c r="O1055" s="28">
        <f>M1055/E1055</f>
        <v>0.54356279669450724</v>
      </c>
    </row>
    <row r="1056" spans="1:15" x14ac:dyDescent="0.25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  <c r="L1056" s="2">
        <f>E1056-F1056</f>
        <v>1632301000</v>
      </c>
      <c r="M1056" s="2">
        <f>L1056-SUM(G1056:I1056)</f>
        <v>1632301000</v>
      </c>
      <c r="N1056" s="28">
        <f t="array" ref="N1056">1-(F1056/E1056)</f>
        <v>0.59954550196065182</v>
      </c>
      <c r="O1056" s="28">
        <f>M1056/E1056</f>
        <v>0.59954550196065182</v>
      </c>
    </row>
    <row r="1057" spans="1:15" x14ac:dyDescent="0.25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  <c r="L1057" s="2">
        <f>E1057-F1057</f>
        <v>9563000000</v>
      </c>
      <c r="M1057" s="2">
        <f>L1057-SUM(G1057:I1057)</f>
        <v>7314000000</v>
      </c>
      <c r="N1057" s="28">
        <f t="array" ref="N1057">1-(F1057/E1057)</f>
        <v>0.38845560159233083</v>
      </c>
      <c r="O1057" s="28">
        <f>M1057/E1057</f>
        <v>0.29709968315866442</v>
      </c>
    </row>
    <row r="1058" spans="1:15" x14ac:dyDescent="0.25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  <c r="L1058" s="2">
        <f>E1058-F1058</f>
        <v>10457000000</v>
      </c>
      <c r="M1058" s="2">
        <f>L1058-SUM(G1058:I1058)</f>
        <v>8095000000</v>
      </c>
      <c r="N1058" s="28">
        <f t="array" ref="N1058">1-(F1058/E1058)</f>
        <v>0.42740946619798903</v>
      </c>
      <c r="O1058" s="28">
        <f>M1058/E1058</f>
        <v>0.33086732608517944</v>
      </c>
    </row>
    <row r="1059" spans="1:15" x14ac:dyDescent="0.25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  <c r="L1059" s="2">
        <f>E1059-F1059</f>
        <v>10160000000</v>
      </c>
      <c r="M1059" s="2">
        <f>L1059-SUM(G1059:I1059)</f>
        <v>7619000000</v>
      </c>
      <c r="N1059" s="28">
        <f t="array" ref="N1059">1-(F1059/E1059)</f>
        <v>0.41432183345567242</v>
      </c>
      <c r="O1059" s="28">
        <f>M1059/E1059</f>
        <v>0.31070059538373707</v>
      </c>
    </row>
    <row r="1060" spans="1:15" x14ac:dyDescent="0.25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  <c r="L1060" s="2">
        <f>E1060-F1060</f>
        <v>11114000000</v>
      </c>
      <c r="M1060" s="2">
        <f>L1060-SUM(G1060:I1060)</f>
        <v>8365000000</v>
      </c>
      <c r="N1060" s="28">
        <f t="array" ref="N1060">1-(F1060/E1060)</f>
        <v>0.43697412911850275</v>
      </c>
      <c r="O1060" s="28">
        <f>M1060/E1060</f>
        <v>0.32889046158685226</v>
      </c>
    </row>
    <row r="1061" spans="1:15" x14ac:dyDescent="0.25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  <c r="L1061" s="2">
        <f>E1061-F1061</f>
        <v>7653000000</v>
      </c>
      <c r="M1061" s="2">
        <f>L1061-SUM(G1061:I1061)</f>
        <v>3570000000</v>
      </c>
      <c r="N1061" s="28">
        <f t="array" ref="N1061">1-(F1061/E1061)</f>
        <v>0.51497207455756677</v>
      </c>
      <c r="O1061" s="28">
        <f>M1061/E1061</f>
        <v>0.24022609514837495</v>
      </c>
    </row>
    <row r="1062" spans="1:15" x14ac:dyDescent="0.25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  <c r="L1062" s="2">
        <f>E1062-F1062</f>
        <v>8574000000</v>
      </c>
      <c r="M1062" s="2">
        <f>L1062-SUM(G1062:I1062)</f>
        <v>4075000000</v>
      </c>
      <c r="N1062" s="28">
        <f t="array" ref="N1062">1-(F1062/E1062)</f>
        <v>0.54077578051087982</v>
      </c>
      <c r="O1062" s="28">
        <f>M1062/E1062</f>
        <v>0.25701671397035636</v>
      </c>
    </row>
    <row r="1063" spans="1:15" x14ac:dyDescent="0.25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  <c r="L1063" s="2">
        <f>E1063-F1063</f>
        <v>8182000000</v>
      </c>
      <c r="M1063" s="2">
        <f>L1063-SUM(G1063:I1063)</f>
        <v>3916000000</v>
      </c>
      <c r="N1063" s="28">
        <f t="array" ref="N1063">1-(F1063/E1063)</f>
        <v>0.54543030464635689</v>
      </c>
      <c r="O1063" s="28">
        <f>M1063/E1063</f>
        <v>0.26104926338244117</v>
      </c>
    </row>
    <row r="1064" spans="1:15" x14ac:dyDescent="0.25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  <c r="L1064" s="2">
        <f>E1064-F1064</f>
        <v>7017000000</v>
      </c>
      <c r="M1064" s="2">
        <f>L1064-SUM(G1064:I1064)</f>
        <v>2672000000</v>
      </c>
      <c r="N1064" s="28">
        <f t="array" ref="N1064">1-(F1064/E1064)</f>
        <v>0.51970078506887862</v>
      </c>
      <c r="O1064" s="28">
        <f>M1064/E1064</f>
        <v>0.19789660790993926</v>
      </c>
    </row>
    <row r="1065" spans="1:15" x14ac:dyDescent="0.25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  <c r="L1065" s="2">
        <f>E1065-F1065</f>
        <v>2760200000</v>
      </c>
      <c r="M1065" s="2">
        <f>L1065-SUM(G1065:I1065)</f>
        <v>2209600000</v>
      </c>
      <c r="N1065" s="28">
        <f t="array" ref="N1065">1-(F1065/E1065)</f>
        <v>0.27673674817778049</v>
      </c>
      <c r="O1065" s="28">
        <f>M1065/E1065</f>
        <v>0.22153377247069911</v>
      </c>
    </row>
    <row r="1066" spans="1:15" x14ac:dyDescent="0.25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  <c r="L1066" s="2">
        <f>E1066-F1066</f>
        <v>1926600000</v>
      </c>
      <c r="M1066" s="2">
        <f>L1066-SUM(G1066:I1066)</f>
        <v>1420800000</v>
      </c>
      <c r="N1066" s="28">
        <f t="array" ref="N1066">1-(F1066/E1066)</f>
        <v>0.21274763135228247</v>
      </c>
      <c r="O1066" s="28">
        <f>M1066/E1066</f>
        <v>0.15689392433578481</v>
      </c>
    </row>
    <row r="1067" spans="1:15" x14ac:dyDescent="0.25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  <c r="L1067" s="2">
        <f>E1067-F1067</f>
        <v>1717900000</v>
      </c>
      <c r="M1067" s="2">
        <f>L1067-SUM(G1067:I1067)</f>
        <v>1278800000</v>
      </c>
      <c r="N1067" s="28">
        <f t="array" ref="N1067">1-(F1067/E1067)</f>
        <v>0.1931244589839578</v>
      </c>
      <c r="O1067" s="28">
        <f>M1067/E1067</f>
        <v>0.14376131215360921</v>
      </c>
    </row>
    <row r="1068" spans="1:15" x14ac:dyDescent="0.25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  <c r="L1068" s="2">
        <f>E1068-F1068</f>
        <v>810000000</v>
      </c>
      <c r="M1068" s="2">
        <f>L1068-SUM(G1068:I1068)</f>
        <v>319000000</v>
      </c>
      <c r="N1068" s="28">
        <f t="array" ref="N1068">1-(F1068/E1068)</f>
        <v>0.11308426872172894</v>
      </c>
      <c r="O1068" s="28">
        <f>M1068/E1068</f>
        <v>4.4535656447199416E-2</v>
      </c>
    </row>
    <row r="1069" spans="1:15" x14ac:dyDescent="0.25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  <c r="L1069" s="2">
        <f>E1069-F1069</f>
        <v>13295000000</v>
      </c>
      <c r="M1069" s="2">
        <f>L1069-SUM(G1069:I1069)</f>
        <v>5098000000</v>
      </c>
      <c r="N1069" s="28">
        <f t="array" ref="N1069">1-(F1069/E1069)</f>
        <v>0.16165509526646649</v>
      </c>
      <c r="O1069" s="28">
        <f>M1069/E1069</f>
        <v>6.198703841056382E-2</v>
      </c>
    </row>
    <row r="1070" spans="1:15" x14ac:dyDescent="0.25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  <c r="L1070" s="2">
        <f>E1070-F1070</f>
        <v>12402000000</v>
      </c>
      <c r="M1070" s="2">
        <f>L1070-SUM(G1070:I1070)</f>
        <v>3331000000</v>
      </c>
      <c r="N1070" s="28">
        <f t="array" ref="N1070">1-(F1070/E1070)</f>
        <v>0.12382188498402558</v>
      </c>
      <c r="O1070" s="28">
        <f>M1070/E1070</f>
        <v>3.3256789137380192E-2</v>
      </c>
    </row>
    <row r="1071" spans="1:15" x14ac:dyDescent="0.25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  <c r="L1071" s="2">
        <f>E1071-F1071</f>
        <v>13542000000</v>
      </c>
      <c r="M1071" s="2">
        <f>L1071-SUM(G1071:I1071)</f>
        <v>3766000000</v>
      </c>
      <c r="N1071" s="28">
        <f t="array" ref="N1071">1-(F1071/E1071)</f>
        <v>0.13844219307482342</v>
      </c>
      <c r="O1071" s="28">
        <f>M1071/E1071</f>
        <v>3.8500465154318778E-2</v>
      </c>
    </row>
    <row r="1072" spans="1:15" x14ac:dyDescent="0.25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  <c r="L1072" s="2">
        <f>E1072-F1072</f>
        <v>16160000000</v>
      </c>
      <c r="M1072" s="2">
        <f>L1072-SUM(G1072:I1072)</f>
        <v>4485000000</v>
      </c>
      <c r="N1072" s="28">
        <f t="array" ref="N1072">1-(F1072/E1072)</f>
        <v>0.22428557549513539</v>
      </c>
      <c r="O1072" s="28">
        <f>M1072/E1072</f>
        <v>6.2247574634633804E-2</v>
      </c>
    </row>
    <row r="1073" spans="1:15" x14ac:dyDescent="0.25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  <c r="L1073" s="2">
        <f>E1073-F1073</f>
        <v>30821000000</v>
      </c>
      <c r="M1073" s="2">
        <f>L1073-SUM(G1073:I1073)</f>
        <v>9877000000</v>
      </c>
      <c r="N1073" s="28">
        <f t="array" ref="N1073">1-(F1073/E1073)</f>
        <v>0.65206169208961851</v>
      </c>
      <c r="O1073" s="28">
        <f>M1073/E1073</f>
        <v>0.20896185499397044</v>
      </c>
    </row>
    <row r="1074" spans="1:15" x14ac:dyDescent="0.25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  <c r="L1074" s="2">
        <f>E1074-F1074</f>
        <v>27079000000</v>
      </c>
      <c r="M1074" s="2">
        <f>L1074-SUM(G1074:I1074)</f>
        <v>7665000000</v>
      </c>
      <c r="N1074" s="28">
        <f t="array" ref="N1074">1-(F1074/E1074)</f>
        <v>0.6149705902391388</v>
      </c>
      <c r="O1074" s="28">
        <f>M1074/E1074</f>
        <v>0.17407398996207391</v>
      </c>
    </row>
    <row r="1075" spans="1:15" x14ac:dyDescent="0.25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  <c r="L1075" s="2">
        <f>E1075-F1075</f>
        <v>25469000000</v>
      </c>
      <c r="M1075" s="2">
        <f>L1075-SUM(G1075:I1075)</f>
        <v>6683000000</v>
      </c>
      <c r="N1075" s="28">
        <f t="array" ref="N1075">1-(F1075/E1075)</f>
        <v>0.60300210715723179</v>
      </c>
      <c r="O1075" s="28">
        <f>M1075/E1075</f>
        <v>0.15822619977744631</v>
      </c>
    </row>
    <row r="1076" spans="1:15" x14ac:dyDescent="0.25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  <c r="L1076" s="2">
        <f>E1076-F1076</f>
        <v>24564000000</v>
      </c>
      <c r="M1076" s="2">
        <f>L1076-SUM(G1076:I1076)</f>
        <v>7547000000</v>
      </c>
      <c r="N1076" s="28">
        <f t="array" ref="N1076">1-(F1076/E1076)</f>
        <v>0.62190490657754816</v>
      </c>
      <c r="O1076" s="28">
        <f>M1076/E1076</f>
        <v>0.19107296571978327</v>
      </c>
    </row>
    <row r="1077" spans="1:15" x14ac:dyDescent="0.25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  <c r="L1077" s="2">
        <f>E1077-F1077</f>
        <v>9887000000</v>
      </c>
      <c r="M1077" s="2">
        <f>L1077-SUM(G1077:I1077)</f>
        <v>3862000000</v>
      </c>
      <c r="N1077" s="28">
        <f t="array" ref="N1077">1-(F1077/E1077)</f>
        <v>0.82625773023566773</v>
      </c>
      <c r="O1077" s="28">
        <f>M1077/E1077</f>
        <v>0.32274778539194382</v>
      </c>
    </row>
    <row r="1078" spans="1:15" x14ac:dyDescent="0.25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  <c r="L1078" s="2">
        <f>E1078-F1078</f>
        <v>9169000000</v>
      </c>
      <c r="M1078" s="2">
        <f>L1078-SUM(G1078:I1078)</f>
        <v>3200000000</v>
      </c>
      <c r="N1078" s="28">
        <f t="array" ref="N1078">1-(F1078/E1078)</f>
        <v>0.80962472406181019</v>
      </c>
      <c r="O1078" s="28">
        <f>M1078/E1078</f>
        <v>0.282560706401766</v>
      </c>
    </row>
    <row r="1079" spans="1:15" x14ac:dyDescent="0.25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  <c r="L1079" s="2">
        <f>E1079-F1079</f>
        <v>8600000000</v>
      </c>
      <c r="M1079" s="2">
        <f>L1079-SUM(G1079:I1079)</f>
        <v>2112000000</v>
      </c>
      <c r="N1079" s="28">
        <f t="array" ref="N1079">1-(F1079/E1079)</f>
        <v>0.79291904849714179</v>
      </c>
      <c r="O1079" s="28">
        <f>M1079/E1079</f>
        <v>0.1947261663286004</v>
      </c>
    </row>
    <row r="1080" spans="1:15" x14ac:dyDescent="0.25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  <c r="L1080" s="2">
        <f>E1080-F1080</f>
        <v>3828000000</v>
      </c>
      <c r="M1080" s="2">
        <f>L1080-SUM(G1080:I1080)</f>
        <v>-960000000</v>
      </c>
      <c r="N1080" s="28">
        <f t="array" ref="N1080">1-(F1080/E1080)</f>
        <v>0.69322709163346619</v>
      </c>
      <c r="O1080" s="28">
        <f>M1080/E1080</f>
        <v>-0.17385005432814199</v>
      </c>
    </row>
    <row r="1081" spans="1:15" x14ac:dyDescent="0.25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  <c r="L1081" s="2">
        <f>E1081-F1081</f>
        <v>57464000000</v>
      </c>
      <c r="M1081" s="2">
        <f>L1081-SUM(G1081:I1081)</f>
        <v>26764000000</v>
      </c>
      <c r="N1081" s="28">
        <f t="array" ref="N1081">1-(F1081/E1081)</f>
        <v>0.73814692545825888</v>
      </c>
      <c r="O1081" s="28">
        <f>M1081/E1081</f>
        <v>0.34379375457616668</v>
      </c>
    </row>
    <row r="1082" spans="1:15" x14ac:dyDescent="0.25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  <c r="L1082" s="2">
        <f>E1082-F1082</f>
        <v>59755000000</v>
      </c>
      <c r="M1082" s="2">
        <f>L1082-SUM(G1082:I1082)</f>
        <v>27886000000</v>
      </c>
      <c r="N1082" s="28">
        <f t="array" ref="N1082">1-(F1082/E1082)</f>
        <v>0.68816003132449644</v>
      </c>
      <c r="O1082" s="28">
        <f>M1082/E1082</f>
        <v>0.32114518673776099</v>
      </c>
    </row>
    <row r="1083" spans="1:15" x14ac:dyDescent="0.25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  <c r="L1083" s="2">
        <f>E1083-F1083</f>
        <v>60542000000</v>
      </c>
      <c r="M1083" s="2">
        <f>L1083-SUM(G1083:I1083)</f>
        <v>28172000000</v>
      </c>
      <c r="N1083" s="28">
        <f t="array" ref="N1083">1-(F1083/E1083)</f>
        <v>0.64695447745244716</v>
      </c>
      <c r="O1083" s="28">
        <f>M1083/E1083</f>
        <v>0.30104723231459712</v>
      </c>
    </row>
    <row r="1084" spans="1:15" x14ac:dyDescent="0.25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  <c r="L1084" s="2">
        <f>E1084-F1084</f>
        <v>52540000000</v>
      </c>
      <c r="M1084" s="2">
        <f>L1084-SUM(G1084:I1084)</f>
        <v>21292000000</v>
      </c>
      <c r="N1084" s="28">
        <f t="array" ref="N1084">1-(F1084/E1084)</f>
        <v>0.61579934364744493</v>
      </c>
      <c r="O1084" s="28">
        <f>M1084/E1084</f>
        <v>0.24955461790904829</v>
      </c>
    </row>
    <row r="1085" spans="1:15" x14ac:dyDescent="0.25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  <c r="L1085" s="2">
        <f>E1085-F1085</f>
        <v>4492369000</v>
      </c>
      <c r="M1085" s="2">
        <f>L1085-SUM(G1085:I1085)</f>
        <v>1779109000</v>
      </c>
      <c r="N1085" s="28">
        <f t="array" ref="N1085">1-(F1085/E1085)</f>
        <v>0.97470446120649912</v>
      </c>
      <c r="O1085" s="28">
        <f>M1085/E1085</f>
        <v>0.38601136266246905</v>
      </c>
    </row>
    <row r="1086" spans="1:15" x14ac:dyDescent="0.25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  <c r="L1086" s="2">
        <f>E1086-F1086</f>
        <v>4738847000</v>
      </c>
      <c r="M1086" s="2">
        <f>L1086-SUM(G1086:I1086)</f>
        <v>1965981000</v>
      </c>
      <c r="N1086" s="28">
        <f t="array" ref="N1086">1-(F1086/E1086)</f>
        <v>0.98264565615747224</v>
      </c>
      <c r="O1086" s="28">
        <f>M1086/E1086</f>
        <v>0.40766513241261504</v>
      </c>
    </row>
    <row r="1087" spans="1:15" x14ac:dyDescent="0.25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  <c r="L1087" s="2">
        <f>E1087-F1087</f>
        <v>4673067000</v>
      </c>
      <c r="M1087" s="2">
        <f>L1087-SUM(G1087:I1087)</f>
        <v>1859593000</v>
      </c>
      <c r="N1087" s="28">
        <f t="array" ref="N1087">1-(F1087/E1087)</f>
        <v>0.98668053165545855</v>
      </c>
      <c r="O1087" s="28">
        <f>M1087/E1087</f>
        <v>0.39263811323543385</v>
      </c>
    </row>
    <row r="1088" spans="1:15" x14ac:dyDescent="0.25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  <c r="L1088" s="2">
        <f>E1088-F1088</f>
        <v>4922067000</v>
      </c>
      <c r="M1088" s="2">
        <f>L1088-SUM(G1088:I1088)</f>
        <v>1929135000</v>
      </c>
      <c r="N1088" s="28">
        <f t="array" ref="N1088">1-(F1088/E1088)</f>
        <v>0.98522502837837811</v>
      </c>
      <c r="O1088" s="28">
        <f>M1088/E1088</f>
        <v>0.38614510633860172</v>
      </c>
    </row>
    <row r="1089" spans="1:15" x14ac:dyDescent="0.25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  <c r="L1089" s="2">
        <f>E1089-F1089</f>
        <v>1281931000</v>
      </c>
      <c r="M1089" s="2">
        <f>L1089-SUM(G1089:I1089)</f>
        <v>448353000</v>
      </c>
      <c r="N1089" s="28">
        <f t="array" ref="N1089">1-(F1089/E1089)</f>
        <v>0.53885922154611321</v>
      </c>
      <c r="O1089" s="28">
        <f>M1089/E1089</f>
        <v>0.18846501766309146</v>
      </c>
    </row>
    <row r="1090" spans="1:15" x14ac:dyDescent="0.25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  <c r="L1090" s="2">
        <f>E1090-F1090</f>
        <v>1358750000</v>
      </c>
      <c r="M1090" s="2">
        <f>L1090-SUM(G1090:I1090)</f>
        <v>477686000</v>
      </c>
      <c r="N1090" s="28">
        <f t="array" ref="N1090">1-(F1090/E1090)</f>
        <v>0.54656447771364491</v>
      </c>
      <c r="O1090" s="28">
        <f>M1090/E1090</f>
        <v>0.19215175646816571</v>
      </c>
    </row>
    <row r="1091" spans="1:15" x14ac:dyDescent="0.25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  <c r="L1091" s="2">
        <f>E1091-F1091</f>
        <v>1351993000</v>
      </c>
      <c r="M1091" s="2">
        <f>L1091-SUM(G1091:I1091)</f>
        <v>501156000</v>
      </c>
      <c r="N1091" s="28">
        <f t="array" ref="N1091">1-(F1091/E1091)</f>
        <v>0.56440113264872904</v>
      </c>
      <c r="O1091" s="28">
        <f>M1091/E1091</f>
        <v>0.20921189239419616</v>
      </c>
    </row>
    <row r="1092" spans="1:15" x14ac:dyDescent="0.25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  <c r="L1092" s="2">
        <f>E1092-F1092</f>
        <v>1435587000</v>
      </c>
      <c r="M1092" s="2">
        <f>L1092-SUM(G1092:I1092)</f>
        <v>546945000</v>
      </c>
      <c r="N1092" s="28">
        <f t="array" ref="N1092">1-(F1092/E1092)</f>
        <v>0.57234446071514999</v>
      </c>
      <c r="O1092" s="28">
        <f>M1092/E1092</f>
        <v>0.21805779870244557</v>
      </c>
    </row>
    <row r="1093" spans="1:15" x14ac:dyDescent="0.25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  <c r="L1093" s="2">
        <f>E1093-F1093</f>
        <v>1847000000</v>
      </c>
      <c r="M1093" s="2">
        <f>L1093-SUM(G1093:I1093)</f>
        <v>362000000</v>
      </c>
      <c r="N1093" s="28">
        <f t="array" ref="N1093">1-(F1093/E1093)</f>
        <v>0.20357103493882944</v>
      </c>
      <c r="O1093" s="28">
        <f>M1093/E1093</f>
        <v>3.9898600242477683E-2</v>
      </c>
    </row>
    <row r="1094" spans="1:15" x14ac:dyDescent="0.25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  <c r="L1094" s="2">
        <f>E1094-F1094</f>
        <v>5437000000</v>
      </c>
      <c r="M1094" s="2">
        <f>L1094-SUM(G1094:I1094)</f>
        <v>3127000000</v>
      </c>
      <c r="N1094" s="28">
        <f t="array" ref="N1094">1-(F1094/E1094)</f>
        <v>0.33237559603863553</v>
      </c>
      <c r="O1094" s="28">
        <f>M1094/E1094</f>
        <v>0.19116028854383177</v>
      </c>
    </row>
    <row r="1095" spans="1:15" x14ac:dyDescent="0.25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  <c r="L1095" s="2">
        <f>E1095-F1095</f>
        <v>5215000000</v>
      </c>
      <c r="M1095" s="2">
        <f>L1095-SUM(G1095:I1095)</f>
        <v>3001000000</v>
      </c>
      <c r="N1095" s="28">
        <f t="array" ref="N1095">1-(F1095/E1095)</f>
        <v>0.32207262845849804</v>
      </c>
      <c r="O1095" s="28">
        <f>M1095/E1095</f>
        <v>0.18533843873517786</v>
      </c>
    </row>
    <row r="1096" spans="1:15" x14ac:dyDescent="0.25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  <c r="L1096" s="2">
        <f>E1096-F1096</f>
        <v>2505000000</v>
      </c>
      <c r="M1096" s="2">
        <f>L1096-SUM(G1096:I1096)</f>
        <v>235000000</v>
      </c>
      <c r="N1096" s="28">
        <f t="array" ref="N1096">1-(F1096/E1096)</f>
        <v>0.20203242196951365</v>
      </c>
      <c r="O1096" s="28">
        <f>M1096/E1096</f>
        <v>1.8953141382369545E-2</v>
      </c>
    </row>
    <row r="1097" spans="1:15" x14ac:dyDescent="0.25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  <c r="L1097" s="2">
        <f>E1097-F1097</f>
        <v>3529427000</v>
      </c>
      <c r="M1097" s="2">
        <f>L1097-SUM(G1097:I1097)</f>
        <v>1952827000</v>
      </c>
      <c r="N1097" s="28">
        <f t="array" ref="N1097">1-(F1097/E1097)</f>
        <v>0.76584110925683335</v>
      </c>
      <c r="O1097" s="28">
        <f>M1097/E1097</f>
        <v>0.42373880968970157</v>
      </c>
    </row>
    <row r="1098" spans="1:15" x14ac:dyDescent="0.25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  <c r="L1098" s="2">
        <f>E1098-F1098</f>
        <v>4059874000</v>
      </c>
      <c r="M1098" s="2">
        <f>L1098-SUM(G1098:I1098)</f>
        <v>1990986000</v>
      </c>
      <c r="N1098" s="28">
        <f t="array" ref="N1098">1-(F1098/E1098)</f>
        <v>0.76418482101144314</v>
      </c>
      <c r="O1098" s="28">
        <f>M1098/E1098</f>
        <v>0.37476071426016894</v>
      </c>
    </row>
    <row r="1099" spans="1:15" x14ac:dyDescent="0.25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  <c r="L1099" s="2">
        <f>E1099-F1099</f>
        <v>4199045000</v>
      </c>
      <c r="M1099" s="2">
        <f>L1099-SUM(G1099:I1099)</f>
        <v>1770801000</v>
      </c>
      <c r="N1099" s="28">
        <f t="array" ref="N1099">1-(F1099/E1099)</f>
        <v>0.79393045818504415</v>
      </c>
      <c r="O1099" s="28">
        <f>M1099/E1099</f>
        <v>0.33481252267706929</v>
      </c>
    </row>
    <row r="1100" spans="1:15" x14ac:dyDescent="0.25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  <c r="L1100" s="2">
        <f>E1100-F1100</f>
        <v>1954810000</v>
      </c>
      <c r="M1100" s="2">
        <f>L1100-SUM(G1100:I1100)</f>
        <v>-86136000</v>
      </c>
      <c r="N1100" s="28">
        <f t="array" ref="N1100">1-(F1100/E1100)</f>
        <v>0.70137374978292977</v>
      </c>
      <c r="O1100" s="28">
        <f>M1100/E1100</f>
        <v>-3.0905064590063709E-2</v>
      </c>
    </row>
    <row r="1101" spans="1:15" x14ac:dyDescent="0.25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  <c r="L1101" s="2">
        <f>E1101-F1101</f>
        <v>3528000000</v>
      </c>
      <c r="M1101" s="2">
        <f>L1101-SUM(G1101:I1101)</f>
        <v>1400500000</v>
      </c>
      <c r="N1101" s="28">
        <f t="array" ref="N1101">1-(F1101/E1101)</f>
        <v>0.45701849836779107</v>
      </c>
      <c r="O1101" s="28">
        <f>M1101/E1101</f>
        <v>0.18142131716669258</v>
      </c>
    </row>
    <row r="1102" spans="1:15" x14ac:dyDescent="0.25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  <c r="L1102" s="2">
        <f>E1102-F1102</f>
        <v>4216100000</v>
      </c>
      <c r="M1102" s="2">
        <f>L1102-SUM(G1102:I1102)</f>
        <v>1363500000</v>
      </c>
      <c r="N1102" s="28">
        <f t="array" ref="N1102">1-(F1102/E1102)</f>
        <v>0.44712757044531404</v>
      </c>
      <c r="O1102" s="28">
        <f>M1102/E1102</f>
        <v>0.14460246253698578</v>
      </c>
    </row>
    <row r="1103" spans="1:15" x14ac:dyDescent="0.25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  <c r="L1103" s="2">
        <f>E1103-F1103</f>
        <v>4171000000</v>
      </c>
      <c r="M1103" s="2">
        <f>L1103-SUM(G1103:I1103)</f>
        <v>2157000000</v>
      </c>
      <c r="N1103" s="28">
        <f t="array" ref="N1103">1-(F1103/E1103)</f>
        <v>0.83170488534396814</v>
      </c>
      <c r="O1103" s="28">
        <f>M1103/E1103</f>
        <v>0.43010967098703889</v>
      </c>
    </row>
    <row r="1104" spans="1:15" x14ac:dyDescent="0.25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  <c r="L1104" s="2">
        <f>E1104-F1104</f>
        <v>4170000000</v>
      </c>
      <c r="M1104" s="2">
        <f>L1104-SUM(G1104:I1104)</f>
        <v>1916000000</v>
      </c>
      <c r="N1104" s="28">
        <f t="array" ref="N1104">1-(F1104/E1104)</f>
        <v>0.81524926686217003</v>
      </c>
      <c r="O1104" s="28">
        <f>M1104/E1104</f>
        <v>0.37458455522971651</v>
      </c>
    </row>
    <row r="1105" spans="1:15" x14ac:dyDescent="0.25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  <c r="L1105" s="2">
        <f>E1105-F1105</f>
        <v>2204000000</v>
      </c>
      <c r="M1105" s="2">
        <f>L1105-SUM(G1105:I1105)</f>
        <v>-672000000</v>
      </c>
      <c r="N1105" s="28">
        <f t="array" ref="N1105">1-(F1105/E1105)</f>
        <v>0.69242852654728249</v>
      </c>
      <c r="O1105" s="28">
        <f>M1105/E1105</f>
        <v>-0.21112158341187559</v>
      </c>
    </row>
    <row r="1106" spans="1:15" x14ac:dyDescent="0.25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  <c r="L1106" s="2">
        <f>E1106-F1106</f>
        <v>2408000000</v>
      </c>
      <c r="M1106" s="2">
        <f>L1106-SUM(G1106:I1106)</f>
        <v>-279000000</v>
      </c>
      <c r="N1106" s="28">
        <f t="array" ref="N1106">1-(F1106/E1106)</f>
        <v>0.68977370380979663</v>
      </c>
      <c r="O1106" s="28">
        <f>M1106/E1106</f>
        <v>-7.9919793755370949E-2</v>
      </c>
    </row>
    <row r="1107" spans="1:15" x14ac:dyDescent="0.25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  <c r="L1107" s="2">
        <f>E1107-F1107</f>
        <v>1577000000</v>
      </c>
      <c r="M1107" s="2">
        <f>L1107-SUM(G1107:I1107)</f>
        <v>641000000</v>
      </c>
      <c r="N1107" s="28">
        <f t="array" ref="N1107">1-(F1107/E1107)</f>
        <v>0.52166721799536886</v>
      </c>
      <c r="O1107" s="28">
        <f>M1107/E1107</f>
        <v>0.2120410188554416</v>
      </c>
    </row>
    <row r="1108" spans="1:15" x14ac:dyDescent="0.25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  <c r="L1108" s="2">
        <f>E1108-F1108</f>
        <v>1784000000</v>
      </c>
      <c r="M1108" s="2">
        <f>L1108-SUM(G1108:I1108)</f>
        <v>608000000</v>
      </c>
      <c r="N1108" s="28">
        <f t="array" ref="N1108">1-(F1108/E1108)</f>
        <v>0.5754838709677419</v>
      </c>
      <c r="O1108" s="28">
        <f>M1108/E1108</f>
        <v>0.19612903225806452</v>
      </c>
    </row>
    <row r="1109" spans="1:15" x14ac:dyDescent="0.25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  <c r="L1109" s="2">
        <f>E1109-F1109</f>
        <v>1950000000</v>
      </c>
      <c r="M1109" s="2">
        <f>L1109-SUM(G1109:I1109)</f>
        <v>718000000</v>
      </c>
      <c r="N1109" s="28">
        <f t="array" ref="N1109">1-(F1109/E1109)</f>
        <v>0.57641146911025709</v>
      </c>
      <c r="O1109" s="28">
        <f>M1109/E1109</f>
        <v>0.21223765888264853</v>
      </c>
    </row>
    <row r="1110" spans="1:15" x14ac:dyDescent="0.25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  <c r="L1110" s="2">
        <f>E1110-F1110</f>
        <v>1979000000</v>
      </c>
      <c r="M1110" s="2">
        <f>L1110-SUM(G1110:I1110)</f>
        <v>791000000</v>
      </c>
      <c r="N1110" s="28">
        <f t="array" ref="N1110">1-(F1110/E1110)</f>
        <v>0.6011543134872418</v>
      </c>
      <c r="O1110" s="28">
        <f>M1110/E1110</f>
        <v>0.24027946537059539</v>
      </c>
    </row>
    <row r="1111" spans="1:15" x14ac:dyDescent="0.25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  <c r="L1111" s="2">
        <f>E1111-F1111</f>
        <v>5980000000</v>
      </c>
      <c r="M1111" s="2">
        <f>L1111-SUM(G1111:I1111)</f>
        <v>3276000000</v>
      </c>
      <c r="N1111" s="28">
        <f t="array" ref="N1111">1-(F1111/E1111)</f>
        <v>0.41947250280583614</v>
      </c>
      <c r="O1111" s="28">
        <f>M1111/E1111</f>
        <v>0.22979797979797981</v>
      </c>
    </row>
    <row r="1112" spans="1:15" x14ac:dyDescent="0.25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  <c r="L1112" s="2">
        <f>E1112-F1112</f>
        <v>6984000000</v>
      </c>
      <c r="M1112" s="2">
        <f>L1112-SUM(G1112:I1112)</f>
        <v>3541000000</v>
      </c>
      <c r="N1112" s="28">
        <f t="array" ref="N1112">1-(F1112/E1112)</f>
        <v>0.46141649048625788</v>
      </c>
      <c r="O1112" s="28">
        <f>M1112/E1112</f>
        <v>0.23394556025369978</v>
      </c>
    </row>
    <row r="1113" spans="1:15" x14ac:dyDescent="0.25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  <c r="L1113" s="2">
        <f>E1113-F1113</f>
        <v>8270000000</v>
      </c>
      <c r="M1113" s="2">
        <f>L1113-SUM(G1113:I1113)</f>
        <v>4395000000</v>
      </c>
      <c r="N1113" s="28">
        <f t="array" ref="N1113">1-(F1113/E1113)</f>
        <v>0.48587039539392518</v>
      </c>
      <c r="O1113" s="28">
        <f>M1113/E1113</f>
        <v>0.25821044591974618</v>
      </c>
    </row>
    <row r="1114" spans="1:15" x14ac:dyDescent="0.25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  <c r="L1114" s="2">
        <f>E1114-F1114</f>
        <v>8890000000</v>
      </c>
      <c r="M1114" s="2">
        <f>L1114-SUM(G1114:I1114)</f>
        <v>4660000000</v>
      </c>
      <c r="N1114" s="28">
        <f t="array" ref="N1114">1-(F1114/E1114)</f>
        <v>0.50840672538030418</v>
      </c>
      <c r="O1114" s="28">
        <f>M1114/E1114</f>
        <v>0.26649891341644744</v>
      </c>
    </row>
    <row r="1115" spans="1:15" x14ac:dyDescent="0.25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  <c r="L1115" s="2">
        <f>E1115-F1115</f>
        <v>5630000000</v>
      </c>
      <c r="M1115" s="2">
        <f>L1115-SUM(G1115:I1115)</f>
        <v>3137000000</v>
      </c>
      <c r="N1115" s="28">
        <f t="array" ref="N1115">1-(F1115/E1115)</f>
        <v>0.56503412284223198</v>
      </c>
      <c r="O1115" s="28">
        <f>M1115/E1115</f>
        <v>0.31483340024086715</v>
      </c>
    </row>
    <row r="1116" spans="1:15" x14ac:dyDescent="0.25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  <c r="L1116" s="2">
        <f>E1116-F1116</f>
        <v>3115000000</v>
      </c>
      <c r="M1116" s="2">
        <f>L1116-SUM(G1116:I1116)</f>
        <v>700000000</v>
      </c>
      <c r="N1116" s="28">
        <f t="array" ref="N1116">1-(F1116/E1116)</f>
        <v>0.37021630615640599</v>
      </c>
      <c r="O1116" s="28">
        <f>M1116/E1116</f>
        <v>8.3194675540765387E-2</v>
      </c>
    </row>
    <row r="1117" spans="1:15" x14ac:dyDescent="0.25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  <c r="L1117" s="2">
        <f>E1117-F1117</f>
        <v>2835000000</v>
      </c>
      <c r="M1117" s="2">
        <f>L1117-SUM(G1117:I1117)</f>
        <v>736000000</v>
      </c>
      <c r="N1117" s="28">
        <f t="array" ref="N1117">1-(F1117/E1117)</f>
        <v>0.38878222709818977</v>
      </c>
      <c r="O1117" s="28">
        <f>M1117/E1117</f>
        <v>0.10093252879868349</v>
      </c>
    </row>
    <row r="1118" spans="1:15" x14ac:dyDescent="0.25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  <c r="L1118" s="2">
        <f>E1118-F1118</f>
        <v>3417000000</v>
      </c>
      <c r="M1118" s="2">
        <f>L1118-SUM(G1118:I1118)</f>
        <v>1219000000</v>
      </c>
      <c r="N1118" s="28">
        <f t="array" ref="N1118">1-(F1118/E1118)</f>
        <v>0.44210117738387888</v>
      </c>
      <c r="O1118" s="28">
        <f>M1118/E1118</f>
        <v>0.15771768663475222</v>
      </c>
    </row>
    <row r="1119" spans="1:15" x14ac:dyDescent="0.25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  <c r="L1119" s="2">
        <f>E1119-F1119</f>
        <v>1257359000</v>
      </c>
      <c r="M1119" s="2">
        <f>L1119-SUM(G1119:I1119)</f>
        <v>228347000</v>
      </c>
      <c r="N1119" s="28">
        <f t="array" ref="N1119">1-(F1119/E1119)</f>
        <v>0.28742511821754957</v>
      </c>
      <c r="O1119" s="28">
        <f>M1119/E1119</f>
        <v>5.2198825848164911E-2</v>
      </c>
    </row>
    <row r="1120" spans="1:15" x14ac:dyDescent="0.25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  <c r="L1120" s="2">
        <f>E1120-F1120</f>
        <v>1751896000</v>
      </c>
      <c r="M1120" s="2">
        <f>L1120-SUM(G1120:I1120)</f>
        <v>402648000</v>
      </c>
      <c r="N1120" s="28">
        <f t="array" ref="N1120">1-(F1120/E1120)</f>
        <v>0.31825712633087333</v>
      </c>
      <c r="O1120" s="28">
        <f>M1120/E1120</f>
        <v>7.3146805177289914E-2</v>
      </c>
    </row>
    <row r="1121" spans="1:15" x14ac:dyDescent="0.25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  <c r="L1121" s="2">
        <f>E1121-F1121</f>
        <v>2188035000</v>
      </c>
      <c r="M1121" s="2">
        <f>L1121-SUM(G1121:I1121)</f>
        <v>305826000</v>
      </c>
      <c r="N1121" s="28">
        <f t="array" ref="N1121">1-(F1121/E1121)</f>
        <v>0.32274230398033132</v>
      </c>
      <c r="O1121" s="28">
        <f>M1121/E1121</f>
        <v>4.5110333178897413E-2</v>
      </c>
    </row>
    <row r="1122" spans="1:15" x14ac:dyDescent="0.25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  <c r="L1122" s="2">
        <f>E1122-F1122</f>
        <v>2800768000</v>
      </c>
      <c r="M1122" s="2">
        <f>L1122-SUM(G1122:I1122)</f>
        <v>379793000</v>
      </c>
      <c r="N1122" s="28">
        <f t="array" ref="N1122">1-(F1122/E1122)</f>
        <v>0.31716373923651764</v>
      </c>
      <c r="O1122" s="28">
        <f>M1122/E1122</f>
        <v>4.3008406271370835E-2</v>
      </c>
    </row>
    <row r="1123" spans="1:15" x14ac:dyDescent="0.25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  <c r="L1123" s="2">
        <f>E1123-F1123</f>
        <v>1149000000</v>
      </c>
      <c r="M1123" s="2">
        <f>L1123-SUM(G1123:I1123)</f>
        <v>134000000</v>
      </c>
      <c r="N1123" s="28">
        <f t="array" ref="N1123">1-(F1123/E1123)</f>
        <v>0.73559539052496792</v>
      </c>
      <c r="O1123" s="28">
        <f>M1123/E1123</f>
        <v>8.5787451984635082E-2</v>
      </c>
    </row>
    <row r="1124" spans="1:15" x14ac:dyDescent="0.25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  <c r="L1124" s="2">
        <f>E1124-F1124</f>
        <v>1446000000</v>
      </c>
      <c r="M1124" s="2">
        <f>L1124-SUM(G1124:I1124)</f>
        <v>450000000</v>
      </c>
      <c r="N1124" s="28">
        <f t="array" ref="N1124">1-(F1124/E1124)</f>
        <v>0.77867528271405495</v>
      </c>
      <c r="O1124" s="28">
        <f>M1124/E1124</f>
        <v>0.24232633279483037</v>
      </c>
    </row>
    <row r="1125" spans="1:15" x14ac:dyDescent="0.25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  <c r="L1125" s="2">
        <f>E1125-F1125</f>
        <v>1803000000</v>
      </c>
      <c r="M1125" s="2">
        <f>L1125-SUM(G1125:I1125)</f>
        <v>575000000</v>
      </c>
      <c r="N1125" s="28">
        <f t="array" ref="N1125">1-(F1125/E1125)</f>
        <v>0.78802447552447552</v>
      </c>
      <c r="O1125" s="28">
        <f>M1125/E1125</f>
        <v>0.2513111888111888</v>
      </c>
    </row>
    <row r="1126" spans="1:15" x14ac:dyDescent="0.25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  <c r="L1126" s="2">
        <f>E1126-F1126</f>
        <v>1060000000</v>
      </c>
      <c r="M1126" s="2">
        <f>L1126-SUM(G1126:I1126)</f>
        <v>-5061000000</v>
      </c>
      <c r="N1126" s="28">
        <f t="array" ref="N1126">1-(F1126/E1126)</f>
        <v>0.680796403339756</v>
      </c>
      <c r="O1126" s="28">
        <f>M1126/E1126</f>
        <v>-3.2504816955684008</v>
      </c>
    </row>
    <row r="1127" spans="1:15" x14ac:dyDescent="0.25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  <c r="L1127" s="2">
        <f>E1127-F1127</f>
        <v>11034000000</v>
      </c>
      <c r="M1127" s="2">
        <f>L1127-SUM(G1127:I1127)</f>
        <v>3238000000</v>
      </c>
      <c r="N1127" s="28">
        <f t="array" ref="N1127">1-(F1127/E1127)</f>
        <v>0.4359025006913444</v>
      </c>
      <c r="O1127" s="28">
        <f>M1127/E1127</f>
        <v>0.12791846086990874</v>
      </c>
    </row>
    <row r="1128" spans="1:15" x14ac:dyDescent="0.25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  <c r="L1128" s="2">
        <f>E1128-F1128</f>
        <v>12446000000</v>
      </c>
      <c r="M1128" s="2">
        <f>L1128-SUM(G1128:I1128)</f>
        <v>3680000000</v>
      </c>
      <c r="N1128" s="28">
        <f t="array" ref="N1128">1-(F1128/E1128)</f>
        <v>0.44771394654483976</v>
      </c>
      <c r="O1128" s="28">
        <f>M1128/E1128</f>
        <v>0.13237886254901254</v>
      </c>
    </row>
    <row r="1129" spans="1:15" x14ac:dyDescent="0.25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  <c r="L1129" s="2">
        <f>E1129-F1129</f>
        <v>14067000000</v>
      </c>
      <c r="M1129" s="2">
        <f>L1129-SUM(G1129:I1129)</f>
        <v>4175000000</v>
      </c>
      <c r="N1129" s="28">
        <f t="array" ref="N1129">1-(F1129/E1129)</f>
        <v>0.45969085977582436</v>
      </c>
      <c r="O1129" s="28">
        <f>M1129/E1129</f>
        <v>0.13643344988725858</v>
      </c>
    </row>
    <row r="1130" spans="1:15" x14ac:dyDescent="0.25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  <c r="L1130" s="2">
        <f>E1130-F1130</f>
        <v>14971000000</v>
      </c>
      <c r="M1130" s="2">
        <f>L1130-SUM(G1130:I1130)</f>
        <v>4502000000</v>
      </c>
      <c r="N1130" s="28">
        <f t="array" ref="N1130">1-(F1130/E1130)</f>
        <v>0.46241042747714356</v>
      </c>
      <c r="O1130" s="28">
        <f>M1130/E1130</f>
        <v>0.13905361996540647</v>
      </c>
    </row>
    <row r="1131" spans="1:15" x14ac:dyDescent="0.25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  <c r="L1131" s="2">
        <f>E1131-F1131</f>
        <v>3305000000</v>
      </c>
      <c r="M1131" s="2">
        <f>L1131-SUM(G1131:I1131)</f>
        <v>980000000</v>
      </c>
      <c r="N1131" s="28">
        <f t="array" ref="N1131">1-(F1131/E1131)</f>
        <v>0.57951955111344899</v>
      </c>
      <c r="O1131" s="28">
        <f>M1131/E1131</f>
        <v>0.17183938278099245</v>
      </c>
    </row>
    <row r="1132" spans="1:15" x14ac:dyDescent="0.25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  <c r="L1132" s="2">
        <f>E1132-F1132</f>
        <v>3668000000</v>
      </c>
      <c r="M1132" s="2">
        <f>L1132-SUM(G1132:I1132)</f>
        <v>1178000000</v>
      </c>
      <c r="N1132" s="28">
        <f t="array" ref="N1132">1-(F1132/E1132)</f>
        <v>0.58333333333333326</v>
      </c>
      <c r="O1132" s="28">
        <f>M1132/E1132</f>
        <v>0.18734096692111959</v>
      </c>
    </row>
    <row r="1133" spans="1:15" x14ac:dyDescent="0.25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  <c r="L1133" s="2">
        <f>E1133-F1133</f>
        <v>3633000000</v>
      </c>
      <c r="M1133" s="2">
        <f>L1133-SUM(G1133:I1133)</f>
        <v>1144000000</v>
      </c>
      <c r="N1133" s="28">
        <f t="array" ref="N1133">1-(F1133/E1133)</f>
        <v>0.58862605314322747</v>
      </c>
      <c r="O1133" s="28">
        <f>M1133/E1133</f>
        <v>0.18535320803629293</v>
      </c>
    </row>
    <row r="1134" spans="1:15" x14ac:dyDescent="0.25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  <c r="L1134" s="2">
        <f>E1134-F1134</f>
        <v>3702000000</v>
      </c>
      <c r="M1134" s="2">
        <f>L1134-SUM(G1134:I1134)</f>
        <v>1248000000</v>
      </c>
      <c r="N1134" s="28">
        <f t="array" ref="N1134">1-(F1134/E1134)</f>
        <v>0.58678078934854971</v>
      </c>
      <c r="O1134" s="28">
        <f>M1134/E1134</f>
        <v>0.19781264859724204</v>
      </c>
    </row>
    <row r="1135" spans="1:15" x14ac:dyDescent="0.25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  <c r="L1135" s="2">
        <f>E1135-F1135</f>
        <v>5043000000</v>
      </c>
      <c r="M1135" s="2">
        <f>L1135-SUM(G1135:I1135)</f>
        <v>3389000000</v>
      </c>
      <c r="N1135" s="28">
        <f t="array" ref="N1135">1-(F1135/E1135)</f>
        <v>0.29329998836803539</v>
      </c>
      <c r="O1135" s="28">
        <f>M1135/E1135</f>
        <v>0.19710364080493195</v>
      </c>
    </row>
    <row r="1136" spans="1:15" x14ac:dyDescent="0.25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  <c r="L1136" s="2">
        <f>E1136-F1136</f>
        <v>5104000000</v>
      </c>
      <c r="M1136" s="2">
        <f>L1136-SUM(G1136:I1136)</f>
        <v>3199000000</v>
      </c>
      <c r="N1136" s="28">
        <f t="array" ref="N1136">1-(F1136/E1136)</f>
        <v>0.26554289579106183</v>
      </c>
      <c r="O1136" s="28">
        <f>M1136/E1136</f>
        <v>0.16643254773424901</v>
      </c>
    </row>
    <row r="1137" spans="1:15" x14ac:dyDescent="0.25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  <c r="L1137" s="2">
        <f>E1137-F1137</f>
        <v>5809000000</v>
      </c>
      <c r="M1137" s="2">
        <f>L1137-SUM(G1137:I1137)</f>
        <v>3717000000</v>
      </c>
      <c r="N1137" s="28">
        <f t="array" ref="N1137">1-(F1137/E1137)</f>
        <v>0.27094216417910444</v>
      </c>
      <c r="O1137" s="28">
        <f>M1137/E1137</f>
        <v>0.17336753731343282</v>
      </c>
    </row>
    <row r="1138" spans="1:15" x14ac:dyDescent="0.25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  <c r="L1138" s="2">
        <f>E1138-F1138</f>
        <v>3063000000</v>
      </c>
      <c r="M1138" s="2">
        <f>L1138-SUM(G1138:I1138)</f>
        <v>1299000000</v>
      </c>
      <c r="N1138" s="28">
        <f t="array" ref="N1138">1-(F1138/E1138)</f>
        <v>0.20756251270583448</v>
      </c>
      <c r="O1138" s="28">
        <f>M1138/E1138</f>
        <v>8.8026021549095348E-2</v>
      </c>
    </row>
    <row r="1139" spans="1:15" x14ac:dyDescent="0.25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  <c r="L1139" s="2">
        <f>E1139-F1139</f>
        <v>7175000000</v>
      </c>
      <c r="M1139" s="2">
        <f>L1139-SUM(G1139:I1139)</f>
        <v>3257000000</v>
      </c>
      <c r="N1139" s="28">
        <f t="array" ref="N1139">1-(F1139/E1139)</f>
        <v>0.63806136060471319</v>
      </c>
      <c r="O1139" s="28">
        <f>M1139/E1139</f>
        <v>0.28963983992885728</v>
      </c>
    </row>
    <row r="1140" spans="1:15" x14ac:dyDescent="0.25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  <c r="L1140" s="2">
        <f>E1140-F1140</f>
        <v>7423000000</v>
      </c>
      <c r="M1140" s="2">
        <f>L1140-SUM(G1140:I1140)</f>
        <v>3575000000</v>
      </c>
      <c r="N1140" s="28">
        <f t="array" ref="N1140">1-(F1140/E1140)</f>
        <v>0.63859256710254653</v>
      </c>
      <c r="O1140" s="28">
        <f>M1140/E1140</f>
        <v>0.30755333792154166</v>
      </c>
    </row>
    <row r="1141" spans="1:15" x14ac:dyDescent="0.25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  <c r="L1141" s="2">
        <f>E1141-F1141</f>
        <v>6849000000</v>
      </c>
      <c r="M1141" s="2">
        <f>L1141-SUM(G1141:I1141)</f>
        <v>2884000000</v>
      </c>
      <c r="N1141" s="28">
        <f t="array" ref="N1141">1-(F1141/E1141)</f>
        <v>0.65160308248501564</v>
      </c>
      <c r="O1141" s="28">
        <f>M1141/E1141</f>
        <v>0.27437922176767199</v>
      </c>
    </row>
    <row r="1142" spans="1:15" x14ac:dyDescent="0.25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  <c r="L1142" s="2">
        <f>E1142-F1142</f>
        <v>6843000000</v>
      </c>
      <c r="M1142" s="2">
        <f>L1142-SUM(G1142:I1142)</f>
        <v>3074000000</v>
      </c>
      <c r="N1142" s="28">
        <f t="array" ref="N1142">1-(F1142/E1142)</f>
        <v>0.69205097087378642</v>
      </c>
      <c r="O1142" s="28">
        <f>M1142/E1142</f>
        <v>0.31088187702265374</v>
      </c>
    </row>
    <row r="1143" spans="1:15" x14ac:dyDescent="0.25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  <c r="L1143" s="2">
        <f>E1143-F1143</f>
        <v>3761100000</v>
      </c>
      <c r="M1143" s="2">
        <f>L1143-SUM(G1143:I1143)</f>
        <v>609500000</v>
      </c>
      <c r="N1143" s="28">
        <f t="array" ref="N1143">1-(F1143/E1143)</f>
        <v>0.59394542353610014</v>
      </c>
      <c r="O1143" s="28">
        <f>M1143/E1143</f>
        <v>9.6251026467058298E-2</v>
      </c>
    </row>
    <row r="1144" spans="1:15" x14ac:dyDescent="0.25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  <c r="L1144" s="2">
        <f>E1144-F1144</f>
        <v>3919000000</v>
      </c>
      <c r="M1144" s="2">
        <f>L1144-SUM(G1144:I1144)</f>
        <v>822000000</v>
      </c>
      <c r="N1144" s="28">
        <f t="array" ref="N1144">1-(F1144/E1144)</f>
        <v>0.61960474308300395</v>
      </c>
      <c r="O1144" s="28">
        <f>M1144/E1144</f>
        <v>0.12996047430830041</v>
      </c>
    </row>
    <row r="1145" spans="1:15" x14ac:dyDescent="0.25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  <c r="L1145" s="2">
        <f>E1145-F1145</f>
        <v>3833000000</v>
      </c>
      <c r="M1145" s="2">
        <f>L1145-SUM(G1145:I1145)</f>
        <v>716000000</v>
      </c>
      <c r="N1145" s="28">
        <f t="array" ref="N1145">1-(F1145/E1145)</f>
        <v>0.62600032663726934</v>
      </c>
      <c r="O1145" s="28">
        <f>M1145/E1145</f>
        <v>0.11693614241384942</v>
      </c>
    </row>
    <row r="1146" spans="1:15" x14ac:dyDescent="0.25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  <c r="L1146" s="2">
        <f>E1146-F1146</f>
        <v>3373000000</v>
      </c>
      <c r="M1146" s="2">
        <f>L1146-SUM(G1146:I1146)</f>
        <v>413000000</v>
      </c>
      <c r="N1146" s="28">
        <f t="array" ref="N1146">1-(F1146/E1146)</f>
        <v>0.60818608005769925</v>
      </c>
      <c r="O1146" s="28">
        <f>M1146/E1146</f>
        <v>7.4468085106382975E-2</v>
      </c>
    </row>
    <row r="1147" spans="1:15" x14ac:dyDescent="0.25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  <c r="L1147" s="2">
        <f>E1147-F1147</f>
        <v>1513538000</v>
      </c>
      <c r="M1147" s="2">
        <f>L1147-SUM(G1147:I1147)</f>
        <v>1058638000</v>
      </c>
      <c r="N1147" s="28">
        <f t="array" ref="N1147">1-(F1147/E1147)</f>
        <v>7.7899878188957494E-2</v>
      </c>
      <c r="O1147" s="28">
        <f>M1147/E1147</f>
        <v>5.448675305555694E-2</v>
      </c>
    </row>
    <row r="1148" spans="1:15" x14ac:dyDescent="0.25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  <c r="L1148" s="2">
        <f>E1148-F1148</f>
        <v>1410625000</v>
      </c>
      <c r="M1148" s="2">
        <f>L1148-SUM(G1148:I1148)</f>
        <v>942721000</v>
      </c>
      <c r="N1148" s="28">
        <f t="array" ref="N1148">1-(F1148/E1148)</f>
        <v>7.4040604352939354E-2</v>
      </c>
      <c r="O1148" s="28">
        <f>M1148/E1148</f>
        <v>4.9481352291507172E-2</v>
      </c>
    </row>
    <row r="1149" spans="1:15" x14ac:dyDescent="0.25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  <c r="L1149" s="2">
        <f>E1149-F1149</f>
        <v>1906526000</v>
      </c>
      <c r="M1149" s="2">
        <f>L1149-SUM(G1149:I1149)</f>
        <v>1385721000</v>
      </c>
      <c r="N1149" s="28">
        <f t="array" ref="N1149">1-(F1149/E1149)</f>
        <v>9.03346724857228E-2</v>
      </c>
      <c r="O1149" s="28">
        <f>M1149/E1149</f>
        <v>6.5657983521645272E-2</v>
      </c>
    </row>
    <row r="1150" spans="1:15" x14ac:dyDescent="0.25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  <c r="L1150" s="2">
        <f>E1150-F1150</f>
        <v>1581262000</v>
      </c>
      <c r="M1150" s="2">
        <f>L1150-SUM(G1150:I1150)</f>
        <v>1122273000</v>
      </c>
      <c r="N1150" s="28">
        <f t="array" ref="N1150">1-(F1150/E1150)</f>
        <v>9.6188055970348074E-2</v>
      </c>
      <c r="O1150" s="28">
        <f>M1150/E1150</f>
        <v>6.8267787462172907E-2</v>
      </c>
    </row>
    <row r="1151" spans="1:15" x14ac:dyDescent="0.25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  <c r="L1151" s="2">
        <f>E1151-F1151</f>
        <v>2226343000</v>
      </c>
      <c r="M1151" s="2">
        <f>L1151-SUM(G1151:I1151)</f>
        <v>648239000</v>
      </c>
      <c r="N1151" s="28">
        <f t="array" ref="N1151">1-(F1151/E1151)</f>
        <v>0.52015427464260089</v>
      </c>
      <c r="O1151" s="28">
        <f>M1151/E1151</f>
        <v>0.15145208390622872</v>
      </c>
    </row>
    <row r="1152" spans="1:15" x14ac:dyDescent="0.25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  <c r="L1152" s="2">
        <f>E1152-F1152</f>
        <v>2268000000</v>
      </c>
      <c r="M1152" s="2">
        <f>L1152-SUM(G1152:I1152)</f>
        <v>496000000</v>
      </c>
      <c r="N1152" s="28">
        <f t="array" ref="N1152">1-(F1152/E1152)</f>
        <v>0.54915254237288136</v>
      </c>
      <c r="O1152" s="28">
        <f>M1152/E1152</f>
        <v>0.12009685230024213</v>
      </c>
    </row>
    <row r="1153" spans="1:15" x14ac:dyDescent="0.25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  <c r="L1153" s="2">
        <f>E1153-F1153</f>
        <v>2599000000</v>
      </c>
      <c r="M1153" s="2">
        <f>L1153-SUM(G1153:I1153)</f>
        <v>759000000</v>
      </c>
      <c r="N1153" s="28">
        <f t="array" ref="N1153">1-(F1153/E1153)</f>
        <v>0.55510465612985904</v>
      </c>
      <c r="O1153" s="28">
        <f>M1153/E1153</f>
        <v>0.16211020931225972</v>
      </c>
    </row>
    <row r="1154" spans="1:15" x14ac:dyDescent="0.25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  <c r="L1154" s="2">
        <f>E1154-F1154</f>
        <v>2811000000</v>
      </c>
      <c r="M1154" s="2">
        <f>L1154-SUM(G1154:I1154)</f>
        <v>878000000</v>
      </c>
      <c r="N1154" s="28">
        <f t="array" ref="N1154">1-(F1154/E1154)</f>
        <v>0.56107784431137731</v>
      </c>
      <c r="O1154" s="28">
        <f>M1154/E1154</f>
        <v>0.17524950099800399</v>
      </c>
    </row>
    <row r="1155" spans="1:15" x14ac:dyDescent="0.25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  <c r="L1155" s="2">
        <f>E1155-F1155</f>
        <v>2094100000</v>
      </c>
      <c r="M1155" s="2">
        <f>L1155-SUM(G1155:I1155)</f>
        <v>690600000</v>
      </c>
      <c r="N1155" s="28">
        <f t="array" ref="N1155">1-(F1155/E1155)</f>
        <v>0.3801579377325951</v>
      </c>
      <c r="O1155" s="28">
        <f>M1155/E1155</f>
        <v>0.12536988290823273</v>
      </c>
    </row>
    <row r="1156" spans="1:15" x14ac:dyDescent="0.25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  <c r="L1156" s="2">
        <f>E1156-F1156</f>
        <v>2124900000</v>
      </c>
      <c r="M1156" s="2">
        <f>L1156-SUM(G1156:I1156)</f>
        <v>725400000</v>
      </c>
      <c r="N1156" s="28">
        <f t="array" ref="N1156">1-(F1156/E1156)</f>
        <v>0.37897271268057786</v>
      </c>
      <c r="O1156" s="28">
        <f>M1156/E1156</f>
        <v>0.12937399678972714</v>
      </c>
    </row>
    <row r="1157" spans="1:15" x14ac:dyDescent="0.25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  <c r="L1157" s="2">
        <f>E1157-F1157</f>
        <v>2203400000</v>
      </c>
      <c r="M1157" s="2">
        <f>L1157-SUM(G1157:I1157)</f>
        <v>657500000</v>
      </c>
      <c r="N1157" s="28">
        <f t="array" ref="N1157">1-(F1157/E1157)</f>
        <v>0.3847389558232932</v>
      </c>
      <c r="O1157" s="28">
        <f>M1157/E1157</f>
        <v>0.11480705430417322</v>
      </c>
    </row>
    <row r="1158" spans="1:15" x14ac:dyDescent="0.25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  <c r="L1158" s="2">
        <f>E1158-F1158</f>
        <v>2304600000</v>
      </c>
      <c r="M1158" s="2">
        <f>L1158-SUM(G1158:I1158)</f>
        <v>678600000</v>
      </c>
      <c r="N1158" s="28">
        <f t="array" ref="N1158">1-(F1158/E1158)</f>
        <v>0.38957350778437039</v>
      </c>
      <c r="O1158" s="28">
        <f>M1158/E1158</f>
        <v>0.11471169937623611</v>
      </c>
    </row>
    <row r="1159" spans="1:15" x14ac:dyDescent="0.25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  <c r="L1159" s="2">
        <f>E1159-F1159</f>
        <v>463275000</v>
      </c>
      <c r="M1159" s="2">
        <f>L1159-SUM(G1159:I1159)</f>
        <v>277637000</v>
      </c>
      <c r="N1159" s="28">
        <f t="array" ref="N1159">1-(F1159/E1159)</f>
        <v>0.95603211846935809</v>
      </c>
      <c r="O1159" s="28">
        <f>M1159/E1159</f>
        <v>0.57294239765900845</v>
      </c>
    </row>
    <row r="1160" spans="1:15" x14ac:dyDescent="0.25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  <c r="L1160" s="2">
        <f>E1160-F1160</f>
        <v>741358000</v>
      </c>
      <c r="M1160" s="2">
        <f>L1160-SUM(G1160:I1160)</f>
        <v>377708000</v>
      </c>
      <c r="N1160" s="28">
        <f t="array" ref="N1160">1-(F1160/E1160)</f>
        <v>0.95020436831669464</v>
      </c>
      <c r="O1160" s="28">
        <f>M1160/E1160</f>
        <v>0.48411130863653201</v>
      </c>
    </row>
    <row r="1161" spans="1:15" x14ac:dyDescent="0.25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  <c r="L1161" s="2">
        <f>E1161-F1161</f>
        <v>879634000</v>
      </c>
      <c r="M1161" s="2">
        <f>L1161-SUM(G1161:I1161)</f>
        <v>453888000</v>
      </c>
      <c r="N1161" s="28">
        <f t="array" ref="N1161">1-(F1161/E1161)</f>
        <v>0.94229168563639187</v>
      </c>
      <c r="O1161" s="28">
        <f>M1161/E1161</f>
        <v>0.48621914183641224</v>
      </c>
    </row>
    <row r="1162" spans="1:15" x14ac:dyDescent="0.25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  <c r="L1162" s="2">
        <f>E1162-F1162</f>
        <v>967933000</v>
      </c>
      <c r="M1162" s="2">
        <f>L1162-SUM(G1162:I1162)</f>
        <v>509420000</v>
      </c>
      <c r="N1162" s="28">
        <f t="array" ref="N1162">1-(F1162/E1162)</f>
        <v>0.94590754286440237</v>
      </c>
      <c r="O1162" s="28">
        <f>M1162/E1162</f>
        <v>0.4978280733129089</v>
      </c>
    </row>
    <row r="1163" spans="1:15" x14ac:dyDescent="0.25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  <c r="L1163" s="2">
        <f>E1163-F1163</f>
        <v>1643802000</v>
      </c>
      <c r="M1163" s="2">
        <f>L1163-SUM(G1163:I1163)</f>
        <v>946743000</v>
      </c>
      <c r="N1163" s="28">
        <f t="array" ref="N1163">1-(F1163/E1163)</f>
        <v>0.16140833362054519</v>
      </c>
      <c r="O1163" s="28">
        <f>M1163/E1163</f>
        <v>9.2962662167898433E-2</v>
      </c>
    </row>
    <row r="1164" spans="1:15" x14ac:dyDescent="0.25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  <c r="L1164" s="2">
        <f>E1164-F1164</f>
        <v>1649666000</v>
      </c>
      <c r="M1164" s="2">
        <f>L1164-SUM(G1164:I1164)</f>
        <v>868737000</v>
      </c>
      <c r="N1164" s="28">
        <f t="array" ref="N1164">1-(F1164/E1164)</f>
        <v>0.13895576260506026</v>
      </c>
      <c r="O1164" s="28">
        <f>M1164/E1164</f>
        <v>7.3176032201810681E-2</v>
      </c>
    </row>
    <row r="1165" spans="1:15" x14ac:dyDescent="0.25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  <c r="L1165" s="2">
        <f>E1165-F1165</f>
        <v>2106543000</v>
      </c>
      <c r="M1165" s="2">
        <f>L1165-SUM(G1165:I1165)</f>
        <v>1136972000</v>
      </c>
      <c r="N1165" s="28">
        <f t="array" ref="N1165">1-(F1165/E1165)</f>
        <v>0.17273696440641562</v>
      </c>
      <c r="O1165" s="28">
        <f>M1165/E1165</f>
        <v>9.3231940622665294E-2</v>
      </c>
    </row>
    <row r="1166" spans="1:15" x14ac:dyDescent="0.25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  <c r="L1166" s="2">
        <f>E1166-F1166</f>
        <v>2122154000</v>
      </c>
      <c r="M1166" s="2">
        <f>L1166-SUM(G1166:I1166)</f>
        <v>1074203000</v>
      </c>
      <c r="N1166" s="28">
        <f t="array" ref="N1166">1-(F1166/E1166)</f>
        <v>0.27336051626093649</v>
      </c>
      <c r="O1166" s="28">
        <f>M1166/E1166</f>
        <v>0.13837105443292372</v>
      </c>
    </row>
    <row r="1167" spans="1:15" x14ac:dyDescent="0.25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  <c r="L1167" s="2">
        <f>E1167-F1167</f>
        <v>2715700000</v>
      </c>
      <c r="M1167" s="2">
        <f>L1167-SUM(G1167:I1167)</f>
        <v>1944100000</v>
      </c>
      <c r="N1167" s="28">
        <f t="array" ref="N1167">1-(F1167/E1167)</f>
        <v>0.17729047252216379</v>
      </c>
      <c r="O1167" s="28">
        <f>M1167/E1167</f>
        <v>0.12691770358667695</v>
      </c>
    </row>
    <row r="1168" spans="1:15" x14ac:dyDescent="0.25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  <c r="L1168" s="2">
        <f>E1168-F1168</f>
        <v>2643000000</v>
      </c>
      <c r="M1168" s="2">
        <f>L1168-SUM(G1168:I1168)</f>
        <v>1920100000</v>
      </c>
      <c r="N1168" s="28">
        <f t="array" ref="N1168">1-(F1168/E1168)</f>
        <v>0.17463526799873141</v>
      </c>
      <c r="O1168" s="28">
        <f>M1168/E1168</f>
        <v>0.12686991225288086</v>
      </c>
    </row>
    <row r="1169" spans="1:15" x14ac:dyDescent="0.25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  <c r="L1169" s="2">
        <f>E1169-F1169</f>
        <v>2745700000</v>
      </c>
      <c r="M1169" s="2">
        <f>L1169-SUM(G1169:I1169)</f>
        <v>2008900000</v>
      </c>
      <c r="N1169" s="28">
        <f t="array" ref="N1169">1-(F1169/E1169)</f>
        <v>0.17809676394087004</v>
      </c>
      <c r="O1169" s="28">
        <f>M1169/E1169</f>
        <v>0.1303050548424132</v>
      </c>
    </row>
    <row r="1170" spans="1:15" x14ac:dyDescent="0.25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  <c r="L1170" s="2">
        <f>E1170-F1170</f>
        <v>3097418000</v>
      </c>
      <c r="M1170" s="2">
        <f>L1170-SUM(G1170:I1170)</f>
        <v>977393000</v>
      </c>
      <c r="N1170" s="28">
        <f t="array" ref="N1170">1-(F1170/E1170)</f>
        <v>0.50102326297632027</v>
      </c>
      <c r="O1170" s="28">
        <f>M1170/E1170</f>
        <v>0.15809833547497129</v>
      </c>
    </row>
    <row r="1171" spans="1:15" x14ac:dyDescent="0.25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  <c r="L1171" s="2">
        <f>E1171-F1171</f>
        <v>3369001000</v>
      </c>
      <c r="M1171" s="2">
        <f>L1171-SUM(G1171:I1171)</f>
        <v>1103485000</v>
      </c>
      <c r="N1171" s="28">
        <f t="array" ref="N1171">1-(F1171/E1171)</f>
        <v>0.50667482599883262</v>
      </c>
      <c r="O1171" s="28">
        <f>M1171/E1171</f>
        <v>0.16595663532522603</v>
      </c>
    </row>
    <row r="1172" spans="1:15" x14ac:dyDescent="0.25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  <c r="L1172" s="2">
        <f>E1172-F1172</f>
        <v>3708901000</v>
      </c>
      <c r="M1172" s="2">
        <f>L1172-SUM(G1172:I1172)</f>
        <v>1270374000</v>
      </c>
      <c r="N1172" s="28">
        <f t="array" ref="N1172">1-(F1172/E1172)</f>
        <v>0.51397718512306056</v>
      </c>
      <c r="O1172" s="28">
        <f>M1172/E1172</f>
        <v>0.17604763582892155</v>
      </c>
    </row>
    <row r="1173" spans="1:15" x14ac:dyDescent="0.25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  <c r="L1173" s="2">
        <f>E1173-F1173</f>
        <v>4162643000</v>
      </c>
      <c r="M1173" s="2">
        <f>L1173-SUM(G1173:I1173)</f>
        <v>1514021000</v>
      </c>
      <c r="N1173" s="28">
        <f t="array" ref="N1173">1-(F1173/E1173)</f>
        <v>0.52250700857095445</v>
      </c>
      <c r="O1173" s="28">
        <f>M1173/E1173</f>
        <v>0.19004430205127007</v>
      </c>
    </row>
    <row r="1174" spans="1:15" x14ac:dyDescent="0.25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  <c r="L1174" s="2">
        <f>E1174-F1174</f>
        <v>13570000000</v>
      </c>
      <c r="M1174" s="2">
        <f>L1174-SUM(G1174:I1174)</f>
        <v>8106000000</v>
      </c>
      <c r="N1174" s="28">
        <f t="array" ref="N1174">1-(F1174/E1174)</f>
        <v>0.67512437810945269</v>
      </c>
      <c r="O1174" s="28">
        <f>M1174/E1174</f>
        <v>0.40328358208955223</v>
      </c>
    </row>
    <row r="1175" spans="1:15" x14ac:dyDescent="0.25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  <c r="L1175" s="2">
        <f>E1175-F1175</f>
        <v>13673000000</v>
      </c>
      <c r="M1175" s="2">
        <f>L1175-SUM(G1175:I1175)</f>
        <v>7362000000</v>
      </c>
      <c r="N1175" s="28">
        <f t="array" ref="N1175">1-(F1175/E1175)</f>
        <v>0.67788795240456123</v>
      </c>
      <c r="O1175" s="28">
        <f>M1175/E1175</f>
        <v>0.36499752107089739</v>
      </c>
    </row>
    <row r="1176" spans="1:15" x14ac:dyDescent="0.25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  <c r="L1176" s="2">
        <f>E1176-F1176</f>
        <v>12509000000</v>
      </c>
      <c r="M1176" s="2">
        <f>L1176-SUM(G1176:I1176)</f>
        <v>6195000000</v>
      </c>
      <c r="N1176" s="28">
        <f t="array" ref="N1176">1-(F1176/E1176)</f>
        <v>0.64773198011598998</v>
      </c>
      <c r="O1176" s="28">
        <f>M1176/E1176</f>
        <v>0.32078500414250205</v>
      </c>
    </row>
    <row r="1177" spans="1:15" x14ac:dyDescent="0.25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  <c r="L1177" s="2">
        <f>E1177-F1177</f>
        <v>6676000000</v>
      </c>
      <c r="M1177" s="2">
        <f>L1177-SUM(G1177:I1177)</f>
        <v>519000000</v>
      </c>
      <c r="N1177" s="28">
        <f t="array" ref="N1177">1-(F1177/E1177)</f>
        <v>0.53493589743589742</v>
      </c>
      <c r="O1177" s="28">
        <f>M1177/E1177</f>
        <v>4.158653846153846E-2</v>
      </c>
    </row>
    <row r="1178" spans="1:15" x14ac:dyDescent="0.25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  <c r="L1178" s="2">
        <f>E1178-F1178</f>
        <v>1264500000</v>
      </c>
      <c r="M1178" s="2">
        <f>L1178-SUM(G1178:I1178)</f>
        <v>384700000</v>
      </c>
      <c r="N1178" s="28">
        <f t="array" ref="N1178">1-(F1178/E1178)</f>
        <v>0.93300376300450083</v>
      </c>
      <c r="O1178" s="28">
        <f>M1178/E1178</f>
        <v>0.28384859440714233</v>
      </c>
    </row>
    <row r="1179" spans="1:15" x14ac:dyDescent="0.25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  <c r="L1179" s="2">
        <f>E1179-F1179</f>
        <v>1265000000</v>
      </c>
      <c r="M1179" s="2">
        <f>L1179-SUM(G1179:I1179)</f>
        <v>382300000</v>
      </c>
      <c r="N1179" s="28">
        <f t="array" ref="N1179">1-(F1179/E1179)</f>
        <v>0.93975187578931729</v>
      </c>
      <c r="O1179" s="28">
        <f>M1179/E1179</f>
        <v>0.28400564594012334</v>
      </c>
    </row>
    <row r="1180" spans="1:15" x14ac:dyDescent="0.25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  <c r="L1180" s="2">
        <f>E1180-F1180</f>
        <v>1300500000</v>
      </c>
      <c r="M1180" s="2">
        <f>L1180-SUM(G1180:I1180)</f>
        <v>418400000</v>
      </c>
      <c r="N1180" s="28">
        <f t="array" ref="N1180">1-(F1180/E1180)</f>
        <v>0.94143622412045747</v>
      </c>
      <c r="O1180" s="28">
        <f>M1180/E1180</f>
        <v>0.30288113508035325</v>
      </c>
    </row>
    <row r="1181" spans="1:15" x14ac:dyDescent="0.25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  <c r="L1181" s="2">
        <f>E1181-F1181</f>
        <v>1325800000</v>
      </c>
      <c r="M1181" s="2">
        <f>L1181-SUM(G1181:I1181)</f>
        <v>431800000</v>
      </c>
      <c r="N1181" s="28">
        <f t="array" ref="N1181">1-(F1181/E1181)</f>
        <v>0.93280799268275527</v>
      </c>
      <c r="O1181" s="28">
        <f>M1181/E1181</f>
        <v>0.30380637444592978</v>
      </c>
    </row>
    <row r="1182" spans="1:15" x14ac:dyDescent="0.25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  <c r="L1182" s="2">
        <f>E1182-F1182</f>
        <v>2241315000</v>
      </c>
      <c r="M1182" s="2">
        <f>L1182-SUM(G1182:I1182)</f>
        <v>637330000</v>
      </c>
      <c r="N1182" s="28">
        <f t="array" ref="N1182">1-(F1182/E1182)</f>
        <v>0.58616193213245871</v>
      </c>
      <c r="O1182" s="28">
        <f>M1182/E1182</f>
        <v>0.16667830456940674</v>
      </c>
    </row>
    <row r="1183" spans="1:15" x14ac:dyDescent="0.25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  <c r="L1183" s="2">
        <f>E1183-F1183</f>
        <v>2140713000</v>
      </c>
      <c r="M1183" s="2">
        <f>L1183-SUM(G1183:I1183)</f>
        <v>610205000</v>
      </c>
      <c r="N1183" s="28">
        <f t="array" ref="N1183">1-(F1183/E1183)</f>
        <v>0.56463303823059685</v>
      </c>
      <c r="O1183" s="28">
        <f>M1183/E1183</f>
        <v>0.16094726527727041</v>
      </c>
    </row>
    <row r="1184" spans="1:15" x14ac:dyDescent="0.25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  <c r="L1184" s="2">
        <f>E1184-F1184</f>
        <v>2140713000</v>
      </c>
      <c r="M1184" s="2">
        <f>L1184-SUM(G1184:I1184)</f>
        <v>652382000</v>
      </c>
      <c r="N1184" s="28">
        <f t="array" ref="N1184">1-(F1184/E1184)</f>
        <v>0.56017552251678926</v>
      </c>
      <c r="O1184" s="28">
        <f>M1184/E1184</f>
        <v>0.17071341545108942</v>
      </c>
    </row>
    <row r="1185" spans="1:15" x14ac:dyDescent="0.25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  <c r="L1185" s="2">
        <f>E1185-F1185</f>
        <v>2019469000</v>
      </c>
      <c r="M1185" s="2">
        <f>L1185-SUM(G1185:I1185)</f>
        <v>629352000</v>
      </c>
      <c r="N1185" s="28">
        <f t="array" ref="N1185">1-(F1185/E1185)</f>
        <v>0.56440333588592706</v>
      </c>
      <c r="O1185" s="28">
        <f>M1185/E1185</f>
        <v>0.17589196380161318</v>
      </c>
    </row>
    <row r="1186" spans="1:15" x14ac:dyDescent="0.25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  <c r="L1186" s="2">
        <f>E1186-F1186</f>
        <v>2688500000</v>
      </c>
      <c r="M1186" s="2">
        <f>L1186-SUM(G1186:I1186)</f>
        <v>1320200000</v>
      </c>
      <c r="N1186" s="28">
        <f t="array" ref="N1186">1-(F1186/E1186)</f>
        <v>0.16198905813168807</v>
      </c>
      <c r="O1186" s="28">
        <f>M1186/E1186</f>
        <v>7.9545454545454544E-2</v>
      </c>
    </row>
    <row r="1187" spans="1:15" x14ac:dyDescent="0.25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  <c r="L1187" s="2">
        <f>E1187-F1187</f>
        <v>2760300000</v>
      </c>
      <c r="M1187" s="2">
        <f>L1187-SUM(G1187:I1187)</f>
        <v>1377700000</v>
      </c>
      <c r="N1187" s="28">
        <f t="array" ref="N1187">1-(F1187/E1187)</f>
        <v>0.16567432927195247</v>
      </c>
      <c r="O1187" s="28">
        <f>M1187/E1187</f>
        <v>8.2690114638977255E-2</v>
      </c>
    </row>
    <row r="1188" spans="1:15" x14ac:dyDescent="0.25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  <c r="L1188" s="2">
        <f>E1188-F1188</f>
        <v>3052800000</v>
      </c>
      <c r="M1188" s="2">
        <f>L1188-SUM(G1188:I1188)</f>
        <v>1687300000</v>
      </c>
      <c r="N1188" s="28">
        <f t="array" ref="N1188">1-(F1188/E1188)</f>
        <v>0.16470994475138123</v>
      </c>
      <c r="O1188" s="28">
        <f>M1188/E1188</f>
        <v>9.1036127417127077E-2</v>
      </c>
    </row>
    <row r="1189" spans="1:15" x14ac:dyDescent="0.25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  <c r="L1189" s="2">
        <f>E1189-F1189</f>
        <v>3379200000</v>
      </c>
      <c r="M1189" s="2">
        <f>L1189-SUM(G1189:I1189)</f>
        <v>2014200000</v>
      </c>
      <c r="N1189" s="28">
        <f t="array" ref="N1189">1-(F1189/E1189)</f>
        <v>0.18098364870148298</v>
      </c>
      <c r="O1189" s="28">
        <f>M1189/E1189</f>
        <v>0.10787679486698837</v>
      </c>
    </row>
    <row r="1190" spans="1:15" x14ac:dyDescent="0.25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  <c r="L1190" s="2">
        <f>E1190-F1190</f>
        <v>3839000000</v>
      </c>
      <c r="M1190" s="2">
        <f>L1190-SUM(G1190:I1190)</f>
        <v>1762000000</v>
      </c>
      <c r="N1190" s="28">
        <f t="array" ref="N1190">1-(F1190/E1190)</f>
        <v>0.24612129760225665</v>
      </c>
      <c r="O1190" s="28">
        <f>M1190/E1190</f>
        <v>0.11296320041030901</v>
      </c>
    </row>
    <row r="1191" spans="1:15" x14ac:dyDescent="0.25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  <c r="L1191" s="2">
        <f>E1191-F1191</f>
        <v>4883000000</v>
      </c>
      <c r="M1191" s="2">
        <f>L1191-SUM(G1191:I1191)</f>
        <v>2450000000</v>
      </c>
      <c r="N1191" s="28">
        <f t="array" ref="N1191">1-(F1191/E1191)</f>
        <v>0.28572264482153309</v>
      </c>
      <c r="O1191" s="28">
        <f>M1191/E1191</f>
        <v>0.14335868929198362</v>
      </c>
    </row>
    <row r="1192" spans="1:15" x14ac:dyDescent="0.25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  <c r="L1192" s="2">
        <f>E1192-F1192</f>
        <v>4120000000</v>
      </c>
      <c r="M1192" s="2">
        <f>L1192-SUM(G1192:I1192)</f>
        <v>1508000000</v>
      </c>
      <c r="N1192" s="28">
        <f t="array" ref="N1192">1-(F1192/E1192)</f>
        <v>0.24475732192716693</v>
      </c>
      <c r="O1192" s="28">
        <f>M1192/E1192</f>
        <v>8.958593239470089E-2</v>
      </c>
    </row>
    <row r="1193" spans="1:15" x14ac:dyDescent="0.25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  <c r="L1193" s="2">
        <f>E1193-F1193</f>
        <v>4932000000</v>
      </c>
      <c r="M1193" s="2">
        <f>L1193-SUM(G1193:I1193)</f>
        <v>2177000000</v>
      </c>
      <c r="N1193" s="28">
        <f t="array" ref="N1193">1-(F1193/E1193)</f>
        <v>0.27918034642816714</v>
      </c>
      <c r="O1193" s="28">
        <f>M1193/E1193</f>
        <v>0.12323106532321974</v>
      </c>
    </row>
    <row r="1194" spans="1:15" x14ac:dyDescent="0.25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  <c r="L1194" s="2">
        <f>E1194-F1194</f>
        <v>4083681000</v>
      </c>
      <c r="M1194" s="2">
        <f>L1194-SUM(G1194:I1194)</f>
        <v>1829793000</v>
      </c>
      <c r="N1194" s="28">
        <f t="array" ref="N1194">1-(F1194/E1194)</f>
        <v>0.77622413112749844</v>
      </c>
      <c r="O1194" s="28">
        <f>M1194/E1194</f>
        <v>0.3478061781927087</v>
      </c>
    </row>
    <row r="1195" spans="1:15" x14ac:dyDescent="0.25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  <c r="L1195" s="2">
        <f>E1195-F1195</f>
        <v>5715886000</v>
      </c>
      <c r="M1195" s="2">
        <f>L1195-SUM(G1195:I1195)</f>
        <v>2412414000</v>
      </c>
      <c r="N1195" s="28">
        <f t="array" ref="N1195">1-(F1195/E1195)</f>
        <v>0.84139975440529247</v>
      </c>
      <c r="O1195" s="28">
        <f>M1195/E1195</f>
        <v>0.35511634541414738</v>
      </c>
    </row>
    <row r="1196" spans="1:15" x14ac:dyDescent="0.25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  <c r="L1196" s="2">
        <f>E1196-F1196</f>
        <v>7584130000</v>
      </c>
      <c r="M1196" s="2">
        <f>L1196-SUM(G1196:I1196)</f>
        <v>3073312000</v>
      </c>
      <c r="N1196" s="28">
        <f t="array" ref="N1196">1-(F1196/E1196)</f>
        <v>0.89838380160273001</v>
      </c>
      <c r="O1196" s="28">
        <f>M1196/E1196</f>
        <v>0.36405147565657359</v>
      </c>
    </row>
    <row r="1197" spans="1:15" x14ac:dyDescent="0.25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  <c r="L1197" s="2">
        <f>E1197-F1197</f>
        <v>8591807000</v>
      </c>
      <c r="M1197" s="2">
        <f>L1197-SUM(G1197:I1197)</f>
        <v>3258907000</v>
      </c>
      <c r="N1197" s="28">
        <f t="array" ref="N1197">1-(F1197/E1197)</f>
        <v>0.93146347669397189</v>
      </c>
      <c r="O1197" s="28">
        <f>M1197/E1197</f>
        <v>0.3533078483306622</v>
      </c>
    </row>
    <row r="1198" spans="1:15" x14ac:dyDescent="0.25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  <c r="L1198" s="2">
        <f>E1198-F1198</f>
        <v>1190769000</v>
      </c>
      <c r="M1198" s="2">
        <f>L1198-SUM(G1198:I1198)</f>
        <v>1190769000</v>
      </c>
      <c r="N1198" s="28">
        <f t="array" ref="N1198">1-(F1198/E1198)</f>
        <v>0.32738509605708987</v>
      </c>
      <c r="O1198" s="28">
        <f>M1198/E1198</f>
        <v>0.32738509605708987</v>
      </c>
    </row>
    <row r="1199" spans="1:15" x14ac:dyDescent="0.25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  <c r="L1199" s="2">
        <f>E1199-F1199</f>
        <v>1018697000</v>
      </c>
      <c r="M1199" s="2">
        <f>L1199-SUM(G1199:I1199)</f>
        <v>1018697000</v>
      </c>
      <c r="N1199" s="28">
        <f t="array" ref="N1199">1-(F1199/E1199)</f>
        <v>0.2841441940498296</v>
      </c>
      <c r="O1199" s="28">
        <f>M1199/E1199</f>
        <v>0.28414419404982955</v>
      </c>
    </row>
    <row r="1200" spans="1:15" x14ac:dyDescent="0.25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  <c r="L1200" s="2">
        <f>E1200-F1200</f>
        <v>1060549000</v>
      </c>
      <c r="M1200" s="2">
        <f>L1200-SUM(G1200:I1200)</f>
        <v>1060549000</v>
      </c>
      <c r="N1200" s="28">
        <f t="array" ref="N1200">1-(F1200/E1200)</f>
        <v>0.27118016091069364</v>
      </c>
      <c r="O1200" s="28">
        <f>M1200/E1200</f>
        <v>0.27118016091069369</v>
      </c>
    </row>
    <row r="1201" spans="1:15" x14ac:dyDescent="0.25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  <c r="L1201" s="2">
        <f>E1201-F1201</f>
        <v>1322748000</v>
      </c>
      <c r="M1201" s="2">
        <f>L1201-SUM(G1201:I1201)</f>
        <v>1322748000</v>
      </c>
      <c r="N1201" s="28">
        <f t="array" ref="N1201">1-(F1201/E1201)</f>
        <v>0.24555799716449933</v>
      </c>
      <c r="O1201" s="28">
        <f>M1201/E1201</f>
        <v>0.24555799716449933</v>
      </c>
    </row>
    <row r="1202" spans="1:15" x14ac:dyDescent="0.25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  <c r="L1202" s="2">
        <f>E1202-F1202</f>
        <v>3430000000</v>
      </c>
      <c r="M1202" s="2">
        <f>L1202-SUM(G1202:I1202)</f>
        <v>2278000000</v>
      </c>
      <c r="N1202" s="28">
        <f t="array" ref="N1202">1-(F1202/E1202)</f>
        <v>0.35067988958184237</v>
      </c>
      <c r="O1202" s="28">
        <f>M1202/E1202</f>
        <v>0.2329005214190778</v>
      </c>
    </row>
    <row r="1203" spans="1:15" x14ac:dyDescent="0.25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  <c r="L1203" s="2">
        <f>E1203-F1203</f>
        <v>3545000000</v>
      </c>
      <c r="M1203" s="2">
        <f>L1203-SUM(G1203:I1203)</f>
        <v>2299000000</v>
      </c>
      <c r="N1203" s="28">
        <f t="array" ref="N1203">1-(F1203/E1203)</f>
        <v>0.35563804173354741</v>
      </c>
      <c r="O1203" s="28">
        <f>M1203/E1203</f>
        <v>0.23063804173354735</v>
      </c>
    </row>
    <row r="1204" spans="1:15" x14ac:dyDescent="0.25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  <c r="L1204" s="2">
        <f>E1204-F1204</f>
        <v>3850000000</v>
      </c>
      <c r="M1204" s="2">
        <f>L1204-SUM(G1204:I1204)</f>
        <v>2623000000</v>
      </c>
      <c r="N1204" s="28">
        <f t="array" ref="N1204">1-(F1204/E1204)</f>
        <v>0.35366525812970784</v>
      </c>
      <c r="O1204" s="28">
        <f>M1204/E1204</f>
        <v>0.24095168105823994</v>
      </c>
    </row>
    <row r="1205" spans="1:15" x14ac:dyDescent="0.25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  <c r="L1205" s="2">
        <f>E1205-F1205</f>
        <v>4176000000</v>
      </c>
      <c r="M1205" s="2">
        <f>L1205-SUM(G1205:I1205)</f>
        <v>2962000000</v>
      </c>
      <c r="N1205" s="28">
        <f t="array" ref="N1205">1-(F1205/E1205)</f>
        <v>0.40096015362457993</v>
      </c>
      <c r="O1205" s="28">
        <f>M1205/E1205</f>
        <v>0.28439750360057608</v>
      </c>
    </row>
    <row r="1206" spans="1:15" x14ac:dyDescent="0.25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  <c r="L1206" s="2">
        <f>E1206-F1206</f>
        <v>35172000000</v>
      </c>
      <c r="M1206" s="2">
        <f>L1206-SUM(G1206:I1206)</f>
        <v>9705000000</v>
      </c>
      <c r="N1206" s="28">
        <f t="array" ref="N1206">1-(F1206/E1206)</f>
        <v>0.52957916133403593</v>
      </c>
      <c r="O1206" s="28">
        <f>M1206/E1206</f>
        <v>0.14612662802077844</v>
      </c>
    </row>
    <row r="1207" spans="1:15" x14ac:dyDescent="0.25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  <c r="L1207" s="2">
        <f>E1207-F1207</f>
        <v>35445000000</v>
      </c>
      <c r="M1207" s="2">
        <f>L1207-SUM(G1207:I1207)</f>
        <v>9581000000</v>
      </c>
      <c r="N1207" s="28">
        <f t="array" ref="N1207">1-(F1207/E1207)</f>
        <v>0.5315447715309749</v>
      </c>
      <c r="O1207" s="28">
        <f>M1207/E1207</f>
        <v>0.14367979844937989</v>
      </c>
    </row>
    <row r="1208" spans="1:15" x14ac:dyDescent="0.25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  <c r="L1208" s="2">
        <f>E1208-F1208</f>
        <v>34325000000</v>
      </c>
      <c r="M1208" s="2">
        <f>L1208-SUM(G1208:I1208)</f>
        <v>9712000000</v>
      </c>
      <c r="N1208" s="28">
        <f t="array" ref="N1208">1-(F1208/E1208)</f>
        <v>0.54435739659984783</v>
      </c>
      <c r="O1208" s="28">
        <f>M1208/E1208</f>
        <v>0.15402182187262117</v>
      </c>
    </row>
    <row r="1209" spans="1:15" x14ac:dyDescent="0.25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  <c r="L1209" s="2">
        <f>E1209-F1209</f>
        <v>34590000000</v>
      </c>
      <c r="M1209" s="2">
        <f>L1209-SUM(G1209:I1209)</f>
        <v>9785000000</v>
      </c>
      <c r="N1209" s="28">
        <f t="array" ref="N1209">1-(F1209/E1209)</f>
        <v>0.55080494912339373</v>
      </c>
      <c r="O1209" s="28">
        <f>M1209/E1209</f>
        <v>0.1558145830347617</v>
      </c>
    </row>
    <row r="1210" spans="1:15" x14ac:dyDescent="0.25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  <c r="L1210" s="2">
        <f>E1210-F1210</f>
        <v>44836000000</v>
      </c>
      <c r="M1210" s="2">
        <f>L1210-SUM(G1210:I1210)</f>
        <v>17074000000</v>
      </c>
      <c r="N1210" s="28">
        <f t="array" ref="N1210">1-(F1210/E1210)</f>
        <v>0.8203157875477981</v>
      </c>
      <c r="O1210" s="28">
        <f>M1210/E1210</f>
        <v>0.31238450701648462</v>
      </c>
    </row>
    <row r="1211" spans="1:15" x14ac:dyDescent="0.25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  <c r="L1211" s="2">
        <f>E1211-F1211</f>
        <v>41998000000</v>
      </c>
      <c r="M1211" s="2">
        <f>L1211-SUM(G1211:I1211)</f>
        <v>16366000000</v>
      </c>
      <c r="N1211" s="28">
        <f t="array" ref="N1211">1-(F1211/E1211)</f>
        <v>0.81416718362282881</v>
      </c>
      <c r="O1211" s="28">
        <f>M1211/E1211</f>
        <v>0.31726892059553352</v>
      </c>
    </row>
    <row r="1212" spans="1:15" x14ac:dyDescent="0.25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  <c r="L1212" s="2">
        <f>E1212-F1212</f>
        <v>40028000000</v>
      </c>
      <c r="M1212" s="2">
        <f>L1212-SUM(G1212:I1212)</f>
        <v>13499000000</v>
      </c>
      <c r="N1212" s="28">
        <f t="array" ref="N1212">1-(F1212/E1212)</f>
        <v>0.80693478479991931</v>
      </c>
      <c r="O1212" s="28">
        <f>M1212/E1212</f>
        <v>0.27212982562241711</v>
      </c>
    </row>
    <row r="1213" spans="1:15" x14ac:dyDescent="0.25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  <c r="L1213" s="2">
        <f>E1213-F1213</f>
        <v>39203000000</v>
      </c>
      <c r="M1213" s="2">
        <f>L1213-SUM(G1213:I1213)</f>
        <v>12976000000</v>
      </c>
      <c r="N1213" s="28">
        <f t="array" ref="N1213">1-(F1213/E1213)</f>
        <v>0.80250148410472666</v>
      </c>
      <c r="O1213" s="28">
        <f>M1213/E1213</f>
        <v>0.2656240404495302</v>
      </c>
    </row>
    <row r="1214" spans="1:15" x14ac:dyDescent="0.25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  <c r="L1214" s="2">
        <f>E1214-F1214</f>
        <v>4605900000</v>
      </c>
      <c r="M1214" s="2">
        <f>L1214-SUM(G1214:I1214)</f>
        <v>1124000000</v>
      </c>
      <c r="N1214" s="28">
        <f t="array" ref="N1214">1-(F1214/E1214)</f>
        <v>0.49581785887292107</v>
      </c>
      <c r="O1214" s="28">
        <f>M1214/E1214</f>
        <v>0.12099682437160235</v>
      </c>
    </row>
    <row r="1215" spans="1:15" x14ac:dyDescent="0.25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  <c r="L1215" s="2">
        <f>E1215-F1215</f>
        <v>5246600000</v>
      </c>
      <c r="M1215" s="2">
        <f>L1215-SUM(G1215:I1215)</f>
        <v>1494900000</v>
      </c>
      <c r="N1215" s="28">
        <f t="array" ref="N1215">1-(F1215/E1215)</f>
        <v>0.50074444529281514</v>
      </c>
      <c r="O1215" s="28">
        <f>M1215/E1215</f>
        <v>0.14267580361914942</v>
      </c>
    </row>
    <row r="1216" spans="1:15" x14ac:dyDescent="0.25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  <c r="L1216" s="2">
        <f>E1216-F1216</f>
        <v>5266700000</v>
      </c>
      <c r="M1216" s="2">
        <f>L1216-SUM(G1216:I1216)</f>
        <v>1430800000</v>
      </c>
      <c r="N1216" s="28">
        <f t="array" ref="N1216">1-(F1216/E1216)</f>
        <v>0.44019758617231119</v>
      </c>
      <c r="O1216" s="28">
        <f>M1216/E1216</f>
        <v>0.11958811139714487</v>
      </c>
    </row>
    <row r="1217" spans="1:15" x14ac:dyDescent="0.25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  <c r="L1217" s="2">
        <f>E1217-F1217</f>
        <v>5480900000</v>
      </c>
      <c r="M1217" s="2">
        <f>L1217-SUM(G1217:I1217)</f>
        <v>1591700000</v>
      </c>
      <c r="N1217" s="28">
        <f t="array" ref="N1217">1-(F1217/E1217)</f>
        <v>0.44221847491951816</v>
      </c>
      <c r="O1217" s="28">
        <f>M1217/E1217</f>
        <v>0.12842400819744879</v>
      </c>
    </row>
    <row r="1218" spans="1:15" x14ac:dyDescent="0.25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  <c r="L1218" s="2">
        <f>E1218-F1218</f>
        <v>1949390000</v>
      </c>
      <c r="M1218" s="2">
        <f>L1218-SUM(G1218:I1218)</f>
        <v>743050000</v>
      </c>
      <c r="N1218" s="28">
        <f t="array" ref="N1218">1-(F1218/E1218)</f>
        <v>0.92618820807271185</v>
      </c>
      <c r="O1218" s="28">
        <f>M1218/E1218</f>
        <v>0.35303564089711581</v>
      </c>
    </row>
    <row r="1219" spans="1:15" x14ac:dyDescent="0.25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  <c r="L1219" s="2">
        <f>E1219-F1219</f>
        <v>2614539000</v>
      </c>
      <c r="M1219" s="2">
        <f>L1219-SUM(G1219:I1219)</f>
        <v>823919000</v>
      </c>
      <c r="N1219" s="28">
        <f t="array" ref="N1219">1-(F1219/E1219)</f>
        <v>0.92728715894021652</v>
      </c>
      <c r="O1219" s="28">
        <f>M1219/E1219</f>
        <v>0.29221576297269392</v>
      </c>
    </row>
    <row r="1220" spans="1:15" x14ac:dyDescent="0.25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  <c r="L1220" s="2">
        <f>E1220-F1220</f>
        <v>3711019000</v>
      </c>
      <c r="M1220" s="2">
        <f>L1220-SUM(G1220:I1220)</f>
        <v>1251916000</v>
      </c>
      <c r="N1220" s="28">
        <f t="array" ref="N1220">1-(F1220/E1220)</f>
        <v>0.90430433011154732</v>
      </c>
      <c r="O1220" s="28">
        <f>M1220/E1220</f>
        <v>0.30506797721486412</v>
      </c>
    </row>
    <row r="1221" spans="1:15" x14ac:dyDescent="0.25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  <c r="L1221" s="2">
        <f>E1221-F1221</f>
        <v>4560733000</v>
      </c>
      <c r="M1221" s="2">
        <f>L1221-SUM(G1221:I1221)</f>
        <v>1330741000</v>
      </c>
      <c r="N1221" s="28">
        <f t="array" ref="N1221">1-(F1221/E1221)</f>
        <v>0.93833998535519614</v>
      </c>
      <c r="O1221" s="28">
        <f>M1221/E1221</f>
        <v>0.27379096527938801</v>
      </c>
    </row>
    <row r="1222" spans="1:15" x14ac:dyDescent="0.25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  <c r="L1222" s="2">
        <f>E1222-F1222</f>
        <v>1493000000</v>
      </c>
      <c r="M1222" s="2">
        <f>L1222-SUM(G1222:I1222)</f>
        <v>1441500000</v>
      </c>
      <c r="N1222" s="28">
        <f t="array" ref="N1222">1-(F1222/E1222)</f>
        <v>8.7392223087234155E-2</v>
      </c>
      <c r="O1222" s="28">
        <f>M1222/E1222</f>
        <v>8.4377688935196302E-2</v>
      </c>
    </row>
    <row r="1223" spans="1:15" x14ac:dyDescent="0.25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  <c r="L1223" s="2">
        <f>E1223-F1223</f>
        <v>1895800000</v>
      </c>
      <c r="M1223" s="2">
        <f>L1223-SUM(G1223:I1223)</f>
        <v>1838200000</v>
      </c>
      <c r="N1223" s="28">
        <f t="array" ref="N1223">1-(F1223/E1223)</f>
        <v>0.10433165115651954</v>
      </c>
      <c r="O1223" s="28">
        <f>M1223/E1223</f>
        <v>0.10116174762945149</v>
      </c>
    </row>
    <row r="1224" spans="1:15" x14ac:dyDescent="0.25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  <c r="L1224" s="2">
        <f>E1224-F1224</f>
        <v>2094100000</v>
      </c>
      <c r="M1224" s="2">
        <f>L1224-SUM(G1224:I1224)</f>
        <v>2024300000</v>
      </c>
      <c r="N1224" s="28">
        <f t="array" ref="N1224">1-(F1224/E1224)</f>
        <v>0.10799117134399783</v>
      </c>
      <c r="O1224" s="28">
        <f>M1224/E1224</f>
        <v>0.10439163753003909</v>
      </c>
    </row>
    <row r="1225" spans="1:15" x14ac:dyDescent="0.25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  <c r="L1225" s="2">
        <f>E1225-F1225</f>
        <v>2147900000</v>
      </c>
      <c r="M1225" s="2">
        <f>L1225-SUM(G1225:I1225)</f>
        <v>2047600000</v>
      </c>
      <c r="N1225" s="28">
        <f t="array" ref="N1225">1-(F1225/E1225)</f>
        <v>0.10299801475030934</v>
      </c>
      <c r="O1225" s="28">
        <f>M1225/E1225</f>
        <v>9.8188339775005032E-2</v>
      </c>
    </row>
    <row r="1226" spans="1:15" x14ac:dyDescent="0.25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  <c r="L1226" s="2">
        <f>E1226-F1226</f>
        <v>2929029000</v>
      </c>
      <c r="M1226" s="2">
        <f>L1226-SUM(G1226:I1226)</f>
        <v>1374056000</v>
      </c>
      <c r="N1226" s="28">
        <f t="array" ref="N1226">1-(F1226/E1226)</f>
        <v>0.22503807707981072</v>
      </c>
      <c r="O1226" s="28">
        <f>M1226/E1226</f>
        <v>0.1055690879264003</v>
      </c>
    </row>
    <row r="1227" spans="1:15" x14ac:dyDescent="0.25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  <c r="L1227" s="2">
        <f>E1227-F1227</f>
        <v>3027744000</v>
      </c>
      <c r="M1227" s="2">
        <f>L1227-SUM(G1227:I1227)</f>
        <v>1393752000</v>
      </c>
      <c r="N1227" s="28">
        <f t="array" ref="N1227">1-(F1227/E1227)</f>
        <v>0.22909735501084261</v>
      </c>
      <c r="O1227" s="28">
        <f>M1227/E1227</f>
        <v>0.10545967451048432</v>
      </c>
    </row>
    <row r="1228" spans="1:15" x14ac:dyDescent="0.25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  <c r="L1228" s="2">
        <f>E1228-F1228</f>
        <v>3056499000</v>
      </c>
      <c r="M1228" s="2">
        <f>L1228-SUM(G1228:I1228)</f>
        <v>1511753000</v>
      </c>
      <c r="N1228" s="28">
        <f t="array" ref="N1228">1-(F1228/E1228)</f>
        <v>0.24044686551271011</v>
      </c>
      <c r="O1228" s="28">
        <f>M1228/E1228</f>
        <v>0.11892569579752393</v>
      </c>
    </row>
    <row r="1229" spans="1:15" x14ac:dyDescent="0.25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  <c r="L1229" s="2">
        <f>E1229-F1229</f>
        <v>2537369000</v>
      </c>
      <c r="M1229" s="2">
        <f>L1229-SUM(G1229:I1229)</f>
        <v>1178009000</v>
      </c>
      <c r="N1229" s="28">
        <f t="array" ref="N1229">1-(F1229/E1229)</f>
        <v>0.22334514270312888</v>
      </c>
      <c r="O1229" s="28">
        <f>M1229/E1229</f>
        <v>0.10369110216549907</v>
      </c>
    </row>
    <row r="1230" spans="1:15" x14ac:dyDescent="0.25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  <c r="L1230" s="2">
        <f>E1230-F1230</f>
        <v>1172399000</v>
      </c>
      <c r="M1230" s="2">
        <f>L1230-SUM(G1230:I1230)</f>
        <v>603899000</v>
      </c>
      <c r="N1230" s="28">
        <f t="array" ref="N1230">1-(F1230/E1230)</f>
        <v>0.20642299318877488</v>
      </c>
      <c r="O1230" s="28">
        <f>M1230/E1230</f>
        <v>0.10632782795252126</v>
      </c>
    </row>
    <row r="1231" spans="1:15" x14ac:dyDescent="0.25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  <c r="L1231" s="2">
        <f>E1231-F1231</f>
        <v>1577884000</v>
      </c>
      <c r="M1231" s="2">
        <f>L1231-SUM(G1231:I1231)</f>
        <v>716494000</v>
      </c>
      <c r="N1231" s="28">
        <f t="array" ref="N1231">1-(F1231/E1231)</f>
        <v>0.27100405797439975</v>
      </c>
      <c r="O1231" s="28">
        <f>M1231/E1231</f>
        <v>0.12305897107411544</v>
      </c>
    </row>
    <row r="1232" spans="1:15" x14ac:dyDescent="0.25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  <c r="L1232" s="2">
        <f>E1232-F1232</f>
        <v>1628114000</v>
      </c>
      <c r="M1232" s="2">
        <f>L1232-SUM(G1232:I1232)</f>
        <v>833386000</v>
      </c>
      <c r="N1232" s="28">
        <f t="array" ref="N1232">1-(F1232/E1232)</f>
        <v>0.27217047778956882</v>
      </c>
      <c r="O1232" s="28">
        <f>M1232/E1232</f>
        <v>0.13931645192114162</v>
      </c>
    </row>
    <row r="1233" spans="1:15" x14ac:dyDescent="0.25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  <c r="L1233" s="2">
        <f>E1233-F1233</f>
        <v>1939814000</v>
      </c>
      <c r="M1233" s="2">
        <f>L1233-SUM(G1233:I1233)</f>
        <v>982664000</v>
      </c>
      <c r="N1233" s="28">
        <f t="array" ref="N1233">1-(F1233/E1233)</f>
        <v>0.25295951894483337</v>
      </c>
      <c r="O1233" s="28">
        <f>M1233/E1233</f>
        <v>0.12814332339307055</v>
      </c>
    </row>
    <row r="1234" spans="1:15" x14ac:dyDescent="0.25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  <c r="L1234" s="2">
        <f>E1234-F1234</f>
        <v>961529000</v>
      </c>
      <c r="M1234" s="2">
        <f>L1234-SUM(G1234:I1234)</f>
        <v>202324000</v>
      </c>
      <c r="N1234" s="28">
        <f t="array" ref="N1234">1-(F1234/E1234)</f>
        <v>0.4567425807101313</v>
      </c>
      <c r="O1234" s="28">
        <f>M1234/E1234</f>
        <v>9.6107331031717827E-2</v>
      </c>
    </row>
    <row r="1235" spans="1:15" x14ac:dyDescent="0.25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  <c r="L1235" s="2">
        <f>E1235-F1235</f>
        <v>976142000</v>
      </c>
      <c r="M1235" s="2">
        <f>L1235-SUM(G1235:I1235)</f>
        <v>261844000</v>
      </c>
      <c r="N1235" s="28">
        <f t="array" ref="N1235">1-(F1235/E1235)</f>
        <v>0.45242321742910829</v>
      </c>
      <c r="O1235" s="28">
        <f>M1235/E1235</f>
        <v>0.12135970478117675</v>
      </c>
    </row>
    <row r="1236" spans="1:15" x14ac:dyDescent="0.25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  <c r="L1236" s="2">
        <f>E1236-F1236</f>
        <v>1004608000</v>
      </c>
      <c r="M1236" s="2">
        <f>L1236-SUM(G1236:I1236)</f>
        <v>224132000</v>
      </c>
      <c r="N1236" s="28">
        <f t="array" ref="N1236">1-(F1236/E1236)</f>
        <v>0.44904320944887377</v>
      </c>
      <c r="O1236" s="28">
        <f>M1236/E1236</f>
        <v>0.10018330793722027</v>
      </c>
    </row>
    <row r="1237" spans="1:15" x14ac:dyDescent="0.25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  <c r="L1237" s="2">
        <f>E1237-F1237</f>
        <v>1024500000</v>
      </c>
      <c r="M1237" s="2">
        <f>L1237-SUM(G1237:I1237)</f>
        <v>299724000</v>
      </c>
      <c r="N1237" s="28">
        <f t="array" ref="N1237">1-(F1237/E1237)</f>
        <v>0.45284590111472145</v>
      </c>
      <c r="O1237" s="28">
        <f>M1237/E1237</f>
        <v>0.13248295252875428</v>
      </c>
    </row>
    <row r="1238" spans="1:15" x14ac:dyDescent="0.25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  <c r="L1238" s="2">
        <f>E1238-F1238</f>
        <v>20807000000</v>
      </c>
      <c r="M1238" s="2">
        <f>L1238-SUM(G1238:I1238)</f>
        <v>13824000000</v>
      </c>
      <c r="N1238" s="28">
        <f t="array" ref="N1238">1-(F1238/E1238)</f>
        <v>0.25999325244598837</v>
      </c>
      <c r="O1238" s="28">
        <f>M1238/E1238</f>
        <v>0.1727373826987717</v>
      </c>
    </row>
    <row r="1239" spans="1:15" x14ac:dyDescent="0.25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  <c r="L1239" s="2">
        <f>E1239-F1239</f>
        <v>19331000000</v>
      </c>
      <c r="M1239" s="2">
        <f>L1239-SUM(G1239:I1239)</f>
        <v>12237000000</v>
      </c>
      <c r="N1239" s="28">
        <f t="array" ref="N1239">1-(F1239/E1239)</f>
        <v>0.24131775397598187</v>
      </c>
      <c r="O1239" s="28">
        <f>M1239/E1239</f>
        <v>0.15276009287693806</v>
      </c>
    </row>
    <row r="1240" spans="1:15" x14ac:dyDescent="0.25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  <c r="L1240" s="2">
        <f>E1240-F1240</f>
        <v>17429000000</v>
      </c>
      <c r="M1240" s="2">
        <f>L1240-SUM(G1240:I1240)</f>
        <v>10691000000</v>
      </c>
      <c r="N1240" s="28">
        <f t="array" ref="N1240">1-(F1240/E1240)</f>
        <v>0.23582020890837252</v>
      </c>
      <c r="O1240" s="28">
        <f>M1240/E1240</f>
        <v>0.14465281160361532</v>
      </c>
    </row>
    <row r="1241" spans="1:15" x14ac:dyDescent="0.25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  <c r="L1241" s="2">
        <f>E1241-F1241</f>
        <v>17294000000</v>
      </c>
      <c r="M1241" s="2">
        <f>L1241-SUM(G1241:I1241)</f>
        <v>10815000000</v>
      </c>
      <c r="N1241" s="28">
        <f t="array" ref="N1241">1-(F1241/E1241)</f>
        <v>0.23073125825517327</v>
      </c>
      <c r="O1241" s="28">
        <f>M1241/E1241</f>
        <v>0.14429042199778527</v>
      </c>
    </row>
    <row r="1242" spans="1:15" x14ac:dyDescent="0.25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  <c r="L1242" s="2">
        <f>E1242-F1242</f>
        <v>16220000000</v>
      </c>
      <c r="M1242" s="2">
        <f>L1242-SUM(G1242:I1242)</f>
        <v>4747000000</v>
      </c>
      <c r="N1242" s="28">
        <f t="array" ref="N1242">1-(F1242/E1242)</f>
        <v>0.97675538961821029</v>
      </c>
      <c r="O1242" s="28">
        <f>M1242/E1242</f>
        <v>0.28586053233770925</v>
      </c>
    </row>
    <row r="1243" spans="1:15" x14ac:dyDescent="0.25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  <c r="L1243" s="2">
        <f>E1243-F1243</f>
        <v>16528000000</v>
      </c>
      <c r="M1243" s="2">
        <f>L1243-SUM(G1243:I1243)</f>
        <v>6204000000</v>
      </c>
      <c r="N1243" s="28">
        <f t="array" ref="N1243">1-(F1243/E1243)</f>
        <v>0.97961119013750597</v>
      </c>
      <c r="O1243" s="28">
        <f>M1243/E1243</f>
        <v>0.36770981507823614</v>
      </c>
    </row>
    <row r="1244" spans="1:15" x14ac:dyDescent="0.25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  <c r="L1244" s="2">
        <f>E1244-F1244</f>
        <v>15956000000</v>
      </c>
      <c r="M1244" s="2">
        <f>L1244-SUM(G1244:I1244)</f>
        <v>6195000000</v>
      </c>
      <c r="N1244" s="28">
        <f t="array" ref="N1244">1-(F1244/E1244)</f>
        <v>0.98003808119894353</v>
      </c>
      <c r="O1244" s="28">
        <f>M1244/E1244</f>
        <v>0.38050488299244517</v>
      </c>
    </row>
    <row r="1245" spans="1:15" x14ac:dyDescent="0.25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  <c r="L1245" s="2">
        <f>E1245-F1245</f>
        <v>15867000000</v>
      </c>
      <c r="M1245" s="2">
        <f>L1245-SUM(G1245:I1245)</f>
        <v>6149000000</v>
      </c>
      <c r="N1245" s="28">
        <f t="array" ref="N1245">1-(F1245/E1245)</f>
        <v>0.97523048555623848</v>
      </c>
      <c r="O1245" s="28">
        <f>M1245/E1245</f>
        <v>0.37793484941610328</v>
      </c>
    </row>
    <row r="1246" spans="1:15" x14ac:dyDescent="0.25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  <c r="L1246" s="2">
        <f>E1246-F1246</f>
        <v>1265900000</v>
      </c>
      <c r="M1246" s="2">
        <f>L1246-SUM(G1246:I1246)</f>
        <v>55900000</v>
      </c>
      <c r="N1246" s="28">
        <f t="array" ref="N1246">1-(F1246/E1246)</f>
        <v>0.29393052846661094</v>
      </c>
      <c r="O1246" s="28">
        <f>M1246/E1246</f>
        <v>1.2979474319680506E-2</v>
      </c>
    </row>
    <row r="1247" spans="1:15" x14ac:dyDescent="0.25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  <c r="L1247" s="2">
        <f>E1247-F1247</f>
        <v>2370100000</v>
      </c>
      <c r="M1247" s="2">
        <f>L1247-SUM(G1247:I1247)</f>
        <v>753600000</v>
      </c>
      <c r="N1247" s="28">
        <f t="array" ref="N1247">1-(F1247/E1247)</f>
        <v>0.33860022572395965</v>
      </c>
      <c r="O1247" s="28">
        <f>M1247/E1247</f>
        <v>0.10766175693243996</v>
      </c>
    </row>
    <row r="1248" spans="1:15" x14ac:dyDescent="0.25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  <c r="L1248" s="2">
        <f>E1248-F1248</f>
        <v>2463000000</v>
      </c>
      <c r="M1248" s="2">
        <f>L1248-SUM(G1248:I1248)</f>
        <v>851900000</v>
      </c>
      <c r="N1248" s="28">
        <f t="array" ref="N1248">1-(F1248/E1248)</f>
        <v>0.34990765733769003</v>
      </c>
      <c r="O1248" s="28">
        <f>M1248/E1248</f>
        <v>0.12102571387981248</v>
      </c>
    </row>
    <row r="1249" spans="1:15" x14ac:dyDescent="0.25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  <c r="L1249" s="2">
        <f>E1249-F1249</f>
        <v>2185800000</v>
      </c>
      <c r="M1249" s="2">
        <f>L1249-SUM(G1249:I1249)</f>
        <v>731900000</v>
      </c>
      <c r="N1249" s="28">
        <f t="array" ref="N1249">1-(F1249/E1249)</f>
        <v>0.33893626918902153</v>
      </c>
      <c r="O1249" s="28">
        <f>M1249/E1249</f>
        <v>0.11349046363777329</v>
      </c>
    </row>
    <row r="1250" spans="1:15" x14ac:dyDescent="0.25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  <c r="L1250" s="2">
        <f>E1250-F1250</f>
        <v>1422245000</v>
      </c>
      <c r="M1250" s="2">
        <f>L1250-SUM(G1250:I1250)</f>
        <v>851755000</v>
      </c>
      <c r="N1250" s="28">
        <f t="array" ref="N1250">1-(F1250/E1250)</f>
        <v>0.43074785783771541</v>
      </c>
      <c r="O1250" s="28">
        <f>M1250/E1250</f>
        <v>0.25796655404136648</v>
      </c>
    </row>
    <row r="1251" spans="1:15" x14ac:dyDescent="0.25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  <c r="L1251" s="2">
        <f>E1251-F1251</f>
        <v>1434192000</v>
      </c>
      <c r="M1251" s="2">
        <f>L1251-SUM(G1251:I1251)</f>
        <v>846323000</v>
      </c>
      <c r="N1251" s="28">
        <f t="array" ref="N1251">1-(F1251/E1251)</f>
        <v>0.4151509221832278</v>
      </c>
      <c r="O1251" s="28">
        <f>M1251/E1251</f>
        <v>0.24498238305253128</v>
      </c>
    </row>
    <row r="1252" spans="1:15" x14ac:dyDescent="0.25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  <c r="L1252" s="2">
        <f>E1252-F1252</f>
        <v>1403778000</v>
      </c>
      <c r="M1252" s="2">
        <f>L1252-SUM(G1252:I1252)</f>
        <v>811242000</v>
      </c>
      <c r="N1252" s="28">
        <f t="array" ref="N1252">1-(F1252/E1252)</f>
        <v>0.40204065033199377</v>
      </c>
      <c r="O1252" s="28">
        <f>M1252/E1252</f>
        <v>0.23233891773245291</v>
      </c>
    </row>
    <row r="1253" spans="1:15" x14ac:dyDescent="0.25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  <c r="L1253" s="2">
        <f>E1253-F1253</f>
        <v>1525768000</v>
      </c>
      <c r="M1253" s="2">
        <f>L1253-SUM(G1253:I1253)</f>
        <v>854602000</v>
      </c>
      <c r="N1253" s="28">
        <f t="array" ref="N1253">1-(F1253/E1253)</f>
        <v>0.43650203994171843</v>
      </c>
      <c r="O1253" s="28">
        <f>M1253/E1253</f>
        <v>0.24449032640497928</v>
      </c>
    </row>
    <row r="1254" spans="1:15" x14ac:dyDescent="0.25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  <c r="L1254" s="2">
        <f>E1254-F1254</f>
        <v>5951000000</v>
      </c>
      <c r="M1254" s="2">
        <f>L1254-SUM(G1254:I1254)</f>
        <v>1550000000</v>
      </c>
      <c r="N1254" s="28">
        <f t="array" ref="N1254">1-(F1254/E1254)</f>
        <v>0.41717490361023479</v>
      </c>
      <c r="O1254" s="28">
        <f>M1254/E1254</f>
        <v>0.10865755345250613</v>
      </c>
    </row>
    <row r="1255" spans="1:15" x14ac:dyDescent="0.25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  <c r="L1255" s="2">
        <f>E1255-F1255</f>
        <v>6443000000</v>
      </c>
      <c r="M1255" s="2">
        <f>L1255-SUM(G1255:I1255)</f>
        <v>1497000000</v>
      </c>
      <c r="N1255" s="28">
        <f t="array" ref="N1255">1-(F1255/E1255)</f>
        <v>0.4356027313907106</v>
      </c>
      <c r="O1255" s="28">
        <f>M1255/E1255</f>
        <v>0.10121019538908796</v>
      </c>
    </row>
    <row r="1256" spans="1:15" x14ac:dyDescent="0.25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  <c r="L1256" s="2">
        <f>E1256-F1256</f>
        <v>6560000000</v>
      </c>
      <c r="M1256" s="2">
        <f>L1256-SUM(G1256:I1256)</f>
        <v>1989000000</v>
      </c>
      <c r="N1256" s="28">
        <f t="array" ref="N1256">1-(F1256/E1256)</f>
        <v>0.44426384938371932</v>
      </c>
      <c r="O1256" s="28">
        <f>M1256/E1256</f>
        <v>0.13470134091832589</v>
      </c>
    </row>
    <row r="1257" spans="1:15" x14ac:dyDescent="0.25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  <c r="L1257" s="2">
        <f>E1257-F1257</f>
        <v>6688000000</v>
      </c>
      <c r="M1257" s="2">
        <f>L1257-SUM(G1257:I1257)</f>
        <v>1130000000</v>
      </c>
      <c r="N1257" s="28">
        <f t="array" ref="N1257">1-(F1257/E1257)</f>
        <v>0.45339299030574198</v>
      </c>
      <c r="O1257" s="28">
        <f>M1257/E1257</f>
        <v>7.6604975933835001E-2</v>
      </c>
    </row>
    <row r="1258" spans="1:15" x14ac:dyDescent="0.25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  <c r="L1258" s="2">
        <f>E1258-F1258</f>
        <v>7256000000</v>
      </c>
      <c r="M1258" s="2">
        <f>L1258-SUM(G1258:I1258)</f>
        <v>3026000000</v>
      </c>
      <c r="N1258" s="28">
        <f t="array" ref="N1258">1-(F1258/E1258)</f>
        <v>0.59808770194526872</v>
      </c>
      <c r="O1258" s="28">
        <f>M1258/E1258</f>
        <v>0.249423013517969</v>
      </c>
    </row>
    <row r="1259" spans="1:15" x14ac:dyDescent="0.25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  <c r="L1259" s="2">
        <f>E1259-F1259</f>
        <v>5512000000</v>
      </c>
      <c r="M1259" s="2">
        <f>L1259-SUM(G1259:I1259)</f>
        <v>2561000000</v>
      </c>
      <c r="N1259" s="28">
        <f t="array" ref="N1259">1-(F1259/E1259)</f>
        <v>0.7589150488778742</v>
      </c>
      <c r="O1259" s="28">
        <f>M1259/E1259</f>
        <v>0.35260911469089906</v>
      </c>
    </row>
    <row r="1260" spans="1:15" x14ac:dyDescent="0.25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  <c r="L1260" s="2">
        <f>E1260-F1260</f>
        <v>5963000000</v>
      </c>
      <c r="M1260" s="2">
        <f>L1260-SUM(G1260:I1260)</f>
        <v>2867000000</v>
      </c>
      <c r="N1260" s="28">
        <f t="array" ref="N1260">1-(F1260/E1260)</f>
        <v>0.75942435048395307</v>
      </c>
      <c r="O1260" s="28">
        <f>M1260/E1260</f>
        <v>0.36512990320937339</v>
      </c>
    </row>
    <row r="1261" spans="1:15" x14ac:dyDescent="0.25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  <c r="L1261" s="2">
        <f>E1261-F1261</f>
        <v>5951000000</v>
      </c>
      <c r="M1261" s="2">
        <f>L1261-SUM(G1261:I1261)</f>
        <v>2831000000</v>
      </c>
      <c r="N1261" s="28">
        <f t="array" ref="N1261">1-(F1261/E1261)</f>
        <v>0.77598122310601125</v>
      </c>
      <c r="O1261" s="28">
        <f>M1261/E1261</f>
        <v>0.36914852001564741</v>
      </c>
    </row>
    <row r="1262" spans="1:15" x14ac:dyDescent="0.25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  <c r="L1262" s="2">
        <f>E1262-F1262</f>
        <v>18212000000</v>
      </c>
      <c r="M1262" s="2">
        <f>L1262-SUM(G1262:I1262)</f>
        <v>708000000</v>
      </c>
      <c r="N1262" s="28">
        <f t="array" ref="N1262">1-(F1262/E1262)</f>
        <v>0.21464518486216366</v>
      </c>
      <c r="O1262" s="28">
        <f>M1262/E1262</f>
        <v>8.3444317418411972E-3</v>
      </c>
    </row>
    <row r="1263" spans="1:15" x14ac:dyDescent="0.25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  <c r="L1263" s="2">
        <f>E1263-F1263</f>
        <v>14488000000</v>
      </c>
      <c r="M1263" s="2">
        <f>L1263-SUM(G1263:I1263)</f>
        <v>-1684000000</v>
      </c>
      <c r="N1263" s="28">
        <f t="array" ref="N1263">1-(F1263/E1263)</f>
        <v>0.34943682014423194</v>
      </c>
      <c r="O1263" s="28">
        <f>M1263/E1263</f>
        <v>-4.0616482959890017E-2</v>
      </c>
    </row>
    <row r="1264" spans="1:15" x14ac:dyDescent="0.25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  <c r="L1264" s="2">
        <f>E1264-F1264</f>
        <v>20545000000</v>
      </c>
      <c r="M1264" s="2">
        <f>L1264-SUM(G1264:I1264)</f>
        <v>1759000000</v>
      </c>
      <c r="N1264" s="28">
        <f t="array" ref="N1264">1-(F1264/E1264)</f>
        <v>0.37972460955549392</v>
      </c>
      <c r="O1264" s="28">
        <f>M1264/E1264</f>
        <v>3.2510858515848812E-2</v>
      </c>
    </row>
    <row r="1265" spans="1:15" x14ac:dyDescent="0.25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  <c r="L1265" s="2">
        <f>E1265-F1265</f>
        <v>24372000000</v>
      </c>
      <c r="M1265" s="2">
        <f>L1265-SUM(G1265:I1265)</f>
        <v>7769000000</v>
      </c>
      <c r="N1265" s="28">
        <f t="array" ref="N1265">1-(F1265/E1265)</f>
        <v>0.42668814229940999</v>
      </c>
      <c r="O1265" s="28">
        <f>M1265/E1265</f>
        <v>0.13601428596439014</v>
      </c>
    </row>
    <row r="1266" spans="1:15" x14ac:dyDescent="0.25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  <c r="L1266" s="2">
        <f>E1266-F1266</f>
        <v>20844000000</v>
      </c>
      <c r="M1266" s="2">
        <f>L1266-SUM(G1266:I1266)</f>
        <v>4470000000</v>
      </c>
      <c r="N1266" s="28">
        <f t="array" ref="N1266">1-(F1266/E1266)</f>
        <v>0.1162585754922193</v>
      </c>
      <c r="O1266" s="28">
        <f>M1266/E1266</f>
        <v>2.4931674940041275E-2</v>
      </c>
    </row>
    <row r="1267" spans="1:15" x14ac:dyDescent="0.25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  <c r="L1267" s="2">
        <f>E1267-F1267</f>
        <v>19145000000</v>
      </c>
      <c r="M1267" s="2">
        <f>L1267-SUM(G1267:I1267)</f>
        <v>2577000000</v>
      </c>
      <c r="N1267" s="28">
        <f t="array" ref="N1267">1-(F1267/E1267)</f>
        <v>0.11157019977155647</v>
      </c>
      <c r="O1267" s="28">
        <f>M1267/E1267</f>
        <v>1.5017832583510105E-2</v>
      </c>
    </row>
    <row r="1268" spans="1:15" x14ac:dyDescent="0.25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  <c r="L1268" s="2">
        <f>E1268-F1268</f>
        <v>21029000000</v>
      </c>
      <c r="M1268" s="2">
        <f>L1268-SUM(G1268:I1268)</f>
        <v>3307000000</v>
      </c>
      <c r="N1268" s="28">
        <f t="array" ref="N1268">1-(F1268/E1268)</f>
        <v>0.13044314319033323</v>
      </c>
      <c r="O1268" s="28">
        <f>M1268/E1268</f>
        <v>2.051336128824157E-2</v>
      </c>
    </row>
    <row r="1269" spans="1:15" x14ac:dyDescent="0.25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  <c r="L1269" s="2">
        <f>E1269-F1269</f>
        <v>21282000000</v>
      </c>
      <c r="M1269" s="2">
        <f>L1269-SUM(G1269:I1269)</f>
        <v>4436000000</v>
      </c>
      <c r="N1269" s="28">
        <f t="array" ref="N1269">1-(F1269/E1269)</f>
        <v>0.21502399595857535</v>
      </c>
      <c r="O1269" s="28">
        <f>M1269/E1269</f>
        <v>4.4819398838090427E-2</v>
      </c>
    </row>
    <row r="1270" spans="1:15" x14ac:dyDescent="0.25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  <c r="L1270" s="2">
        <f>E1270-F1270</f>
        <v>3249200000</v>
      </c>
      <c r="M1270" s="2">
        <f>L1270-SUM(G1270:I1270)</f>
        <v>654900000</v>
      </c>
      <c r="N1270" s="28">
        <f t="array" ref="N1270">1-(F1270/E1270)</f>
        <v>0.53767996028462683</v>
      </c>
      <c r="O1270" s="28">
        <f>M1270/E1270</f>
        <v>0.10837332450769485</v>
      </c>
    </row>
    <row r="1271" spans="1:15" x14ac:dyDescent="0.25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  <c r="L1271" s="2">
        <f>E1271-F1271</f>
        <v>4219300000</v>
      </c>
      <c r="M1271" s="2">
        <f>L1271-SUM(G1271:I1271)</f>
        <v>545800000</v>
      </c>
      <c r="N1271" s="28">
        <f t="array" ref="N1271">1-(F1271/E1271)</f>
        <v>0.51540359620834553</v>
      </c>
      <c r="O1271" s="28">
        <f>M1271/E1271</f>
        <v>6.6671552819310073E-2</v>
      </c>
    </row>
    <row r="1272" spans="1:15" x14ac:dyDescent="0.25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  <c r="L1272" s="2">
        <f>E1272-F1272</f>
        <v>4326700000</v>
      </c>
      <c r="M1272" s="2">
        <f>L1272-SUM(G1272:I1272)</f>
        <v>613100000</v>
      </c>
      <c r="N1272" s="28">
        <f t="array" ref="N1272">1-(F1272/E1272)</f>
        <v>0.52500849390865412</v>
      </c>
      <c r="O1272" s="28">
        <f>M1272/E1272</f>
        <v>7.439450565451633E-2</v>
      </c>
    </row>
    <row r="1273" spans="1:15" x14ac:dyDescent="0.25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  <c r="L1273" s="2">
        <f>E1273-F1273</f>
        <v>4161600000</v>
      </c>
      <c r="M1273" s="2">
        <f>L1273-SUM(G1273:I1273)</f>
        <v>743900000</v>
      </c>
      <c r="N1273" s="28">
        <f t="array" ref="N1273">1-(F1273/E1273)</f>
        <v>0.51888333354113936</v>
      </c>
      <c r="O1273" s="28">
        <f>M1273/E1273</f>
        <v>9.2752141441093228E-2</v>
      </c>
    </row>
    <row r="1274" spans="1:15" x14ac:dyDescent="0.25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  <c r="L1274" s="2">
        <f>E1274-F1274</f>
        <v>937707000</v>
      </c>
      <c r="M1274" s="2">
        <f>L1274-SUM(G1274:I1274)</f>
        <v>465122000</v>
      </c>
      <c r="N1274" s="28">
        <f t="array" ref="N1274">1-(F1274/E1274)</f>
        <v>0.15838925562335093</v>
      </c>
      <c r="O1274" s="28">
        <f>M1274/E1274</f>
        <v>7.8564335505700841E-2</v>
      </c>
    </row>
    <row r="1275" spans="1:15" x14ac:dyDescent="0.25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  <c r="L1275" s="2">
        <f>E1275-F1275</f>
        <v>986933000</v>
      </c>
      <c r="M1275" s="2">
        <f>L1275-SUM(G1275:I1275)</f>
        <v>475999000</v>
      </c>
      <c r="N1275" s="28">
        <f t="array" ref="N1275">1-(F1275/E1275)</f>
        <v>0.15392983660650106</v>
      </c>
      <c r="O1275" s="28">
        <f>M1275/E1275</f>
        <v>7.4240549555904894E-2</v>
      </c>
    </row>
    <row r="1276" spans="1:15" x14ac:dyDescent="0.25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  <c r="L1276" s="2">
        <f>E1276-F1276</f>
        <v>1168794000</v>
      </c>
      <c r="M1276" s="2">
        <f>L1276-SUM(G1276:I1276)</f>
        <v>429060000</v>
      </c>
      <c r="N1276" s="28">
        <f t="array" ref="N1276">1-(F1276/E1276)</f>
        <v>0.15086607095259474</v>
      </c>
      <c r="O1276" s="28">
        <f>M1276/E1276</f>
        <v>5.538238252670729E-2</v>
      </c>
    </row>
    <row r="1277" spans="1:15" x14ac:dyDescent="0.25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  <c r="L1277" s="2">
        <f>E1277-F1277</f>
        <v>923665000</v>
      </c>
      <c r="M1277" s="2">
        <f>L1277-SUM(G1277:I1277)</f>
        <v>295954000</v>
      </c>
      <c r="N1277" s="28">
        <f t="array" ref="N1277">1-(F1277/E1277)</f>
        <v>0.12197726068599324</v>
      </c>
      <c r="O1277" s="28">
        <f>M1277/E1277</f>
        <v>3.9083063891196965E-2</v>
      </c>
    </row>
    <row r="1278" spans="1:15" x14ac:dyDescent="0.25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  <c r="L1278" s="2">
        <f>E1278-F1278</f>
        <v>4828000000</v>
      </c>
      <c r="M1278" s="2">
        <f>L1278-SUM(G1278:I1278)</f>
        <v>2502000000</v>
      </c>
      <c r="N1278" s="28">
        <f t="array" ref="N1278">1-(F1278/E1278)</f>
        <v>0.43014967925873127</v>
      </c>
      <c r="O1278" s="28">
        <f>M1278/E1278</f>
        <v>0.22291518175338559</v>
      </c>
    </row>
    <row r="1279" spans="1:15" x14ac:dyDescent="0.25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  <c r="L1279" s="2">
        <f>E1279-F1279</f>
        <v>5181000000</v>
      </c>
      <c r="M1279" s="2">
        <f>L1279-SUM(G1279:I1279)</f>
        <v>2625000000</v>
      </c>
      <c r="N1279" s="28">
        <f t="array" ref="N1279">1-(F1279/E1279)</f>
        <v>0.43446540880503148</v>
      </c>
      <c r="O1279" s="28">
        <f>M1279/E1279</f>
        <v>0.22012578616352202</v>
      </c>
    </row>
    <row r="1280" spans="1:15" x14ac:dyDescent="0.25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  <c r="L1280" s="2">
        <f>E1280-F1280</f>
        <v>5311000000</v>
      </c>
      <c r="M1280" s="2">
        <f>L1280-SUM(G1280:I1280)</f>
        <v>2608000000</v>
      </c>
      <c r="N1280" s="28">
        <f t="array" ref="N1280">1-(F1280/E1280)</f>
        <v>0.43273853173633181</v>
      </c>
      <c r="O1280" s="28">
        <f>M1280/E1280</f>
        <v>0.21249898150411473</v>
      </c>
    </row>
    <row r="1281" spans="1:15" x14ac:dyDescent="0.25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  <c r="L1281" s="2">
        <f>E1281-F1281</f>
        <v>4816000000</v>
      </c>
      <c r="M1281" s="2">
        <f>L1281-SUM(G1281:I1281)</f>
        <v>2321000000</v>
      </c>
      <c r="N1281" s="28">
        <f t="array" ref="N1281">1-(F1281/E1281)</f>
        <v>0.44691907943578324</v>
      </c>
      <c r="O1281" s="28">
        <f>M1281/E1281</f>
        <v>0.21538604305864886</v>
      </c>
    </row>
    <row r="1282" spans="1:15" x14ac:dyDescent="0.25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  <c r="L1282" s="2">
        <f>E1282-F1282</f>
        <v>15046000000</v>
      </c>
      <c r="M1282" s="2">
        <f>L1282-SUM(G1282:I1282)</f>
        <v>7230000000</v>
      </c>
      <c r="N1282" s="28">
        <f t="array" ref="N1282">1-(F1282/E1282)</f>
        <v>0.60508324619963005</v>
      </c>
      <c r="O1282" s="28">
        <f>M1282/E1282</f>
        <v>0.2907584653744068</v>
      </c>
    </row>
    <row r="1283" spans="1:15" x14ac:dyDescent="0.25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  <c r="L1283" s="2">
        <f>E1283-F1283</f>
        <v>15801000000</v>
      </c>
      <c r="M1283" s="2">
        <f>L1283-SUM(G1283:I1283)</f>
        <v>7550000000</v>
      </c>
      <c r="N1283" s="28">
        <f t="array" ref="N1283">1-(F1283/E1283)</f>
        <v>0.59655680144976775</v>
      </c>
      <c r="O1283" s="28">
        <f>M1283/E1283</f>
        <v>0.28504549401593232</v>
      </c>
    </row>
    <row r="1284" spans="1:15" x14ac:dyDescent="0.25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  <c r="L1284" s="2">
        <f>E1284-F1284</f>
        <v>14903000000</v>
      </c>
      <c r="M1284" s="2">
        <f>L1284-SUM(G1284:I1284)</f>
        <v>5776000000</v>
      </c>
      <c r="N1284" s="28">
        <f t="array" ref="N1284">1-(F1284/E1284)</f>
        <v>0.58949408646809864</v>
      </c>
      <c r="O1284" s="28">
        <f>M1284/E1284</f>
        <v>0.2284719750009889</v>
      </c>
    </row>
    <row r="1285" spans="1:15" x14ac:dyDescent="0.25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  <c r="L1285" s="2">
        <f>E1285-F1285</f>
        <v>13805000000</v>
      </c>
      <c r="M1285" s="2">
        <f>L1285-SUM(G1285:I1285)</f>
        <v>6495000000</v>
      </c>
      <c r="N1285" s="28">
        <f t="array" ref="N1285">1-(F1285/E1285)</f>
        <v>0.58610002547338036</v>
      </c>
      <c r="O1285" s="28">
        <f>M1285/E1285</f>
        <v>0.27574934193767514</v>
      </c>
    </row>
    <row r="1286" spans="1:15" x14ac:dyDescent="0.25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  <c r="L1286" s="2">
        <f>E1286-F1286</f>
        <v>404927000</v>
      </c>
      <c r="M1286" s="2">
        <f>L1286-SUM(G1286:I1286)</f>
        <v>27341000</v>
      </c>
      <c r="N1286" s="28">
        <f t="array" ref="N1286">1-(F1286/E1286)</f>
        <v>0.35265290694990814</v>
      </c>
      <c r="O1286" s="28">
        <f>M1286/E1286</f>
        <v>2.3811410770132491E-2</v>
      </c>
    </row>
    <row r="1287" spans="1:15" x14ac:dyDescent="0.25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  <c r="L1287" s="2">
        <f>E1287-F1287</f>
        <v>689308000</v>
      </c>
      <c r="M1287" s="2">
        <f>L1287-SUM(G1287:I1287)</f>
        <v>122466000</v>
      </c>
      <c r="N1287" s="28">
        <f t="array" ref="N1287">1-(F1287/E1287)</f>
        <v>0.40287650368271488</v>
      </c>
      <c r="O1287" s="28">
        <f>M1287/E1287</f>
        <v>7.1577109071717382E-2</v>
      </c>
    </row>
    <row r="1288" spans="1:15" x14ac:dyDescent="0.25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  <c r="L1288" s="2">
        <f>E1288-F1288</f>
        <v>1049553000</v>
      </c>
      <c r="M1288" s="2">
        <f>L1288-SUM(G1288:I1288)</f>
        <v>11968000</v>
      </c>
      <c r="N1288" s="28">
        <f t="array" ref="N1288">1-(F1288/E1288)</f>
        <v>0.40201576113311011</v>
      </c>
      <c r="O1288" s="28">
        <f>M1288/E1288</f>
        <v>4.5841654773423179E-3</v>
      </c>
    </row>
    <row r="1289" spans="1:15" x14ac:dyDescent="0.25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  <c r="L1289" s="2">
        <f>E1289-F1289</f>
        <v>1319801000</v>
      </c>
      <c r="M1289" s="2">
        <f>L1289-SUM(G1289:I1289)</f>
        <v>397461000</v>
      </c>
      <c r="N1289" s="28">
        <f t="array" ref="N1289">1-(F1289/E1289)</f>
        <v>0.20559937750076529</v>
      </c>
      <c r="O1289" s="28">
        <f>M1289/E1289</f>
        <v>6.1916708792334352E-2</v>
      </c>
    </row>
    <row r="1290" spans="1:15" x14ac:dyDescent="0.25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  <c r="L1290" s="2">
        <f>E1290-F1290</f>
        <v>1385734000</v>
      </c>
      <c r="M1290" s="2">
        <f>L1290-SUM(G1290:I1290)</f>
        <v>355720000</v>
      </c>
      <c r="N1290" s="28">
        <f t="array" ref="N1290">1-(F1290/E1290)</f>
        <v>0.20873341975491255</v>
      </c>
      <c r="O1290" s="28">
        <f>M1290/E1290</f>
        <v>5.3582182493333859E-2</v>
      </c>
    </row>
    <row r="1291" spans="1:15" x14ac:dyDescent="0.25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  <c r="L1291" s="2">
        <f>E1291-F1291</f>
        <v>1485444000</v>
      </c>
      <c r="M1291" s="2">
        <f>L1291-SUM(G1291:I1291)</f>
        <v>523865000</v>
      </c>
      <c r="N1291" s="28">
        <f t="array" ref="N1291">1-(F1291/E1291)</f>
        <v>0.22602985167287415</v>
      </c>
      <c r="O1291" s="28">
        <f>M1291/E1291</f>
        <v>7.9712953330189643E-2</v>
      </c>
    </row>
    <row r="1292" spans="1:15" x14ac:dyDescent="0.25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  <c r="L1292" s="2">
        <f>E1292-F1292</f>
        <v>1501416000</v>
      </c>
      <c r="M1292" s="2">
        <f>L1292-SUM(G1292:I1292)</f>
        <v>545258000</v>
      </c>
      <c r="N1292" s="28">
        <f t="array" ref="N1292">1-(F1292/E1292)</f>
        <v>0.22121991152476561</v>
      </c>
      <c r="O1292" s="28">
        <f>M1292/E1292</f>
        <v>8.0338777872468833E-2</v>
      </c>
    </row>
    <row r="1293" spans="1:15" x14ac:dyDescent="0.25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  <c r="L1293" s="2">
        <f>E1293-F1293</f>
        <v>2530590000</v>
      </c>
      <c r="M1293" s="2">
        <f>L1293-SUM(G1293:I1293)</f>
        <v>788554000</v>
      </c>
      <c r="N1293" s="28">
        <f t="array" ref="N1293">1-(F1293/E1293)</f>
        <v>0.32916000262226031</v>
      </c>
      <c r="O1293" s="28">
        <f>M1293/E1293</f>
        <v>0.10256913870196034</v>
      </c>
    </row>
    <row r="1294" spans="1:15" x14ac:dyDescent="0.25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  <c r="L1294" s="2">
        <f>E1294-F1294</f>
        <v>2654624000</v>
      </c>
      <c r="M1294" s="2">
        <f>L1294-SUM(G1294:I1294)</f>
        <v>855094000</v>
      </c>
      <c r="N1294" s="28">
        <f t="array" ref="N1294">1-(F1294/E1294)</f>
        <v>0.33349991846625093</v>
      </c>
      <c r="O1294" s="28">
        <f>M1294/E1294</f>
        <v>0.1074252998846467</v>
      </c>
    </row>
    <row r="1295" spans="1:15" x14ac:dyDescent="0.25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  <c r="L1295" s="2">
        <f>E1295-F1295</f>
        <v>2767574000</v>
      </c>
      <c r="M1295" s="2">
        <f>L1295-SUM(G1295:I1295)</f>
        <v>946177000</v>
      </c>
      <c r="N1295" s="28">
        <f t="array" ref="N1295">1-(F1295/E1295)</f>
        <v>0.34278222732511299</v>
      </c>
      <c r="O1295" s="28">
        <f>M1295/E1295</f>
        <v>0.11719023935901747</v>
      </c>
    </row>
    <row r="1296" spans="1:15" x14ac:dyDescent="0.25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  <c r="L1296" s="2">
        <f>E1296-F1296</f>
        <v>3199681000</v>
      </c>
      <c r="M1296" s="2">
        <f>L1296-SUM(G1296:I1296)</f>
        <v>1286169000</v>
      </c>
      <c r="N1296" s="28">
        <f t="array" ref="N1296">1-(F1296/E1296)</f>
        <v>0.38554674895054553</v>
      </c>
      <c r="O1296" s="28">
        <f>M1296/E1296</f>
        <v>0.15497741073281188</v>
      </c>
    </row>
    <row r="1297" spans="1:15" x14ac:dyDescent="0.25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  <c r="L1297" s="2">
        <f>E1297-F1297</f>
        <v>1949390000</v>
      </c>
      <c r="M1297" s="2">
        <f>L1297-SUM(G1297:I1297)</f>
        <v>743050000</v>
      </c>
      <c r="N1297" s="28">
        <f t="array" ref="N1297">1-(F1297/E1297)</f>
        <v>0.92618820807271185</v>
      </c>
      <c r="O1297" s="28">
        <f>M1297/E1297</f>
        <v>0.35303564089711581</v>
      </c>
    </row>
    <row r="1298" spans="1:15" x14ac:dyDescent="0.25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  <c r="L1298" s="2">
        <f>E1298-F1298</f>
        <v>2614539000</v>
      </c>
      <c r="M1298" s="2">
        <f>L1298-SUM(G1298:I1298)</f>
        <v>823919000</v>
      </c>
      <c r="N1298" s="28">
        <f t="array" ref="N1298">1-(F1298/E1298)</f>
        <v>0.92728715894021652</v>
      </c>
      <c r="O1298" s="28">
        <f>M1298/E1298</f>
        <v>0.29221576297269392</v>
      </c>
    </row>
    <row r="1299" spans="1:15" x14ac:dyDescent="0.25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  <c r="L1299" s="2">
        <f>E1299-F1299</f>
        <v>3711019000</v>
      </c>
      <c r="M1299" s="2">
        <f>L1299-SUM(G1299:I1299)</f>
        <v>1251916000</v>
      </c>
      <c r="N1299" s="28">
        <f t="array" ref="N1299">1-(F1299/E1299)</f>
        <v>0.90430433011154732</v>
      </c>
      <c r="O1299" s="28">
        <f>M1299/E1299</f>
        <v>0.30506797721486412</v>
      </c>
    </row>
    <row r="1300" spans="1:15" x14ac:dyDescent="0.25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  <c r="L1300" s="2">
        <f>E1300-F1300</f>
        <v>4560733000</v>
      </c>
      <c r="M1300" s="2">
        <f>L1300-SUM(G1300:I1300)</f>
        <v>1330741000</v>
      </c>
      <c r="N1300" s="28">
        <f t="array" ref="N1300">1-(F1300/E1300)</f>
        <v>0.93833998535519614</v>
      </c>
      <c r="O1300" s="28">
        <f>M1300/E1300</f>
        <v>0.27379096527938801</v>
      </c>
    </row>
    <row r="1301" spans="1:15" x14ac:dyDescent="0.25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  <c r="L1301" s="2">
        <f>E1301-F1301</f>
        <v>1723092000</v>
      </c>
      <c r="M1301" s="2">
        <f>L1301-SUM(G1301:I1301)</f>
        <v>396577000</v>
      </c>
      <c r="N1301" s="28">
        <f t="array" ref="N1301">1-(F1301/E1301)</f>
        <v>0.40582539134858497</v>
      </c>
      <c r="O1301" s="28">
        <f>M1301/E1301</f>
        <v>9.3402451073330825E-2</v>
      </c>
    </row>
    <row r="1302" spans="1:15" x14ac:dyDescent="0.25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  <c r="L1302" s="2">
        <f>E1302-F1302</f>
        <v>1922916000</v>
      </c>
      <c r="M1302" s="2">
        <f>L1302-SUM(G1302:I1302)</f>
        <v>496625000</v>
      </c>
      <c r="N1302" s="28">
        <f t="array" ref="N1302">1-(F1302/E1302)</f>
        <v>0.40956555188120847</v>
      </c>
      <c r="O1302" s="28">
        <f>M1302/E1302</f>
        <v>0.10577710737390772</v>
      </c>
    </row>
    <row r="1303" spans="1:15" x14ac:dyDescent="0.25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  <c r="L1303" s="2">
        <f>E1303-F1303</f>
        <v>2114471000</v>
      </c>
      <c r="M1303" s="2">
        <f>L1303-SUM(G1303:I1303)</f>
        <v>580480000</v>
      </c>
      <c r="N1303" s="28">
        <f t="array" ref="N1303">1-(F1303/E1303)</f>
        <v>0.41501448596085566</v>
      </c>
      <c r="O1303" s="28">
        <f>M1303/E1303</f>
        <v>0.11393280343431406</v>
      </c>
    </row>
    <row r="1304" spans="1:15" x14ac:dyDescent="0.25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  <c r="L1304" s="2">
        <f>E1304-F1304</f>
        <v>2160676000</v>
      </c>
      <c r="M1304" s="2">
        <f>L1304-SUM(G1304:I1304)</f>
        <v>553222000</v>
      </c>
      <c r="N1304" s="28">
        <f t="array" ref="N1304">1-(F1304/E1304)</f>
        <v>0.41152605735297454</v>
      </c>
      <c r="O1304" s="28">
        <f>M1304/E1304</f>
        <v>0.10536761110917475</v>
      </c>
    </row>
    <row r="1305" spans="1:15" x14ac:dyDescent="0.25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  <c r="L1305" s="2">
        <f>E1305-F1305</f>
        <v>1128217000</v>
      </c>
      <c r="M1305" s="2">
        <f>L1305-SUM(G1305:I1305)</f>
        <v>204180000</v>
      </c>
      <c r="N1305" s="28">
        <f t="array" ref="N1305">1-(F1305/E1305)</f>
        <v>0.84903865618817342</v>
      </c>
      <c r="O1305" s="28">
        <f>M1305/E1305</f>
        <v>0.1536554694890267</v>
      </c>
    </row>
    <row r="1306" spans="1:15" x14ac:dyDescent="0.25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  <c r="L1306" s="2">
        <f>E1306-F1306</f>
        <v>1302015000</v>
      </c>
      <c r="M1306" s="2">
        <f>L1306-SUM(G1306:I1306)</f>
        <v>234460000</v>
      </c>
      <c r="N1306" s="28">
        <f t="array" ref="N1306">1-(F1306/E1306)</f>
        <v>0.84843103970702749</v>
      </c>
      <c r="O1306" s="28">
        <f>M1306/E1306</f>
        <v>0.15278099067192749</v>
      </c>
    </row>
    <row r="1307" spans="1:15" x14ac:dyDescent="0.25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  <c r="L1307" s="2">
        <f>E1307-F1307</f>
        <v>1516290000</v>
      </c>
      <c r="M1307" s="2">
        <f>L1307-SUM(G1307:I1307)</f>
        <v>249994000</v>
      </c>
      <c r="N1307" s="28">
        <f t="array" ref="N1307">1-(F1307/E1307)</f>
        <v>0.84733127725289181</v>
      </c>
      <c r="O1307" s="28">
        <f>M1307/E1307</f>
        <v>0.13970133373270247</v>
      </c>
    </row>
    <row r="1308" spans="1:15" x14ac:dyDescent="0.25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  <c r="L1308" s="2">
        <f>E1308-F1308</f>
        <v>1742601000</v>
      </c>
      <c r="M1308" s="2">
        <f>L1308-SUM(G1308:I1308)</f>
        <v>288048000</v>
      </c>
      <c r="N1308" s="28">
        <f t="array" ref="N1308">1-(F1308/E1308)</f>
        <v>0.84912558533887528</v>
      </c>
      <c r="O1308" s="28">
        <f>M1308/E1308</f>
        <v>0.14035853681117613</v>
      </c>
    </row>
    <row r="1309" spans="1:15" x14ac:dyDescent="0.25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  <c r="L1309" s="2">
        <f>E1309-F1309</f>
        <v>4156000000</v>
      </c>
      <c r="M1309" s="2">
        <f>L1309-SUM(G1309:I1309)</f>
        <v>1158000000</v>
      </c>
      <c r="N1309" s="28">
        <f t="array" ref="N1309">1-(F1309/E1309)</f>
        <v>0.59841612670986322</v>
      </c>
      <c r="O1309" s="28">
        <f>M1309/E1309</f>
        <v>0.16673866090712744</v>
      </c>
    </row>
    <row r="1310" spans="1:15" x14ac:dyDescent="0.25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  <c r="L1310" s="2">
        <f>E1310-F1310</f>
        <v>4310000000</v>
      </c>
      <c r="M1310" s="2">
        <f>L1310-SUM(G1310:I1310)</f>
        <v>1133000000</v>
      </c>
      <c r="N1310" s="28">
        <f t="array" ref="N1310">1-(F1310/E1310)</f>
        <v>0.57852348993288594</v>
      </c>
      <c r="O1310" s="28">
        <f>M1310/E1310</f>
        <v>0.15208053691275167</v>
      </c>
    </row>
    <row r="1311" spans="1:15" x14ac:dyDescent="0.25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  <c r="L1311" s="2">
        <f>E1311-F1311</f>
        <v>4378000000</v>
      </c>
      <c r="M1311" s="2">
        <f>L1311-SUM(G1311:I1311)</f>
        <v>1052000000</v>
      </c>
      <c r="N1311" s="28">
        <f t="array" ref="N1311">1-(F1311/E1311)</f>
        <v>0.57454068241469813</v>
      </c>
      <c r="O1311" s="28">
        <f>M1311/E1311</f>
        <v>0.13805774278215224</v>
      </c>
    </row>
    <row r="1312" spans="1:15" x14ac:dyDescent="0.25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  <c r="L1312" s="2">
        <f>E1312-F1312</f>
        <v>4187000000</v>
      </c>
      <c r="M1312" s="2">
        <f>L1312-SUM(G1312:I1312)</f>
        <v>774000000</v>
      </c>
      <c r="N1312" s="28">
        <f t="array" ref="N1312">1-(F1312/E1312)</f>
        <v>0.56542876434841327</v>
      </c>
      <c r="O1312" s="28">
        <f>M1312/E1312</f>
        <v>0.10452397029034437</v>
      </c>
    </row>
    <row r="1313" spans="1:15" x14ac:dyDescent="0.25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  <c r="L1313" s="2">
        <f>E1313-F1313</f>
        <v>2573800000</v>
      </c>
      <c r="M1313" s="2">
        <f>L1313-SUM(G1313:I1313)</f>
        <v>1036100000</v>
      </c>
      <c r="N1313" s="28">
        <f t="array" ref="N1313">1-(F1313/E1313)</f>
        <v>0.40520159322407467</v>
      </c>
      <c r="O1313" s="28">
        <f>M1313/E1313</f>
        <v>0.16311654780459389</v>
      </c>
    </row>
    <row r="1314" spans="1:15" x14ac:dyDescent="0.25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  <c r="L1314" s="2">
        <f>E1314-F1314</f>
        <v>2753900000</v>
      </c>
      <c r="M1314" s="2">
        <f>L1314-SUM(G1314:I1314)</f>
        <v>1183800000</v>
      </c>
      <c r="N1314" s="28">
        <f t="array" ref="N1314">1-(F1314/E1314)</f>
        <v>0.41577715709217178</v>
      </c>
      <c r="O1314" s="28">
        <f>M1314/E1314</f>
        <v>0.1787272590020382</v>
      </c>
    </row>
    <row r="1315" spans="1:15" x14ac:dyDescent="0.25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  <c r="L1315" s="2">
        <f>E1315-F1315</f>
        <v>2703100000</v>
      </c>
      <c r="M1315" s="2">
        <f>L1315-SUM(G1315:I1315)</f>
        <v>1196700000</v>
      </c>
      <c r="N1315" s="28">
        <f t="array" ref="N1315">1-(F1315/E1315)</f>
        <v>0.42852613389559124</v>
      </c>
      <c r="O1315" s="28">
        <f>M1315/E1315</f>
        <v>0.18971448501085938</v>
      </c>
    </row>
    <row r="1316" spans="1:15" x14ac:dyDescent="0.25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  <c r="L1316" s="2">
        <f>E1316-F1316</f>
        <v>2475500000</v>
      </c>
      <c r="M1316" s="2">
        <f>L1316-SUM(G1316:I1316)</f>
        <v>1008100000</v>
      </c>
      <c r="N1316" s="28">
        <f t="array" ref="N1316">1-(F1316/E1316)</f>
        <v>0.42103920401394679</v>
      </c>
      <c r="O1316" s="28">
        <f>M1316/E1316</f>
        <v>0.1714601581767157</v>
      </c>
    </row>
    <row r="1317" spans="1:15" x14ac:dyDescent="0.25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  <c r="L1317" s="2">
        <f>E1317-F1317</f>
        <v>1671717000</v>
      </c>
      <c r="M1317" s="2">
        <f>L1317-SUM(G1317:I1317)</f>
        <v>757587000</v>
      </c>
      <c r="N1317" s="28">
        <f t="array" ref="N1317">1-(F1317/E1317)</f>
        <v>0.55845102487431886</v>
      </c>
      <c r="O1317" s="28">
        <f>M1317/E1317</f>
        <v>0.25307826419271962</v>
      </c>
    </row>
    <row r="1318" spans="1:15" x14ac:dyDescent="0.25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  <c r="L1318" s="2">
        <f>E1318-F1318</f>
        <v>1882928000</v>
      </c>
      <c r="M1318" s="2">
        <f>L1318-SUM(G1318:I1318)</f>
        <v>842361000</v>
      </c>
      <c r="N1318" s="28">
        <f t="array" ref="N1318">1-(F1318/E1318)</f>
        <v>0.58148658731217551</v>
      </c>
      <c r="O1318" s="28">
        <f>M1318/E1318</f>
        <v>0.26013826507167104</v>
      </c>
    </row>
    <row r="1319" spans="1:15" x14ac:dyDescent="0.25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  <c r="L1319" s="2">
        <f>E1319-F1319</f>
        <v>2101899000</v>
      </c>
      <c r="M1319" s="2">
        <f>L1319-SUM(G1319:I1319)</f>
        <v>999473000</v>
      </c>
      <c r="N1319" s="28">
        <f t="array" ref="N1319">1-(F1319/E1319)</f>
        <v>0.59216863023292898</v>
      </c>
      <c r="O1319" s="28">
        <f>M1319/E1319</f>
        <v>0.28158182546582694</v>
      </c>
    </row>
    <row r="1320" spans="1:15" x14ac:dyDescent="0.25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  <c r="L1320" s="2">
        <f>E1320-F1320</f>
        <v>2164646000</v>
      </c>
      <c r="M1320" s="2">
        <f>L1320-SUM(G1320:I1320)</f>
        <v>1027918000</v>
      </c>
      <c r="N1320" s="28">
        <f t="array" ref="N1320">1-(F1320/E1320)</f>
        <v>0.60424548381739029</v>
      </c>
      <c r="O1320" s="28">
        <f>M1320/E1320</f>
        <v>0.28693597439701651</v>
      </c>
    </row>
    <row r="1321" spans="1:15" x14ac:dyDescent="0.25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  <c r="L1321" s="2">
        <f>E1321-F1321</f>
        <v>2709637000</v>
      </c>
      <c r="M1321" s="2">
        <f>L1321-SUM(G1321:I1321)</f>
        <v>1271751000</v>
      </c>
      <c r="N1321" s="28">
        <f t="array" ref="N1321">1-(F1321/E1321)</f>
        <v>0.27873869786900918</v>
      </c>
      <c r="O1321" s="28">
        <f>M1321/E1321</f>
        <v>0.13082424610883683</v>
      </c>
    </row>
    <row r="1322" spans="1:15" x14ac:dyDescent="0.25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  <c r="L1322" s="2">
        <f>E1322-F1322</f>
        <v>2869429000</v>
      </c>
      <c r="M1322" s="2">
        <f>L1322-SUM(G1322:I1322)</f>
        <v>1343063000</v>
      </c>
      <c r="N1322" s="28">
        <f t="array" ref="N1322">1-(F1322/E1322)</f>
        <v>0.28048191494467489</v>
      </c>
      <c r="O1322" s="28">
        <f>M1322/E1322</f>
        <v>0.13128217569814063</v>
      </c>
    </row>
    <row r="1323" spans="1:15" x14ac:dyDescent="0.25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  <c r="L1323" s="2">
        <f>E1323-F1323</f>
        <v>3103721000</v>
      </c>
      <c r="M1323" s="2">
        <f>L1323-SUM(G1323:I1323)</f>
        <v>1488350000</v>
      </c>
      <c r="N1323" s="28">
        <f t="array" ref="N1323">1-(F1323/E1323)</f>
        <v>0.28109145014837877</v>
      </c>
      <c r="O1323" s="28">
        <f>M1323/E1323</f>
        <v>0.13479383611746656</v>
      </c>
    </row>
    <row r="1324" spans="1:15" x14ac:dyDescent="0.25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  <c r="L1324" s="2">
        <f>E1324-F1324</f>
        <v>3363126000</v>
      </c>
      <c r="M1324" s="2">
        <f>L1324-SUM(G1324:I1324)</f>
        <v>1624371000</v>
      </c>
      <c r="N1324" s="28">
        <f t="array" ref="N1324">1-(F1324/E1324)</f>
        <v>0.28166886781146294</v>
      </c>
      <c r="O1324" s="28">
        <f>M1324/E1324</f>
        <v>0.1360444837558194</v>
      </c>
    </row>
    <row r="1325" spans="1:15" x14ac:dyDescent="0.25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  <c r="L1325" s="2">
        <f>E1325-F1325</f>
        <v>1038351000</v>
      </c>
      <c r="M1325" s="2">
        <f>L1325-SUM(G1325:I1325)</f>
        <v>344987000</v>
      </c>
      <c r="N1325" s="28">
        <f t="array" ref="N1325">1-(F1325/E1325)</f>
        <v>0.75950875370757098</v>
      </c>
      <c r="O1325" s="28">
        <f>M1325/E1325</f>
        <v>0.25234303854410867</v>
      </c>
    </row>
    <row r="1326" spans="1:15" x14ac:dyDescent="0.25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  <c r="L1326" s="2">
        <f>E1326-F1326</f>
        <v>1316134000</v>
      </c>
      <c r="M1326" s="2">
        <f>L1326-SUM(G1326:I1326)</f>
        <v>432030000</v>
      </c>
      <c r="N1326" s="28">
        <f t="array" ref="N1326">1-(F1326/E1326)</f>
        <v>0.71831455590467042</v>
      </c>
      <c r="O1326" s="28">
        <f>M1326/E1326</f>
        <v>0.23579167287487043</v>
      </c>
    </row>
    <row r="1327" spans="1:15" x14ac:dyDescent="0.25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  <c r="L1327" s="2">
        <f>E1327-F1327</f>
        <v>1436785000</v>
      </c>
      <c r="M1327" s="2">
        <f>L1327-SUM(G1327:I1327)</f>
        <v>693951000</v>
      </c>
      <c r="N1327" s="28">
        <f t="array" ref="N1327">1-(F1327/E1327)</f>
        <v>0.70343156574397425</v>
      </c>
      <c r="O1327" s="28">
        <f>M1327/E1327</f>
        <v>0.33974953697289206</v>
      </c>
    </row>
    <row r="1328" spans="1:15" x14ac:dyDescent="0.25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  <c r="L1328" s="2">
        <f>E1328-F1328</f>
        <v>532736000</v>
      </c>
      <c r="M1328" s="2">
        <f>L1328-SUM(G1328:I1328)</f>
        <v>-213737000</v>
      </c>
      <c r="N1328" s="28">
        <f t="array" ref="N1328">1-(F1328/E1328)</f>
        <v>0.45082017154888199</v>
      </c>
      <c r="O1328" s="28">
        <f>M1328/E1328</f>
        <v>-0.18087185961966787</v>
      </c>
    </row>
    <row r="1329" spans="1:15" x14ac:dyDescent="0.25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  <c r="L1329" s="2">
        <f>E1329-F1329</f>
        <v>3182500000</v>
      </c>
      <c r="M1329" s="2">
        <f>L1329-SUM(G1329:I1329)</f>
        <v>1217000000</v>
      </c>
      <c r="N1329" s="28">
        <f t="array" ref="N1329">1-(F1329/E1329)</f>
        <v>0.37809485339542837</v>
      </c>
      <c r="O1329" s="28">
        <f>M1329/E1329</f>
        <v>0.14458489759064772</v>
      </c>
    </row>
    <row r="1330" spans="1:15" x14ac:dyDescent="0.25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  <c r="L1330" s="2">
        <f>E1330-F1330</f>
        <v>3160200000</v>
      </c>
      <c r="M1330" s="2">
        <f>L1330-SUM(G1330:I1330)</f>
        <v>1254900000</v>
      </c>
      <c r="N1330" s="28">
        <f t="array" ref="N1330">1-(F1330/E1330)</f>
        <v>0.35897901923142461</v>
      </c>
      <c r="O1330" s="28">
        <f>M1330/E1330</f>
        <v>0.14254881692092738</v>
      </c>
    </row>
    <row r="1331" spans="1:15" x14ac:dyDescent="0.25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  <c r="L1331" s="2">
        <f>E1331-F1331</f>
        <v>3596400000</v>
      </c>
      <c r="M1331" s="2">
        <f>L1331-SUM(G1331:I1331)</f>
        <v>1558800000</v>
      </c>
      <c r="N1331" s="28">
        <f t="array" ref="N1331">1-(F1331/E1331)</f>
        <v>0.39455842018650578</v>
      </c>
      <c r="O1331" s="28">
        <f>M1331/E1331</f>
        <v>0.17101481075150851</v>
      </c>
    </row>
    <row r="1332" spans="1:15" x14ac:dyDescent="0.25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  <c r="L1332" s="2">
        <f>E1332-F1332</f>
        <v>3623700000</v>
      </c>
      <c r="M1332" s="2">
        <f>L1332-SUM(G1332:I1332)</f>
        <v>1578100000</v>
      </c>
      <c r="N1332" s="28">
        <f t="array" ref="N1332">1-(F1332/E1332)</f>
        <v>0.38600509176901687</v>
      </c>
      <c r="O1332" s="28">
        <f>M1332/E1332</f>
        <v>0.16810294321292754</v>
      </c>
    </row>
    <row r="1333" spans="1:15" x14ac:dyDescent="0.25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  <c r="L1333" s="2">
        <f>E1333-F1333</f>
        <v>8484500000</v>
      </c>
      <c r="M1333" s="2">
        <f>L1333-SUM(G1333:I1333)</f>
        <v>2207300000</v>
      </c>
      <c r="N1333" s="28">
        <f t="array" ref="N1333">1-(F1333/E1333)</f>
        <v>0.57070115963085533</v>
      </c>
      <c r="O1333" s="28">
        <f>M1333/E1333</f>
        <v>0.14847176258508893</v>
      </c>
    </row>
    <row r="1334" spans="1:15" x14ac:dyDescent="0.25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  <c r="L1334" s="2">
        <f>E1334-F1334</f>
        <v>9589000000</v>
      </c>
      <c r="M1334" s="2">
        <f>L1334-SUM(G1334:I1334)</f>
        <v>2792600000</v>
      </c>
      <c r="N1334" s="28">
        <f t="array" ref="N1334">1-(F1334/E1334)</f>
        <v>0.58299590218752662</v>
      </c>
      <c r="O1334" s="28">
        <f>M1334/E1334</f>
        <v>0.1697856248252046</v>
      </c>
    </row>
    <row r="1335" spans="1:15" x14ac:dyDescent="0.25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  <c r="L1335" s="2">
        <f>E1335-F1335</f>
        <v>11375200000</v>
      </c>
      <c r="M1335" s="2">
        <f>L1335-SUM(G1335:I1335)</f>
        <v>3351100000</v>
      </c>
      <c r="N1335" s="28">
        <f t="array" ref="N1335">1-(F1335/E1335)</f>
        <v>0.59361154743329492</v>
      </c>
      <c r="O1335" s="28">
        <f>M1335/E1335</f>
        <v>0.17487619176838337</v>
      </c>
    </row>
    <row r="1336" spans="1:15" x14ac:dyDescent="0.25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  <c r="L1336" s="2">
        <f>E1336-F1336</f>
        <v>12804800000</v>
      </c>
      <c r="M1336" s="2">
        <f>L1336-SUM(G1336:I1336)</f>
        <v>3853700000</v>
      </c>
      <c r="N1336" s="28">
        <f t="array" ref="N1336">1-(F1336/E1336)</f>
        <v>0.60071589752250665</v>
      </c>
      <c r="O1336" s="28">
        <f>M1336/E1336</f>
        <v>0.18078992676828096</v>
      </c>
    </row>
    <row r="1337" spans="1:15" x14ac:dyDescent="0.25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  <c r="L1337" s="2">
        <f>E1337-F1337</f>
        <v>1422000000</v>
      </c>
      <c r="M1337" s="2">
        <f>L1337-SUM(G1337:I1337)</f>
        <v>859000000</v>
      </c>
      <c r="N1337" s="28">
        <f t="array" ref="N1337">1-(F1337/E1337)</f>
        <v>0.34051724137931039</v>
      </c>
      <c r="O1337" s="28">
        <f>M1337/E1337</f>
        <v>0.20569923371647508</v>
      </c>
    </row>
    <row r="1338" spans="1:15" x14ac:dyDescent="0.25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  <c r="L1338" s="2">
        <f>E1338-F1338</f>
        <v>1508000000</v>
      </c>
      <c r="M1338" s="2">
        <f>L1338-SUM(G1338:I1338)</f>
        <v>910000000</v>
      </c>
      <c r="N1338" s="28">
        <f t="array" ref="N1338">1-(F1338/E1338)</f>
        <v>0.3354838709677419</v>
      </c>
      <c r="O1338" s="28">
        <f>M1338/E1338</f>
        <v>0.20244716351501668</v>
      </c>
    </row>
    <row r="1339" spans="1:15" x14ac:dyDescent="0.25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  <c r="L1339" s="2">
        <f>E1339-F1339</f>
        <v>1620000000</v>
      </c>
      <c r="M1339" s="2">
        <f>L1339-SUM(G1339:I1339)</f>
        <v>1007000000</v>
      </c>
      <c r="N1339" s="28">
        <f t="array" ref="N1339">1-(F1339/E1339)</f>
        <v>0.32720662492425767</v>
      </c>
      <c r="O1339" s="28">
        <f>M1339/E1339</f>
        <v>0.20339325388810342</v>
      </c>
    </row>
    <row r="1340" spans="1:15" x14ac:dyDescent="0.25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  <c r="L1340" s="2">
        <f>E1340-F1340</f>
        <v>1666000000</v>
      </c>
      <c r="M1340" s="2">
        <f>L1340-SUM(G1340:I1340)</f>
        <v>1074000000</v>
      </c>
      <c r="N1340" s="28">
        <f t="array" ref="N1340">1-(F1340/E1340)</f>
        <v>0.38036529680365294</v>
      </c>
      <c r="O1340" s="28">
        <f>M1340/E1340</f>
        <v>0.24520547945205479</v>
      </c>
    </row>
    <row r="1341" spans="1:15" x14ac:dyDescent="0.25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  <c r="L1341" s="2">
        <f>E1341-F1341</f>
        <v>2658000000</v>
      </c>
      <c r="M1341" s="2">
        <f>L1341-SUM(G1341:I1341)</f>
        <v>1575000000</v>
      </c>
      <c r="N1341" s="28">
        <f t="array" ref="N1341">1-(F1341/E1341)</f>
        <v>0.52374384236453198</v>
      </c>
      <c r="O1341" s="28">
        <f>M1341/E1341</f>
        <v>0.31034482758620691</v>
      </c>
    </row>
    <row r="1342" spans="1:15" x14ac:dyDescent="0.25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  <c r="L1342" s="2">
        <f>E1342-F1342</f>
        <v>2811000000</v>
      </c>
      <c r="M1342" s="2">
        <f>L1342-SUM(G1342:I1342)</f>
        <v>1666000000</v>
      </c>
      <c r="N1342" s="28">
        <f t="array" ref="N1342">1-(F1342/E1342)</f>
        <v>0.50942370424066685</v>
      </c>
      <c r="O1342" s="28">
        <f>M1342/E1342</f>
        <v>0.30192098586444366</v>
      </c>
    </row>
    <row r="1343" spans="1:15" x14ac:dyDescent="0.25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  <c r="L1343" s="2">
        <f>E1343-F1343</f>
        <v>3113000000</v>
      </c>
      <c r="M1343" s="2">
        <f>L1343-SUM(G1343:I1343)</f>
        <v>1924000000</v>
      </c>
      <c r="N1343" s="28">
        <f t="array" ref="N1343">1-(F1343/E1343)</f>
        <v>0.52735897001524656</v>
      </c>
      <c r="O1343" s="28">
        <f>M1343/E1343</f>
        <v>0.32593596476367948</v>
      </c>
    </row>
    <row r="1344" spans="1:15" x14ac:dyDescent="0.25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  <c r="L1344" s="2">
        <f>E1344-F1344</f>
        <v>2899000000</v>
      </c>
      <c r="M1344" s="2">
        <f>L1344-SUM(G1344:I1344)</f>
        <v>1782000000</v>
      </c>
      <c r="N1344" s="28">
        <f t="array" ref="N1344">1-(F1344/E1344)</f>
        <v>0.55387848681696594</v>
      </c>
      <c r="O1344" s="28">
        <f>M1344/E1344</f>
        <v>0.34046618265189149</v>
      </c>
    </row>
    <row r="1345" spans="1:15" x14ac:dyDescent="0.25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  <c r="L1345" s="2">
        <f>E1345-F1345</f>
        <v>2589900000</v>
      </c>
      <c r="M1345" s="2">
        <f>L1345-SUM(G1345:I1345)</f>
        <v>678400000</v>
      </c>
      <c r="N1345" s="28">
        <f t="array" ref="N1345">1-(F1345/E1345)</f>
        <v>0.33675300358870341</v>
      </c>
      <c r="O1345" s="28">
        <f>M1345/E1345</f>
        <v>8.8209289020648049E-2</v>
      </c>
    </row>
    <row r="1346" spans="1:15" x14ac:dyDescent="0.25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  <c r="L1346" s="2">
        <f>E1346-F1346</f>
        <v>2687600000</v>
      </c>
      <c r="M1346" s="2">
        <f>L1346-SUM(G1346:I1346)</f>
        <v>719300000</v>
      </c>
      <c r="N1346" s="28">
        <f t="array" ref="N1346">1-(F1346/E1346)</f>
        <v>0.34676472485646093</v>
      </c>
      <c r="O1346" s="28">
        <f>M1346/E1346</f>
        <v>9.2806915682859176E-2</v>
      </c>
    </row>
    <row r="1347" spans="1:15" x14ac:dyDescent="0.25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  <c r="L1347" s="2">
        <f>E1347-F1347</f>
        <v>2586600000</v>
      </c>
      <c r="M1347" s="2">
        <f>L1347-SUM(G1347:I1347)</f>
        <v>841700000</v>
      </c>
      <c r="N1347" s="28">
        <f t="array" ref="N1347">1-(F1347/E1347)</f>
        <v>0.36785892057171299</v>
      </c>
      <c r="O1347" s="28">
        <f>M1347/E1347</f>
        <v>0.11970418829552727</v>
      </c>
    </row>
    <row r="1348" spans="1:15" x14ac:dyDescent="0.25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  <c r="L1348" s="2">
        <f>E1348-F1348</f>
        <v>2531600000</v>
      </c>
      <c r="M1348" s="2">
        <f>L1348-SUM(G1348:I1348)</f>
        <v>832300000</v>
      </c>
      <c r="N1348" s="28">
        <f t="array" ref="N1348">1-(F1348/E1348)</f>
        <v>0.37348597730994493</v>
      </c>
      <c r="O1348" s="28">
        <f>M1348/E1348</f>
        <v>0.12278889987164923</v>
      </c>
    </row>
    <row r="1349" spans="1:15" x14ac:dyDescent="0.25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  <c r="L1349" s="2">
        <f>E1349-F1349</f>
        <v>4206226000</v>
      </c>
      <c r="M1349" s="2">
        <f>L1349-SUM(G1349:I1349)</f>
        <v>941330000</v>
      </c>
      <c r="N1349" s="28">
        <f t="array" ref="N1349">1-(F1349/E1349)</f>
        <v>0.44116028780648553</v>
      </c>
      <c r="O1349" s="28">
        <f>M1349/E1349</f>
        <v>9.8729220379713087E-2</v>
      </c>
    </row>
    <row r="1350" spans="1:15" x14ac:dyDescent="0.25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  <c r="L1350" s="2">
        <f>E1350-F1350</f>
        <v>4616566000</v>
      </c>
      <c r="M1350" s="2">
        <f>L1350-SUM(G1350:I1350)</f>
        <v>1146366000</v>
      </c>
      <c r="N1350" s="28">
        <f t="array" ref="N1350">1-(F1350/E1350)</f>
        <v>0.45324741015000491</v>
      </c>
      <c r="O1350" s="28">
        <f>M1350/E1350</f>
        <v>0.11254846580424076</v>
      </c>
    </row>
    <row r="1351" spans="1:15" x14ac:dyDescent="0.25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  <c r="L1351" s="2">
        <f>E1351-F1351</f>
        <v>5164484000</v>
      </c>
      <c r="M1351" s="2">
        <f>L1351-SUM(G1351:I1351)</f>
        <v>1304036000</v>
      </c>
      <c r="N1351" s="28">
        <f t="array" ref="N1351">1-(F1351/E1351)</f>
        <v>0.46403420520879002</v>
      </c>
      <c r="O1351" s="28">
        <f>M1351/E1351</f>
        <v>0.11716897735062198</v>
      </c>
    </row>
    <row r="1352" spans="1:15" x14ac:dyDescent="0.25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  <c r="L1352" s="2">
        <f>E1352-F1352</f>
        <v>5559226000</v>
      </c>
      <c r="M1352" s="2">
        <f>L1352-SUM(G1352:I1352)</f>
        <v>1615440000</v>
      </c>
      <c r="N1352" s="28">
        <f t="array" ref="N1352">1-(F1352/E1352)</f>
        <v>0.49026165979852021</v>
      </c>
      <c r="O1352" s="28">
        <f>M1352/E1352</f>
        <v>0.14246377026314844</v>
      </c>
    </row>
    <row r="1353" spans="1:15" x14ac:dyDescent="0.25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  <c r="L1353" s="2">
        <f>E1353-F1353</f>
        <v>1537400000</v>
      </c>
      <c r="M1353" s="2">
        <f>L1353-SUM(G1353:I1353)</f>
        <v>560500000</v>
      </c>
      <c r="N1353" s="28">
        <f t="array" ref="N1353">1-(F1353/E1353)</f>
        <v>0.38595169955314557</v>
      </c>
      <c r="O1353" s="28">
        <f>M1353/E1353</f>
        <v>0.14070894210975549</v>
      </c>
    </row>
    <row r="1354" spans="1:15" x14ac:dyDescent="0.25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  <c r="L1354" s="2">
        <f>E1354-F1354</f>
        <v>1580500000</v>
      </c>
      <c r="M1354" s="2">
        <f>L1354-SUM(G1354:I1354)</f>
        <v>570500000</v>
      </c>
      <c r="N1354" s="28">
        <f t="array" ref="N1354">1-(F1354/E1354)</f>
        <v>0.37548702841395043</v>
      </c>
      <c r="O1354" s="28">
        <f>M1354/E1354</f>
        <v>0.13553644397985365</v>
      </c>
    </row>
    <row r="1355" spans="1:15" x14ac:dyDescent="0.25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  <c r="L1355" s="2">
        <f>E1355-F1355</f>
        <v>2074200000</v>
      </c>
      <c r="M1355" s="2">
        <f>L1355-SUM(G1355:I1355)</f>
        <v>576600000</v>
      </c>
      <c r="N1355" s="28">
        <f t="array" ref="N1355">1-(F1355/E1355)</f>
        <v>0.36159196694733542</v>
      </c>
      <c r="O1355" s="28">
        <f>M1355/E1355</f>
        <v>0.10051775534752366</v>
      </c>
    </row>
    <row r="1356" spans="1:15" x14ac:dyDescent="0.25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  <c r="L1356" s="2">
        <f>E1356-F1356</f>
        <v>2440400000</v>
      </c>
      <c r="M1356" s="2">
        <f>L1356-SUM(G1356:I1356)</f>
        <v>703700000</v>
      </c>
      <c r="N1356" s="28">
        <f t="array" ref="N1356">1-(F1356/E1356)</f>
        <v>0.37256877652590759</v>
      </c>
      <c r="O1356" s="28">
        <f>M1356/E1356</f>
        <v>0.10743183414246893</v>
      </c>
    </row>
    <row r="1357" spans="1:15" x14ac:dyDescent="0.25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  <c r="L1357" s="2">
        <f>E1357-F1357</f>
        <v>2027600000</v>
      </c>
      <c r="M1357" s="2">
        <f>L1357-SUM(G1357:I1357)</f>
        <v>910400000</v>
      </c>
      <c r="N1357" s="28">
        <f t="array" ref="N1357">1-(F1357/E1357)</f>
        <v>0.34379503874391715</v>
      </c>
      <c r="O1357" s="28">
        <f>M1357/E1357</f>
        <v>0.15436526103396239</v>
      </c>
    </row>
    <row r="1358" spans="1:15" x14ac:dyDescent="0.25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  <c r="L1358" s="2">
        <f>E1358-F1358</f>
        <v>2031000000</v>
      </c>
      <c r="M1358" s="2">
        <f>L1358-SUM(G1358:I1358)</f>
        <v>919000000</v>
      </c>
      <c r="N1358" s="28">
        <f t="array" ref="N1358">1-(F1358/E1358)</f>
        <v>0.36199336969308094</v>
      </c>
      <c r="O1358" s="28">
        <f>M1358/E1358</f>
        <v>0.16379709834955264</v>
      </c>
    </row>
    <row r="1359" spans="1:15" x14ac:dyDescent="0.25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  <c r="L1359" s="2">
        <f>E1359-F1359</f>
        <v>1968700000</v>
      </c>
      <c r="M1359" s="2">
        <f>L1359-SUM(G1359:I1359)</f>
        <v>772000000</v>
      </c>
      <c r="N1359" s="28">
        <f t="array" ref="N1359">1-(F1359/E1359)</f>
        <v>0.34582886855095119</v>
      </c>
      <c r="O1359" s="28">
        <f>M1359/E1359</f>
        <v>0.13561227537021098</v>
      </c>
    </row>
    <row r="1360" spans="1:15" x14ac:dyDescent="0.25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  <c r="L1360" s="2">
        <f>E1360-F1360</f>
        <v>2967800000</v>
      </c>
      <c r="M1360" s="2">
        <f>L1360-SUM(G1360:I1360)</f>
        <v>1145300000</v>
      </c>
      <c r="N1360" s="28">
        <f t="array" ref="N1360">1-(F1360/E1360)</f>
        <v>0.37994162228594841</v>
      </c>
      <c r="O1360" s="28">
        <f>M1360/E1360</f>
        <v>0.14662279803359279</v>
      </c>
    </row>
    <row r="1361" spans="1:15" x14ac:dyDescent="0.25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  <c r="L1361" s="2">
        <f>E1361-F1361</f>
        <v>819809000</v>
      </c>
      <c r="M1361" s="2">
        <f>L1361-SUM(G1361:I1361)</f>
        <v>369081000</v>
      </c>
      <c r="N1361" s="28">
        <f t="array" ref="N1361">1-(F1361/E1361)</f>
        <v>0.63548523625404241</v>
      </c>
      <c r="O1361" s="28">
        <f>M1361/E1361</f>
        <v>0.28609776970230655</v>
      </c>
    </row>
    <row r="1362" spans="1:15" x14ac:dyDescent="0.25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  <c r="L1362" s="2">
        <f>E1362-F1362</f>
        <v>891400000</v>
      </c>
      <c r="M1362" s="2">
        <f>L1362-SUM(G1362:I1362)</f>
        <v>428956000</v>
      </c>
      <c r="N1362" s="28">
        <f t="array" ref="N1362">1-(F1362/E1362)</f>
        <v>0.6501515245447882</v>
      </c>
      <c r="O1362" s="28">
        <f>M1362/E1362</f>
        <v>0.31286335804648213</v>
      </c>
    </row>
    <row r="1363" spans="1:15" x14ac:dyDescent="0.25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  <c r="L1363" s="2">
        <f>E1363-F1363</f>
        <v>1019852000</v>
      </c>
      <c r="M1363" s="2">
        <f>L1363-SUM(G1363:I1363)</f>
        <v>492363000</v>
      </c>
      <c r="N1363" s="28">
        <f t="array" ref="N1363">1-(F1363/E1363)</f>
        <v>0.67096497449305192</v>
      </c>
      <c r="O1363" s="28">
        <f>M1363/E1363</f>
        <v>0.32392771474323973</v>
      </c>
    </row>
    <row r="1364" spans="1:15" x14ac:dyDescent="0.25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  <c r="L1364" s="2">
        <f>E1364-F1364</f>
        <v>1128503000</v>
      </c>
      <c r="M1364" s="2">
        <f>L1364-SUM(G1364:I1364)</f>
        <v>401131000</v>
      </c>
      <c r="N1364" s="28">
        <f t="array" ref="N1364">1-(F1364/E1364)</f>
        <v>0.6786644928612624</v>
      </c>
      <c r="O1364" s="28">
        <f>M1364/E1364</f>
        <v>0.24123406555935697</v>
      </c>
    </row>
    <row r="1365" spans="1:15" x14ac:dyDescent="0.25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  <c r="L1365" s="2">
        <f>E1365-F1365</f>
        <v>1598600000</v>
      </c>
      <c r="M1365" s="2">
        <f>L1365-SUM(G1365:I1365)</f>
        <v>586200000</v>
      </c>
      <c r="N1365" s="28">
        <f t="array" ref="N1365">1-(F1365/E1365)</f>
        <v>0.49377606177606181</v>
      </c>
      <c r="O1365" s="28">
        <f>M1365/E1365</f>
        <v>0.18106563706563705</v>
      </c>
    </row>
    <row r="1366" spans="1:15" x14ac:dyDescent="0.25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  <c r="L1366" s="2">
        <f>E1366-F1366</f>
        <v>1733400000</v>
      </c>
      <c r="M1366" s="2">
        <f>L1366-SUM(G1366:I1366)</f>
        <v>684700000</v>
      </c>
      <c r="N1366" s="28">
        <f t="array" ref="N1366">1-(F1366/E1366)</f>
        <v>0.49630647655042093</v>
      </c>
      <c r="O1366" s="28">
        <f>M1366/E1366</f>
        <v>0.19604306247494704</v>
      </c>
    </row>
    <row r="1367" spans="1:15" x14ac:dyDescent="0.25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  <c r="L1367" s="2">
        <f>E1367-F1367</f>
        <v>1818500000</v>
      </c>
      <c r="M1367" s="2">
        <f>L1367-SUM(G1367:I1367)</f>
        <v>764800000</v>
      </c>
      <c r="N1367" s="28">
        <f t="array" ref="N1367">1-(F1367/E1367)</f>
        <v>0.50610893100665166</v>
      </c>
      <c r="O1367" s="28">
        <f>M1367/E1367</f>
        <v>0.21285241156661378</v>
      </c>
    </row>
    <row r="1368" spans="1:15" x14ac:dyDescent="0.25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  <c r="L1368" s="2">
        <f>E1368-F1368</f>
        <v>1908300000</v>
      </c>
      <c r="M1368" s="2">
        <f>L1368-SUM(G1368:I1368)</f>
        <v>854200000</v>
      </c>
      <c r="N1368" s="28">
        <f t="array" ref="N1368">1-(F1368/E1368)</f>
        <v>0.51411713993210839</v>
      </c>
      <c r="O1368" s="28">
        <f>M1368/E1368</f>
        <v>0.23013093377875962</v>
      </c>
    </row>
    <row r="1369" spans="1:15" x14ac:dyDescent="0.25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  <c r="L1369" s="2">
        <f>E1369-F1369</f>
        <v>1696346000</v>
      </c>
      <c r="M1369" s="2">
        <f>L1369-SUM(G1369:I1369)</f>
        <v>933282000</v>
      </c>
      <c r="N1369" s="28">
        <f t="array" ref="N1369">1-(F1369/E1369)</f>
        <v>0.73524585403318854</v>
      </c>
      <c r="O1369" s="28">
        <f>M1369/E1369</f>
        <v>0.40451165100975994</v>
      </c>
    </row>
    <row r="1370" spans="1:15" x14ac:dyDescent="0.25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  <c r="L1370" s="2">
        <f>E1370-F1370</f>
        <v>1831515000</v>
      </c>
      <c r="M1370" s="2">
        <f>L1370-SUM(G1370:I1370)</f>
        <v>984880000</v>
      </c>
      <c r="N1370" s="28">
        <f t="array" ref="N1370">1-(F1370/E1370)</f>
        <v>0.72368756393706524</v>
      </c>
      <c r="O1370" s="28">
        <f>M1370/E1370</f>
        <v>0.38915619471876384</v>
      </c>
    </row>
    <row r="1371" spans="1:15" x14ac:dyDescent="0.25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  <c r="L1371" s="2">
        <f>E1371-F1371</f>
        <v>1886560000</v>
      </c>
      <c r="M1371" s="2">
        <f>L1371-SUM(G1371:I1371)</f>
        <v>993179000</v>
      </c>
      <c r="N1371" s="28">
        <f t="array" ref="N1371">1-(F1371/E1371)</f>
        <v>0.70778133272505717</v>
      </c>
      <c r="O1371" s="28">
        <f>M1371/E1371</f>
        <v>0.37261129052589875</v>
      </c>
    </row>
    <row r="1372" spans="1:15" x14ac:dyDescent="0.25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  <c r="L1372" s="2">
        <f>E1372-F1372</f>
        <v>2030870000</v>
      </c>
      <c r="M1372" s="2">
        <f>L1372-SUM(G1372:I1372)</f>
        <v>1108095000</v>
      </c>
      <c r="N1372" s="28">
        <f t="array" ref="N1372">1-(F1372/E1372)</f>
        <v>0.67286854169683064</v>
      </c>
      <c r="O1372" s="28">
        <f>M1372/E1372</f>
        <v>0.3671344136806145</v>
      </c>
    </row>
    <row r="1373" spans="1:15" x14ac:dyDescent="0.25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  <c r="L1373" s="2">
        <f>E1373-F1373</f>
        <v>7164000000</v>
      </c>
      <c r="M1373" s="2">
        <f>L1373-SUM(G1373:I1373)</f>
        <v>4463000000</v>
      </c>
      <c r="N1373" s="28">
        <f t="array" ref="N1373">1-(F1373/E1373)</f>
        <v>0.43321037673096696</v>
      </c>
      <c r="O1373" s="28">
        <f>M1373/E1373</f>
        <v>0.26987966378424139</v>
      </c>
    </row>
    <row r="1374" spans="1:15" x14ac:dyDescent="0.25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  <c r="L1374" s="2">
        <f>E1374-F1374</f>
        <v>7270000000</v>
      </c>
      <c r="M1374" s="2">
        <f>L1374-SUM(G1374:I1374)</f>
        <v>4435000000</v>
      </c>
      <c r="N1374" s="28">
        <f t="array" ref="N1374">1-(F1374/E1374)</f>
        <v>0.42546965529349801</v>
      </c>
      <c r="O1374" s="28">
        <f>M1374/E1374</f>
        <v>0.25955404693626732</v>
      </c>
    </row>
    <row r="1375" spans="1:15" x14ac:dyDescent="0.25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  <c r="L1375" s="2">
        <f>E1375-F1375</f>
        <v>7436000000</v>
      </c>
      <c r="M1375" s="2">
        <f>L1375-SUM(G1375:I1375)</f>
        <v>4510000000</v>
      </c>
      <c r="N1375" s="28">
        <f t="array" ref="N1375">1-(F1375/E1375)</f>
        <v>0.40266421183733148</v>
      </c>
      <c r="O1375" s="28">
        <f>M1375/E1375</f>
        <v>0.24421941842205014</v>
      </c>
    </row>
    <row r="1376" spans="1:15" x14ac:dyDescent="0.25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  <c r="L1376" s="2">
        <f>E1376-F1376</f>
        <v>7678000000</v>
      </c>
      <c r="M1376" s="2">
        <f>L1376-SUM(G1376:I1376)</f>
        <v>4647000000</v>
      </c>
      <c r="N1376" s="28">
        <f t="array" ref="N1376">1-(F1376/E1376)</f>
        <v>0.43901881182457547</v>
      </c>
      <c r="O1376" s="28">
        <f>M1376/E1376</f>
        <v>0.26570987477843216</v>
      </c>
    </row>
    <row r="1377" spans="1:15" x14ac:dyDescent="0.25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  <c r="L1377" s="2">
        <f>E1377-F1377</f>
        <v>3455777000</v>
      </c>
      <c r="M1377" s="2">
        <f>L1377-SUM(G1377:I1377)</f>
        <v>2010708000</v>
      </c>
      <c r="N1377" s="28">
        <f t="array" ref="N1377">1-(F1377/E1377)</f>
        <v>0.81194772655238046</v>
      </c>
      <c r="O1377" s="28">
        <f>M1377/E1377</f>
        <v>0.47242336220209924</v>
      </c>
    </row>
    <row r="1378" spans="1:15" x14ac:dyDescent="0.25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  <c r="L1378" s="2">
        <f>E1378-F1378</f>
        <v>3705903000</v>
      </c>
      <c r="M1378" s="2">
        <f>L1378-SUM(G1378:I1378)</f>
        <v>2195834000</v>
      </c>
      <c r="N1378" s="28">
        <f t="array" ref="N1378">1-(F1378/E1378)</f>
        <v>0.81558674154884991</v>
      </c>
      <c r="O1378" s="28">
        <f>M1378/E1378</f>
        <v>0.48325417503970752</v>
      </c>
    </row>
    <row r="1379" spans="1:15" x14ac:dyDescent="0.25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  <c r="L1379" s="2">
        <f>E1379-F1379</f>
        <v>3988015000</v>
      </c>
      <c r="M1379" s="2">
        <f>L1379-SUM(G1379:I1379)</f>
        <v>2397343000</v>
      </c>
      <c r="N1379" s="28">
        <f t="array" ref="N1379">1-(F1379/E1379)</f>
        <v>0.8187567262829365</v>
      </c>
      <c r="O1379" s="28">
        <f>M1379/E1379</f>
        <v>0.49218488557774076</v>
      </c>
    </row>
    <row r="1380" spans="1:15" x14ac:dyDescent="0.25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  <c r="L1380" s="2">
        <f>E1380-F1380</f>
        <v>4305911000</v>
      </c>
      <c r="M1380" s="2">
        <f>L1380-SUM(G1380:I1380)</f>
        <v>2675508000</v>
      </c>
      <c r="N1380" s="28">
        <f t="array" ref="N1380">1-(F1380/E1380)</f>
        <v>0.81766554888880827</v>
      </c>
      <c r="O1380" s="28">
        <f>M1380/E1380</f>
        <v>0.50806222362152809</v>
      </c>
    </row>
    <row r="1381" spans="1:15" x14ac:dyDescent="0.25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  <c r="L1381" s="2">
        <f>E1381-F1381</f>
        <v>6491261000</v>
      </c>
      <c r="M1381" s="2">
        <f>L1381-SUM(G1381:I1381)</f>
        <v>1528077000</v>
      </c>
      <c r="N1381" s="28">
        <f t="array" ref="N1381">1-(F1381/E1381)</f>
        <v>0.26624795789751732</v>
      </c>
      <c r="O1381" s="28">
        <f>M1381/E1381</f>
        <v>6.2676170432858044E-2</v>
      </c>
    </row>
    <row r="1382" spans="1:15" x14ac:dyDescent="0.25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  <c r="L1382" s="2">
        <f>E1382-F1382</f>
        <v>6032000000</v>
      </c>
      <c r="M1382" s="2">
        <f>L1382-SUM(G1382:I1382)</f>
        <v>1242000000</v>
      </c>
      <c r="N1382" s="28">
        <f t="array" ref="N1382">1-(F1382/E1382)</f>
        <v>0.26096737907761525</v>
      </c>
      <c r="O1382" s="28">
        <f>M1382/E1382</f>
        <v>5.3733667906896251E-2</v>
      </c>
    </row>
    <row r="1383" spans="1:15" x14ac:dyDescent="0.25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  <c r="L1383" s="2">
        <f>E1383-F1383</f>
        <v>5801000000</v>
      </c>
      <c r="M1383" s="2">
        <f>L1383-SUM(G1383:I1383)</f>
        <v>923000000</v>
      </c>
      <c r="N1383" s="28">
        <f t="array" ref="N1383">1-(F1383/E1383)</f>
        <v>0.25791392495109378</v>
      </c>
      <c r="O1383" s="28">
        <f>M1383/E1383</f>
        <v>4.1036813089098345E-2</v>
      </c>
    </row>
    <row r="1384" spans="1:15" x14ac:dyDescent="0.25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  <c r="L1384" s="2">
        <f>E1384-F1384</f>
        <v>5514000000</v>
      </c>
      <c r="M1384" s="2">
        <f>L1384-SUM(G1384:I1384)</f>
        <v>847000000</v>
      </c>
      <c r="N1384" s="28">
        <f t="array" ref="N1384">1-(F1384/E1384)</f>
        <v>0.26183579467211171</v>
      </c>
      <c r="O1384" s="28">
        <f>M1384/E1384</f>
        <v>4.0220333349161877E-2</v>
      </c>
    </row>
    <row r="1385" spans="1:15" x14ac:dyDescent="0.25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  <c r="L1385" s="2">
        <f>E1385-F1385</f>
        <v>857305000</v>
      </c>
      <c r="M1385" s="2">
        <f>L1385-SUM(G1385:I1385)</f>
        <v>468836000</v>
      </c>
      <c r="N1385" s="28">
        <f t="array" ref="N1385">1-(F1385/E1385)</f>
        <v>0.44811198709562083</v>
      </c>
      <c r="O1385" s="28">
        <f>M1385/E1385</f>
        <v>0.24505984635802019</v>
      </c>
    </row>
    <row r="1386" spans="1:15" x14ac:dyDescent="0.25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  <c r="L1386" s="2">
        <f>E1386-F1386</f>
        <v>964634000</v>
      </c>
      <c r="M1386" s="2">
        <f>L1386-SUM(G1386:I1386)</f>
        <v>535619000</v>
      </c>
      <c r="N1386" s="28">
        <f t="array" ref="N1386">1-(F1386/E1386)</f>
        <v>0.45017306738311014</v>
      </c>
      <c r="O1386" s="28">
        <f>M1386/E1386</f>
        <v>0.24996138242968219</v>
      </c>
    </row>
    <row r="1387" spans="1:15" x14ac:dyDescent="0.25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  <c r="L1387" s="2">
        <f>E1387-F1387</f>
        <v>1094411000</v>
      </c>
      <c r="M1387" s="2">
        <f>L1387-SUM(G1387:I1387)</f>
        <v>556336000</v>
      </c>
      <c r="N1387" s="28">
        <f t="array" ref="N1387">1-(F1387/E1387)</f>
        <v>0.42824016738137138</v>
      </c>
      <c r="O1387" s="28">
        <f>M1387/E1387</f>
        <v>0.21769282450585986</v>
      </c>
    </row>
    <row r="1388" spans="1:15" x14ac:dyDescent="0.25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  <c r="L1388" s="2">
        <f>E1388-F1388</f>
        <v>1266185000</v>
      </c>
      <c r="M1388" s="2">
        <f>L1388-SUM(G1388:I1388)</f>
        <v>487612000</v>
      </c>
      <c r="N1388" s="28">
        <f t="array" ref="N1388">1-(F1388/E1388)</f>
        <v>0.42405358771938051</v>
      </c>
      <c r="O1388" s="28">
        <f>M1388/E1388</f>
        <v>0.16330442866960401</v>
      </c>
    </row>
    <row r="1389" spans="1:15" x14ac:dyDescent="0.25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  <c r="L1389" s="2">
        <f>E1389-F1389</f>
        <v>3001000000</v>
      </c>
      <c r="M1389" s="2">
        <f>L1389-SUM(G1389:I1389)</f>
        <v>1552000000</v>
      </c>
      <c r="N1389" s="28">
        <f t="array" ref="N1389">1-(F1389/E1389)</f>
        <v>0.3110811651290557</v>
      </c>
      <c r="O1389" s="28">
        <f>M1389/E1389</f>
        <v>0.1608790297501814</v>
      </c>
    </row>
    <row r="1390" spans="1:15" x14ac:dyDescent="0.25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  <c r="L1390" s="2">
        <f>E1390-F1390</f>
        <v>3371000000</v>
      </c>
      <c r="M1390" s="2">
        <f>L1390-SUM(G1390:I1390)</f>
        <v>1684000000</v>
      </c>
      <c r="N1390" s="28">
        <f t="array" ref="N1390">1-(F1390/E1390)</f>
        <v>0.31931419910959558</v>
      </c>
      <c r="O1390" s="28">
        <f>M1390/E1390</f>
        <v>0.15951501373496257</v>
      </c>
    </row>
    <row r="1391" spans="1:15" x14ac:dyDescent="0.25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  <c r="L1391" s="2">
        <f>E1391-F1391</f>
        <v>3346000000</v>
      </c>
      <c r="M1391" s="2">
        <f>L1391-SUM(G1391:I1391)</f>
        <v>1776000000</v>
      </c>
      <c r="N1391" s="28">
        <f t="array" ref="N1391">1-(F1391/E1391)</f>
        <v>0.30321703670140465</v>
      </c>
      <c r="O1391" s="28">
        <f>M1391/E1391</f>
        <v>0.16094245582238331</v>
      </c>
    </row>
    <row r="1392" spans="1:15" x14ac:dyDescent="0.25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  <c r="L1392" s="2">
        <f>E1392-F1392</f>
        <v>3583000000</v>
      </c>
      <c r="M1392" s="2">
        <f>L1392-SUM(G1392:I1392)</f>
        <v>1936000000</v>
      </c>
      <c r="N1392" s="28">
        <f t="array" ref="N1392">1-(F1392/E1392)</f>
        <v>0.35021014563581276</v>
      </c>
      <c r="O1392" s="28">
        <f>M1392/E1392</f>
        <v>0.18922881438764538</v>
      </c>
    </row>
    <row r="1393" spans="1:15" x14ac:dyDescent="0.25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  <c r="L1393" s="2">
        <f>E1393-F1393</f>
        <v>10811000000</v>
      </c>
      <c r="M1393" s="2">
        <f>L1393-SUM(G1393:I1393)</f>
        <v>3297000000</v>
      </c>
      <c r="N1393" s="28">
        <f t="array" ref="N1393">1-(F1393/E1393)</f>
        <v>0.96183274021352316</v>
      </c>
      <c r="O1393" s="28">
        <f>M1393/E1393</f>
        <v>0.29332740213523134</v>
      </c>
    </row>
    <row r="1394" spans="1:15" x14ac:dyDescent="0.25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  <c r="L1394" s="2">
        <f>E1394-F1394</f>
        <v>8311000000</v>
      </c>
      <c r="M1394" s="2">
        <f>L1394-SUM(G1394:I1394)</f>
        <v>1927000000</v>
      </c>
      <c r="N1394" s="28">
        <f t="array" ref="N1394">1-(F1394/E1394)</f>
        <v>0.9661706579865148</v>
      </c>
      <c r="O1394" s="28">
        <f>M1394/E1394</f>
        <v>0.22401767030923042</v>
      </c>
    </row>
    <row r="1395" spans="1:15" x14ac:dyDescent="0.25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  <c r="L1395" s="2">
        <f>E1395-F1395</f>
        <v>8472000000</v>
      </c>
      <c r="M1395" s="2">
        <f>L1395-SUM(G1395:I1395)</f>
        <v>2587000000</v>
      </c>
      <c r="N1395" s="28">
        <f t="array" ref="N1395">1-(F1395/E1395)</f>
        <v>0.9730102216607327</v>
      </c>
      <c r="O1395" s="28">
        <f>M1395/E1395</f>
        <v>0.29711726197312505</v>
      </c>
    </row>
    <row r="1396" spans="1:15" x14ac:dyDescent="0.25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  <c r="L1396" s="2">
        <f>E1396-F1396</f>
        <v>8314000000</v>
      </c>
      <c r="M1396" s="2">
        <f>L1396-SUM(G1396:I1396)</f>
        <v>2989000000</v>
      </c>
      <c r="N1396" s="28">
        <f t="array" ref="N1396">1-(F1396/E1396)</f>
        <v>0.97433493495839685</v>
      </c>
      <c r="O1396" s="28">
        <f>M1396/E1396</f>
        <v>0.35028712059064809</v>
      </c>
    </row>
    <row r="1397" spans="1:15" x14ac:dyDescent="0.25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  <c r="L1397" s="2">
        <f>E1397-F1397</f>
        <v>3940000000</v>
      </c>
      <c r="M1397" s="2">
        <f>L1397-SUM(G1397:I1397)</f>
        <v>2093000000</v>
      </c>
      <c r="N1397" s="28">
        <f t="array" ref="N1397">1-(F1397/E1397)</f>
        <v>0.2745453278517177</v>
      </c>
      <c r="O1397" s="28">
        <f>M1397/E1397</f>
        <v>0.14584349522681347</v>
      </c>
    </row>
    <row r="1398" spans="1:15" x14ac:dyDescent="0.25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  <c r="L1398" s="2">
        <f>E1398-F1398</f>
        <v>3846000000</v>
      </c>
      <c r="M1398" s="2">
        <f>L1398-SUM(G1398:I1398)</f>
        <v>1800000000</v>
      </c>
      <c r="N1398" s="28">
        <f t="array" ref="N1398">1-(F1398/E1398)</f>
        <v>0.28023899737685809</v>
      </c>
      <c r="O1398" s="28">
        <f>M1398/E1398</f>
        <v>0.13115709705625181</v>
      </c>
    </row>
    <row r="1399" spans="1:15" x14ac:dyDescent="0.25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  <c r="L1399" s="2">
        <f>E1399-F1399</f>
        <v>3809000000</v>
      </c>
      <c r="M1399" s="2">
        <f>L1399-SUM(G1399:I1399)</f>
        <v>2090000000</v>
      </c>
      <c r="N1399" s="28">
        <f t="array" ref="N1399">1-(F1399/E1399)</f>
        <v>0.27723997379721954</v>
      </c>
      <c r="O1399" s="28">
        <f>M1399/E1399</f>
        <v>0.1521216973578863</v>
      </c>
    </row>
    <row r="1400" spans="1:15" x14ac:dyDescent="0.25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  <c r="L1400" s="2">
        <f>E1400-F1400</f>
        <v>2615000000</v>
      </c>
      <c r="M1400" s="2">
        <f>L1400-SUM(G1400:I1400)</f>
        <v>620000000</v>
      </c>
      <c r="N1400" s="28">
        <f t="array" ref="N1400">1-(F1400/E1400)</f>
        <v>0.23431899641577059</v>
      </c>
      <c r="O1400" s="28">
        <f>M1400/E1400</f>
        <v>5.5555555555555552E-2</v>
      </c>
    </row>
    <row r="1401" spans="1:15" x14ac:dyDescent="0.25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  <c r="L1401" s="2">
        <f>E1401-F1401</f>
        <v>1108300000</v>
      </c>
      <c r="M1401" s="2">
        <f>L1401-SUM(G1401:I1401)</f>
        <v>522900000</v>
      </c>
      <c r="N1401" s="28">
        <f t="array" ref="N1401">1-(F1401/E1401)</f>
        <v>0.39637352026036266</v>
      </c>
      <c r="O1401" s="28">
        <f>M1401/E1401</f>
        <v>0.18701047888129896</v>
      </c>
    </row>
    <row r="1402" spans="1:15" x14ac:dyDescent="0.25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  <c r="L1402" s="2">
        <f>E1402-F1402</f>
        <v>1991700000</v>
      </c>
      <c r="M1402" s="2">
        <f>L1402-SUM(G1402:I1402)</f>
        <v>1096600000</v>
      </c>
      <c r="N1402" s="28">
        <f t="array" ref="N1402">1-(F1402/E1402)</f>
        <v>0.40916654682909792</v>
      </c>
      <c r="O1402" s="28">
        <f>M1402/E1402</f>
        <v>0.22528093350042114</v>
      </c>
    </row>
    <row r="1403" spans="1:15" x14ac:dyDescent="0.25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  <c r="L1403" s="2">
        <f>E1403-F1403</f>
        <v>2578600000</v>
      </c>
      <c r="M1403" s="2">
        <f>L1403-SUM(G1403:I1403)</f>
        <v>1500200000</v>
      </c>
      <c r="N1403" s="28">
        <f t="array" ref="N1403">1-(F1403/E1403)</f>
        <v>0.42777040477770401</v>
      </c>
      <c r="O1403" s="28">
        <f>M1403/E1403</f>
        <v>0.24887193098871932</v>
      </c>
    </row>
    <row r="1404" spans="1:15" x14ac:dyDescent="0.25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  <c r="L1404" s="2">
        <f>E1404-F1404</f>
        <v>2942300000</v>
      </c>
      <c r="M1404" s="2">
        <f>L1404-SUM(G1404:I1404)</f>
        <v>1765100000</v>
      </c>
      <c r="N1404" s="28">
        <f t="array" ref="N1404">1-(F1404/E1404)</f>
        <v>0.4493158634170179</v>
      </c>
      <c r="O1404" s="28">
        <f>M1404/E1404</f>
        <v>0.26954675951377438</v>
      </c>
    </row>
    <row r="1405" spans="1:15" x14ac:dyDescent="0.25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  <c r="L1405" s="2">
        <f>E1405-F1405</f>
        <v>3903700000</v>
      </c>
      <c r="M1405" s="2">
        <f>L1405-SUM(G1405:I1405)</f>
        <v>943400000</v>
      </c>
      <c r="N1405" s="28">
        <f t="array" ref="N1405">1-(F1405/E1405)</f>
        <v>0.35848294228385147</v>
      </c>
      <c r="O1405" s="28">
        <f>M1405/E1405</f>
        <v>8.6633913402819229E-2</v>
      </c>
    </row>
    <row r="1406" spans="1:15" x14ac:dyDescent="0.25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  <c r="L1406" s="2">
        <f>E1406-F1406</f>
        <v>4102700000</v>
      </c>
      <c r="M1406" s="2">
        <f>L1406-SUM(G1406:I1406)</f>
        <v>1288100000</v>
      </c>
      <c r="N1406" s="28">
        <f t="array" ref="N1406">1-(F1406/E1406)</f>
        <v>0.36183479441906408</v>
      </c>
      <c r="O1406" s="28">
        <f>M1406/E1406</f>
        <v>0.113603090328612</v>
      </c>
    </row>
    <row r="1407" spans="1:15" x14ac:dyDescent="0.25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  <c r="L1407" s="2">
        <f>E1407-F1407</f>
        <v>4072000000</v>
      </c>
      <c r="M1407" s="2">
        <f>L1407-SUM(G1407:I1407)</f>
        <v>1390900000</v>
      </c>
      <c r="N1407" s="28">
        <f t="array" ref="N1407">1-(F1407/E1407)</f>
        <v>0.36448916020694966</v>
      </c>
      <c r="O1407" s="28">
        <f>M1407/E1407</f>
        <v>0.12450097567088562</v>
      </c>
    </row>
    <row r="1408" spans="1:15" x14ac:dyDescent="0.25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  <c r="L1408" s="2">
        <f>E1408-F1408</f>
        <v>4267200000</v>
      </c>
      <c r="M1408" s="2">
        <f>L1408-SUM(G1408:I1408)</f>
        <v>1468300000</v>
      </c>
      <c r="N1408" s="28">
        <f t="array" ref="N1408">1-(F1408/E1408)</f>
        <v>0.37408936696210193</v>
      </c>
      <c r="O1408" s="28">
        <f>M1408/E1408</f>
        <v>0.12872033593702056</v>
      </c>
    </row>
    <row r="1409" spans="1:15" x14ac:dyDescent="0.25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  <c r="L1409" s="2">
        <f>E1409-F1409</f>
        <v>766600000</v>
      </c>
      <c r="M1409" s="2">
        <f>L1409-SUM(G1409:I1409)</f>
        <v>351500000</v>
      </c>
      <c r="N1409" s="28">
        <f t="array" ref="N1409">1-(F1409/E1409)</f>
        <v>0.42779017857142854</v>
      </c>
      <c r="O1409" s="28">
        <f>M1409/E1409</f>
        <v>0.19614955357142858</v>
      </c>
    </row>
    <row r="1410" spans="1:15" x14ac:dyDescent="0.25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  <c r="L1410" s="2">
        <f>E1410-F1410</f>
        <v>1022700000</v>
      </c>
      <c r="M1410" s="2">
        <f>L1410-SUM(G1410:I1410)</f>
        <v>565500000</v>
      </c>
      <c r="N1410" s="28">
        <f t="array" ref="N1410">1-(F1410/E1410)</f>
        <v>0.44630154920357845</v>
      </c>
      <c r="O1410" s="28">
        <f>M1410/E1410</f>
        <v>0.24678158411520837</v>
      </c>
    </row>
    <row r="1411" spans="1:15" x14ac:dyDescent="0.25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  <c r="L1411" s="2">
        <f>E1411-F1411</f>
        <v>1554500000</v>
      </c>
      <c r="M1411" s="2">
        <f>L1411-SUM(G1411:I1411)</f>
        <v>1026500000</v>
      </c>
      <c r="N1411" s="28">
        <f t="array" ref="N1411">1-(F1411/E1411)</f>
        <v>0.47707463785907189</v>
      </c>
      <c r="O1411" s="28">
        <f>M1411/E1411</f>
        <v>0.31503191750552417</v>
      </c>
    </row>
    <row r="1412" spans="1:15" x14ac:dyDescent="0.25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  <c r="L1412" s="2">
        <f>E1412-F1412</f>
        <v>1665200000</v>
      </c>
      <c r="M1412" s="2">
        <f>L1412-SUM(G1412:I1412)</f>
        <v>1123500000</v>
      </c>
      <c r="N1412" s="28">
        <f t="array" ref="N1412">1-(F1412/E1412)</f>
        <v>0.50629370629370629</v>
      </c>
      <c r="O1412" s="28">
        <f>M1412/E1412</f>
        <v>0.34159318941927636</v>
      </c>
    </row>
    <row r="1413" spans="1:15" x14ac:dyDescent="0.25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  <c r="L1413" s="2">
        <f>E1413-F1413</f>
        <v>2485000000</v>
      </c>
      <c r="M1413" s="2">
        <f>L1413-SUM(G1413:I1413)</f>
        <v>839000000</v>
      </c>
      <c r="N1413" s="28">
        <f t="array" ref="N1413">1-(F1413/E1413)</f>
        <v>0.91025641025641024</v>
      </c>
      <c r="O1413" s="28">
        <f>M1413/E1413</f>
        <v>0.30732600732600734</v>
      </c>
    </row>
    <row r="1414" spans="1:15" x14ac:dyDescent="0.25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  <c r="L1414" s="2">
        <f>E1414-F1414</f>
        <v>3043000000</v>
      </c>
      <c r="M1414" s="2">
        <f>L1414-SUM(G1414:I1414)</f>
        <v>1204000000</v>
      </c>
      <c r="N1414" s="28">
        <f t="array" ref="N1414">1-(F1414/E1414)</f>
        <v>0.90269949569860575</v>
      </c>
      <c r="O1414" s="28">
        <f>M1414/E1414</f>
        <v>0.3571640462770691</v>
      </c>
    </row>
    <row r="1415" spans="1:15" x14ac:dyDescent="0.25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  <c r="L1415" s="2">
        <f>E1415-F1415</f>
        <v>3611000000</v>
      </c>
      <c r="M1415" s="2">
        <f>L1415-SUM(G1415:I1415)</f>
        <v>1373000000</v>
      </c>
      <c r="N1415" s="28">
        <f t="array" ref="N1415">1-(F1415/E1415)</f>
        <v>0.89425458147597825</v>
      </c>
      <c r="O1415" s="28">
        <f>M1415/E1415</f>
        <v>0.34001981178801388</v>
      </c>
    </row>
    <row r="1416" spans="1:15" x14ac:dyDescent="0.25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  <c r="L1416" s="2">
        <f>E1416-F1416</f>
        <v>2444000000</v>
      </c>
      <c r="M1416" s="2">
        <f>L1416-SUM(G1416:I1416)</f>
        <v>145000000</v>
      </c>
      <c r="N1416" s="28">
        <f t="array" ref="N1416">1-(F1416/E1416)</f>
        <v>0.78008298755186722</v>
      </c>
      <c r="O1416" s="28">
        <f>M1416/E1416</f>
        <v>4.6281519310564956E-2</v>
      </c>
    </row>
    <row r="1417" spans="1:15" x14ac:dyDescent="0.25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  <c r="L1417" s="2">
        <f>E1417-F1417</f>
        <v>10431000000</v>
      </c>
      <c r="M1417" s="2">
        <f>L1417-SUM(G1417:I1417)</f>
        <v>3759000000</v>
      </c>
      <c r="N1417" s="28">
        <f t="array" ref="N1417">1-(F1417/E1417)</f>
        <v>0.96645974242564625</v>
      </c>
      <c r="O1417" s="28">
        <f>M1417/E1417</f>
        <v>0.34828129343092745</v>
      </c>
    </row>
    <row r="1418" spans="1:15" x14ac:dyDescent="0.25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  <c r="L1418" s="2">
        <f>E1418-F1418</f>
        <v>11439000000</v>
      </c>
      <c r="M1418" s="2">
        <f>L1418-SUM(G1418:I1418)</f>
        <v>3510000000</v>
      </c>
      <c r="N1418" s="28">
        <f t="array" ref="N1418">1-(F1418/E1418)</f>
        <v>0.96833996444594939</v>
      </c>
      <c r="O1418" s="28">
        <f>M1418/E1418</f>
        <v>0.29713028019977988</v>
      </c>
    </row>
    <row r="1419" spans="1:15" x14ac:dyDescent="0.25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  <c r="L1419" s="2">
        <f>E1419-F1419</f>
        <v>12257000000</v>
      </c>
      <c r="M1419" s="2">
        <f>L1419-SUM(G1419:I1419)</f>
        <v>3838000000</v>
      </c>
      <c r="N1419" s="28">
        <f t="array" ref="N1419">1-(F1419/E1419)</f>
        <v>0.96307063722794062</v>
      </c>
      <c r="O1419" s="28">
        <f>M1419/E1419</f>
        <v>0.30156360493439144</v>
      </c>
    </row>
    <row r="1420" spans="1:15" x14ac:dyDescent="0.25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  <c r="L1420" s="2">
        <f>E1420-F1420</f>
        <v>13013000000</v>
      </c>
      <c r="M1420" s="2">
        <f>L1420-SUM(G1420:I1420)</f>
        <v>4059000000</v>
      </c>
      <c r="N1420" s="28">
        <f t="array" ref="N1420">1-(F1420/E1420)</f>
        <v>0.95543318649045517</v>
      </c>
      <c r="O1420" s="28">
        <f>M1420/E1420</f>
        <v>0.29801762114537445</v>
      </c>
    </row>
    <row r="1421" spans="1:15" x14ac:dyDescent="0.25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  <c r="L1421" s="2">
        <f>E1421-F1421</f>
        <v>6019000000</v>
      </c>
      <c r="M1421" s="2">
        <f>L1421-SUM(G1421:I1421)</f>
        <v>1256000000</v>
      </c>
      <c r="N1421" s="28">
        <f t="array" ref="N1421">1-(F1421/E1421)</f>
        <v>0.6672209289435761</v>
      </c>
      <c r="O1421" s="28">
        <f>M1421/E1421</f>
        <v>0.13923068395964971</v>
      </c>
    </row>
    <row r="1422" spans="1:15" x14ac:dyDescent="0.25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  <c r="L1422" s="2">
        <f>E1422-F1422</f>
        <v>6356000000</v>
      </c>
      <c r="M1422" s="2">
        <f>L1422-SUM(G1422:I1422)</f>
        <v>1246000000</v>
      </c>
      <c r="N1422" s="28">
        <f t="array" ref="N1422">1-(F1422/E1422)</f>
        <v>0.65695090439276482</v>
      </c>
      <c r="O1422" s="28">
        <f>M1422/E1422</f>
        <v>0.12878552971576226</v>
      </c>
    </row>
    <row r="1423" spans="1:15" x14ac:dyDescent="0.25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  <c r="L1423" s="2">
        <f>E1423-F1423</f>
        <v>6602000000</v>
      </c>
      <c r="M1423" s="2">
        <f>L1423-SUM(G1423:I1423)</f>
        <v>1861000000</v>
      </c>
      <c r="N1423" s="28">
        <f t="array" ref="N1423">1-(F1423/E1423)</f>
        <v>0.66378443595415249</v>
      </c>
      <c r="O1423" s="28">
        <f>M1423/E1423</f>
        <v>0.18711039613915142</v>
      </c>
    </row>
    <row r="1424" spans="1:15" x14ac:dyDescent="0.25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  <c r="L1424" s="2">
        <f>E1424-F1424</f>
        <v>7495000000</v>
      </c>
      <c r="M1424" s="2">
        <f>L1424-SUM(G1424:I1424)</f>
        <v>2166000000</v>
      </c>
      <c r="N1424" s="28">
        <f t="array" ref="N1424">1-(F1424/E1424)</f>
        <v>0.66181015452538627</v>
      </c>
      <c r="O1424" s="28">
        <f>M1424/E1424</f>
        <v>0.19125827814569538</v>
      </c>
    </row>
    <row r="1425" spans="1:15" x14ac:dyDescent="0.25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  <c r="L1425" s="2">
        <f>E1425-F1425</f>
        <v>5731000000</v>
      </c>
      <c r="M1425" s="2">
        <f>L1425-SUM(G1425:I1425)</f>
        <v>1183000000</v>
      </c>
      <c r="N1425" s="28">
        <f t="array" ref="N1425">1-(F1425/E1425)</f>
        <v>0.82985809441065739</v>
      </c>
      <c r="O1425" s="28">
        <f>M1425/E1425</f>
        <v>0.17130031856356792</v>
      </c>
    </row>
    <row r="1426" spans="1:15" x14ac:dyDescent="0.25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  <c r="L1426" s="2">
        <f>E1426-F1426</f>
        <v>3392000000</v>
      </c>
      <c r="M1426" s="2">
        <f>L1426-SUM(G1426:I1426)</f>
        <v>391000000</v>
      </c>
      <c r="N1426" s="28">
        <f t="array" ref="N1426">1-(F1426/E1426)</f>
        <v>0.81090126703322973</v>
      </c>
      <c r="O1426" s="28">
        <f>M1426/E1426</f>
        <v>9.3473583552474301E-2</v>
      </c>
    </row>
    <row r="1427" spans="1:15" x14ac:dyDescent="0.25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  <c r="L1427" s="2">
        <f>E1427-F1427</f>
        <v>3229000000</v>
      </c>
      <c r="M1427" s="2">
        <f>L1427-SUM(G1427:I1427)</f>
        <v>318000000</v>
      </c>
      <c r="N1427" s="28">
        <f t="array" ref="N1427">1-(F1427/E1427)</f>
        <v>0.8162285136501517</v>
      </c>
      <c r="O1427" s="28">
        <f>M1427/E1427</f>
        <v>8.0384226491405461E-2</v>
      </c>
    </row>
    <row r="1428" spans="1:15" x14ac:dyDescent="0.25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  <c r="L1428" s="2">
        <f>E1428-F1428</f>
        <v>2985000000</v>
      </c>
      <c r="M1428" s="2">
        <f>L1428-SUM(G1428:I1428)</f>
        <v>593000000</v>
      </c>
      <c r="N1428" s="28">
        <f t="array" ref="N1428">1-(F1428/E1428)</f>
        <v>0.82916666666666661</v>
      </c>
      <c r="O1428" s="28">
        <f>M1428/E1428</f>
        <v>0.16472222222222221</v>
      </c>
    </row>
    <row r="1429" spans="1:15" x14ac:dyDescent="0.25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  <c r="L1429" s="2">
        <f>E1429-F1429</f>
        <v>7996607000</v>
      </c>
      <c r="M1429" s="2">
        <f>L1429-SUM(G1429:I1429)</f>
        <v>1658478000</v>
      </c>
      <c r="N1429" s="28">
        <f t="array" ref="N1429">1-(F1429/E1429)</f>
        <v>0.18005820734587574</v>
      </c>
      <c r="O1429" s="28">
        <f>M1429/E1429</f>
        <v>3.7343660330259237E-2</v>
      </c>
    </row>
    <row r="1430" spans="1:15" x14ac:dyDescent="0.25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  <c r="L1430" s="2">
        <f>E1430-F1430</f>
        <v>8181035000</v>
      </c>
      <c r="M1430" s="2">
        <f>L1430-SUM(G1430:I1430)</f>
        <v>8181035000</v>
      </c>
      <c r="N1430" s="28">
        <f t="array" ref="N1430">1-(F1430/E1430)</f>
        <v>0.17587302817103667</v>
      </c>
      <c r="O1430" s="28">
        <f>M1430/E1430</f>
        <v>0.17587302817103667</v>
      </c>
    </row>
    <row r="1431" spans="1:15" x14ac:dyDescent="0.25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  <c r="L1431" s="2">
        <f>E1431-F1431</f>
        <v>8551516000</v>
      </c>
      <c r="M1431" s="2">
        <f>L1431-SUM(G1431:I1431)</f>
        <v>8551516000</v>
      </c>
      <c r="N1431" s="28">
        <f t="array" ref="N1431">1-(F1431/E1431)</f>
        <v>0.17566524033975484</v>
      </c>
      <c r="O1431" s="28">
        <f>M1431/E1431</f>
        <v>0.17566524033975481</v>
      </c>
    </row>
    <row r="1432" spans="1:15" x14ac:dyDescent="0.25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  <c r="L1432" s="2">
        <f>E1432-F1432</f>
        <v>9040472000</v>
      </c>
      <c r="M1432" s="2">
        <f>L1432-SUM(G1432:I1432)</f>
        <v>9040472000</v>
      </c>
      <c r="N1432" s="28">
        <f t="array" ref="N1432">1-(F1432/E1432)</f>
        <v>0.17949225760662468</v>
      </c>
      <c r="O1432" s="28">
        <f>M1432/E1432</f>
        <v>0.17949225760662471</v>
      </c>
    </row>
    <row r="1433" spans="1:15" x14ac:dyDescent="0.25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  <c r="L1433" s="2">
        <f>E1433-F1433</f>
        <v>72206000000</v>
      </c>
      <c r="M1433" s="2">
        <f>L1433-SUM(G1433:I1433)</f>
        <v>12997000000</v>
      </c>
      <c r="N1433" s="28">
        <f t="array" ref="N1433">1-(F1433/E1433)</f>
        <v>0.56661487515105857</v>
      </c>
      <c r="O1433" s="28">
        <f>M1433/E1433</f>
        <v>0.10199004975124377</v>
      </c>
    </row>
    <row r="1434" spans="1:15" x14ac:dyDescent="0.25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  <c r="L1434" s="2">
        <f>E1434-F1434</f>
        <v>77561000000</v>
      </c>
      <c r="M1434" s="2">
        <f>L1434-SUM(G1434:I1434)</f>
        <v>30752000000</v>
      </c>
      <c r="N1434" s="28">
        <f t="array" ref="N1434">1-(F1434/E1434)</f>
        <v>0.60240617621473835</v>
      </c>
      <c r="O1434" s="28">
        <f>M1434/E1434</f>
        <v>0.23884677519572511</v>
      </c>
    </row>
    <row r="1435" spans="1:15" x14ac:dyDescent="0.25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  <c r="L1435" s="2">
        <f>E1435-F1435</f>
        <v>72302000000</v>
      </c>
      <c r="M1435" s="2">
        <f>L1435-SUM(G1435:I1435)</f>
        <v>12212000000</v>
      </c>
      <c r="N1435" s="28">
        <f t="array" ref="N1435">1-(F1435/E1435)</f>
        <v>0.54589382922980512</v>
      </c>
      <c r="O1435" s="28">
        <f>M1435/E1435</f>
        <v>9.2202918903410425E-2</v>
      </c>
    </row>
    <row r="1436" spans="1:15" x14ac:dyDescent="0.25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  <c r="L1436" s="2">
        <f>E1436-F1436</f>
        <v>79755000000</v>
      </c>
      <c r="M1436" s="2">
        <f>L1436-SUM(G1436:I1436)</f>
        <v>24785000000</v>
      </c>
      <c r="N1436" s="28">
        <f t="array" ref="N1436">1-(F1436/E1436)</f>
        <v>0.54328648987404726</v>
      </c>
      <c r="O1436" s="28">
        <f>M1436/E1436</f>
        <v>0.16883399976839394</v>
      </c>
    </row>
    <row r="1437" spans="1:15" x14ac:dyDescent="0.25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  <c r="L1437" s="2">
        <f>E1437-F1437</f>
        <v>1660500000</v>
      </c>
      <c r="M1437" s="2">
        <f>L1437-SUM(G1437:I1437)</f>
        <v>466700000</v>
      </c>
      <c r="N1437" s="28">
        <f t="array" ref="N1437">1-(F1437/E1437)</f>
        <v>0.39478376643446422</v>
      </c>
      <c r="O1437" s="28">
        <f>M1437/E1437</f>
        <v>0.11095789448657901</v>
      </c>
    </row>
    <row r="1438" spans="1:15" x14ac:dyDescent="0.25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  <c r="L1438" s="2">
        <f>E1438-F1438</f>
        <v>1653000000</v>
      </c>
      <c r="M1438" s="2">
        <f>L1438-SUM(G1438:I1438)</f>
        <v>489100000</v>
      </c>
      <c r="N1438" s="28">
        <f t="array" ref="N1438">1-(F1438/E1438)</f>
        <v>0.39866869256927862</v>
      </c>
      <c r="O1438" s="28">
        <f>M1438/E1438</f>
        <v>0.11796059137061959</v>
      </c>
    </row>
    <row r="1439" spans="1:15" x14ac:dyDescent="0.25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  <c r="L1439" s="2">
        <f>E1439-F1439</f>
        <v>1404000000</v>
      </c>
      <c r="M1439" s="2">
        <f>L1439-SUM(G1439:I1439)</f>
        <v>352200000</v>
      </c>
      <c r="N1439" s="28">
        <f t="array" ref="N1439">1-(F1439/E1439)</f>
        <v>0.39355290819901889</v>
      </c>
      <c r="O1439" s="28">
        <f>M1439/E1439</f>
        <v>9.8724597056762439E-2</v>
      </c>
    </row>
    <row r="1440" spans="1:15" x14ac:dyDescent="0.25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  <c r="L1440" s="2">
        <f>E1440-F1440</f>
        <v>1881900000</v>
      </c>
      <c r="M1440" s="2">
        <f>L1440-SUM(G1440:I1440)</f>
        <v>284600000</v>
      </c>
      <c r="N1440" s="28">
        <f t="array" ref="N1440">1-(F1440/E1440)</f>
        <v>0.38524053224155574</v>
      </c>
      <c r="O1440" s="28">
        <f>M1440/E1440</f>
        <v>5.8259979529170933E-2</v>
      </c>
    </row>
    <row r="1441" spans="1:15" x14ac:dyDescent="0.25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  <c r="L1441" s="2">
        <f>E1441-F1441</f>
        <v>1491000000</v>
      </c>
      <c r="M1441" s="2">
        <f>L1441-SUM(G1441:I1441)</f>
        <v>580000000</v>
      </c>
      <c r="N1441" s="28">
        <f t="array" ref="N1441">1-(F1441/E1441)</f>
        <v>0.55947467166979359</v>
      </c>
      <c r="O1441" s="28">
        <f>M1441/E1441</f>
        <v>0.2176360225140713</v>
      </c>
    </row>
    <row r="1442" spans="1:15" x14ac:dyDescent="0.25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  <c r="L1442" s="2">
        <f>E1442-F1442</f>
        <v>1473000000</v>
      </c>
      <c r="M1442" s="2">
        <f>L1442-SUM(G1442:I1442)</f>
        <v>532000000</v>
      </c>
      <c r="N1442" s="28">
        <f t="array" ref="N1442">1-(F1442/E1442)</f>
        <v>0.54717682020802383</v>
      </c>
      <c r="O1442" s="28">
        <f>M1442/E1442</f>
        <v>0.1976225854383358</v>
      </c>
    </row>
    <row r="1443" spans="1:15" x14ac:dyDescent="0.25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  <c r="L1443" s="2">
        <f>E1443-F1443</f>
        <v>1479000000</v>
      </c>
      <c r="M1443" s="2">
        <f>L1443-SUM(G1443:I1443)</f>
        <v>503000000</v>
      </c>
      <c r="N1443" s="28">
        <f t="array" ref="N1443">1-(F1443/E1443)</f>
        <v>0.54136163982430452</v>
      </c>
      <c r="O1443" s="28">
        <f>M1443/E1443</f>
        <v>0.18411420204978038</v>
      </c>
    </row>
    <row r="1444" spans="1:15" x14ac:dyDescent="0.25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  <c r="L1444" s="2">
        <f>E1444-F1444</f>
        <v>1276000000</v>
      </c>
      <c r="M1444" s="2">
        <f>L1444-SUM(G1444:I1444)</f>
        <v>283000000</v>
      </c>
      <c r="N1444" s="28">
        <f t="array" ref="N1444">1-(F1444/E1444)</f>
        <v>0.5043478260869565</v>
      </c>
      <c r="O1444" s="28">
        <f>M1444/E1444</f>
        <v>0.11185770750988143</v>
      </c>
    </row>
    <row r="1445" spans="1:15" x14ac:dyDescent="0.25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  <c r="L1445" s="2">
        <f>E1445-F1445</f>
        <v>1049562000</v>
      </c>
      <c r="M1445" s="2">
        <f>L1445-SUM(G1445:I1445)</f>
        <v>749455000</v>
      </c>
      <c r="N1445" s="28">
        <f t="array" ref="N1445">1-(F1445/E1445)</f>
        <v>0.54539700685928083</v>
      </c>
      <c r="O1445" s="28">
        <f>M1445/E1445</f>
        <v>0.3894486593223862</v>
      </c>
    </row>
    <row r="1446" spans="1:15" x14ac:dyDescent="0.25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  <c r="L1446" s="2">
        <f>E1446-F1446</f>
        <v>1267874000</v>
      </c>
      <c r="M1446" s="2">
        <f>L1446-SUM(G1446:I1446)</f>
        <v>927820000</v>
      </c>
      <c r="N1446" s="28">
        <f t="array" ref="N1446">1-(F1446/E1446)</f>
        <v>0.53431277935156296</v>
      </c>
      <c r="O1446" s="28">
        <f>M1446/E1446</f>
        <v>0.39100579626837306</v>
      </c>
    </row>
    <row r="1447" spans="1:15" x14ac:dyDescent="0.25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  <c r="L1447" s="2">
        <f>E1447-F1447</f>
        <v>1449845000</v>
      </c>
      <c r="M1447" s="2">
        <f>L1447-SUM(G1447:I1447)</f>
        <v>1074002000</v>
      </c>
      <c r="N1447" s="28">
        <f t="array" ref="N1447">1-(F1447/E1447)</f>
        <v>0.5355683079588418</v>
      </c>
      <c r="O1447" s="28">
        <f>M1447/E1447</f>
        <v>0.39673305345358434</v>
      </c>
    </row>
    <row r="1448" spans="1:15" x14ac:dyDescent="0.25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  <c r="L1448" s="2">
        <f>E1448-F1448</f>
        <v>1728063000</v>
      </c>
      <c r="M1448" s="2">
        <f>L1448-SUM(G1448:I1448)</f>
        <v>1267760000</v>
      </c>
      <c r="N1448" s="28">
        <f t="array" ref="N1448">1-(F1448/E1448)</f>
        <v>0.54488774870239154</v>
      </c>
      <c r="O1448" s="28">
        <f>M1448/E1448</f>
        <v>0.39974635895505189</v>
      </c>
    </row>
    <row r="1449" spans="1:15" x14ac:dyDescent="0.25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  <c r="L1449" s="2">
        <f>E1449-F1449</f>
        <v>3651000000</v>
      </c>
      <c r="M1449" s="2">
        <f>L1449-SUM(G1449:I1449)</f>
        <v>1621000000</v>
      </c>
      <c r="N1449" s="28">
        <f t="array" ref="N1449">1-(F1449/E1449)</f>
        <v>0.32054433713784025</v>
      </c>
      <c r="O1449" s="28">
        <f>M1449/E1449</f>
        <v>0.14231782265144863</v>
      </c>
    </row>
    <row r="1450" spans="1:15" x14ac:dyDescent="0.25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  <c r="L1450" s="2">
        <f>E1450-F1450</f>
        <v>3972000000</v>
      </c>
      <c r="M1450" s="2">
        <f>L1450-SUM(G1450:I1450)</f>
        <v>1855000000</v>
      </c>
      <c r="N1450" s="28">
        <f t="array" ref="N1450">1-(F1450/E1450)</f>
        <v>0.33174642946629918</v>
      </c>
      <c r="O1450" s="28">
        <f>M1450/E1450</f>
        <v>0.15493193017622986</v>
      </c>
    </row>
    <row r="1451" spans="1:15" x14ac:dyDescent="0.25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  <c r="L1451" s="2">
        <f>E1451-F1451</f>
        <v>4087000000</v>
      </c>
      <c r="M1451" s="2">
        <f>L1451-SUM(G1451:I1451)</f>
        <v>1956000000</v>
      </c>
      <c r="N1451" s="28">
        <f t="array" ref="N1451">1-(F1451/E1451)</f>
        <v>0.33409629690182296</v>
      </c>
      <c r="O1451" s="28">
        <f>M1451/E1451</f>
        <v>0.15989536499632143</v>
      </c>
    </row>
    <row r="1452" spans="1:15" x14ac:dyDescent="0.25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  <c r="L1452" s="2">
        <f>E1452-F1452</f>
        <v>4033000000</v>
      </c>
      <c r="M1452" s="2">
        <f>L1452-SUM(G1452:I1452)</f>
        <v>1926000000</v>
      </c>
      <c r="N1452" s="28">
        <f t="array" ref="N1452">1-(F1452/E1452)</f>
        <v>0.32954731165223072</v>
      </c>
      <c r="O1452" s="28">
        <f>M1452/E1452</f>
        <v>0.15737865664324235</v>
      </c>
    </row>
    <row r="1453" spans="1:15" x14ac:dyDescent="0.25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  <c r="L1453" s="2">
        <f>E1453-F1453</f>
        <v>2409350000</v>
      </c>
      <c r="M1453" s="2">
        <f>L1453-SUM(G1453:I1453)</f>
        <v>911884000</v>
      </c>
      <c r="N1453" s="28">
        <f t="array" ref="N1453">1-(F1453/E1453)</f>
        <v>0.45007684193202679</v>
      </c>
      <c r="O1453" s="28">
        <f>M1453/E1453</f>
        <v>0.17034381510712196</v>
      </c>
    </row>
    <row r="1454" spans="1:15" x14ac:dyDescent="0.25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  <c r="L1454" s="2">
        <f>E1454-F1454</f>
        <v>940354000</v>
      </c>
      <c r="M1454" s="2">
        <f>L1454-SUM(G1454:I1454)</f>
        <v>333589000</v>
      </c>
      <c r="N1454" s="28">
        <f t="array" ref="N1454">1-(F1454/E1454)</f>
        <v>0.58657632633303869</v>
      </c>
      <c r="O1454" s="28">
        <f>M1454/E1454</f>
        <v>0.2080869652546935</v>
      </c>
    </row>
    <row r="1455" spans="1:15" x14ac:dyDescent="0.25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  <c r="L1455" s="2">
        <f>E1455-F1455</f>
        <v>1671151000</v>
      </c>
      <c r="M1455" s="2">
        <f>L1455-SUM(G1455:I1455)</f>
        <v>752460000</v>
      </c>
      <c r="N1455" s="28">
        <f t="array" ref="N1455">1-(F1455/E1455)</f>
        <v>0.63635235122561973</v>
      </c>
      <c r="O1455" s="28">
        <f>M1455/E1455</f>
        <v>0.28652688488546502</v>
      </c>
    </row>
    <row r="1456" spans="1:15" x14ac:dyDescent="0.25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  <c r="L1456" s="2">
        <f>E1456-F1456</f>
        <v>2127609000</v>
      </c>
      <c r="M1456" s="2">
        <f>L1456-SUM(G1456:I1456)</f>
        <v>854301000</v>
      </c>
      <c r="N1456" s="28">
        <f t="array" ref="N1456">1-(F1456/E1456)</f>
        <v>0.69736065383020673</v>
      </c>
      <c r="O1456" s="28">
        <f>M1456/E1456</f>
        <v>0.28001193072965919</v>
      </c>
    </row>
    <row r="1457" spans="1:15" x14ac:dyDescent="0.25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  <c r="L1457" s="2">
        <f>E1457-F1457</f>
        <v>22733000000</v>
      </c>
      <c r="M1457" s="2">
        <f>L1457-SUM(G1457:I1457)</f>
        <v>5579000000</v>
      </c>
      <c r="N1457" s="28">
        <f t="array" ref="N1457">1-(F1457/E1457)</f>
        <v>0.31013219464945907</v>
      </c>
      <c r="O1457" s="28">
        <f>M1457/E1457</f>
        <v>7.6110830684438135E-2</v>
      </c>
    </row>
    <row r="1458" spans="1:15" x14ac:dyDescent="0.25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  <c r="L1458" s="2">
        <f>E1458-F1458</f>
        <v>21240000000</v>
      </c>
      <c r="M1458" s="2">
        <f>L1458-SUM(G1458:I1458)</f>
        <v>4779000000</v>
      </c>
      <c r="N1458" s="28">
        <f t="array" ref="N1458">1-(F1458/E1458)</f>
        <v>0.2979839784508761</v>
      </c>
      <c r="O1458" s="28">
        <f>M1458/E1458</f>
        <v>6.7046395151447127E-2</v>
      </c>
    </row>
    <row r="1459" spans="1:15" x14ac:dyDescent="0.25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  <c r="L1459" s="2">
        <f>E1459-F1459</f>
        <v>21340000000</v>
      </c>
      <c r="M1459" s="2">
        <f>L1459-SUM(G1459:I1459)</f>
        <v>4535000000</v>
      </c>
      <c r="N1459" s="28">
        <f t="array" ref="N1459">1-(F1459/E1459)</f>
        <v>0.29386653446803823</v>
      </c>
      <c r="O1459" s="28">
        <f>M1459/E1459</f>
        <v>6.2450081247073727E-2</v>
      </c>
    </row>
    <row r="1460" spans="1:15" x14ac:dyDescent="0.25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  <c r="L1460" s="2">
        <f>E1460-F1460</f>
        <v>21788000000</v>
      </c>
      <c r="M1460" s="2">
        <f>L1460-SUM(G1460:I1460)</f>
        <v>4910000000</v>
      </c>
      <c r="N1460" s="28">
        <f t="array" ref="N1460">1-(F1460/E1460)</f>
        <v>0.29529037067154573</v>
      </c>
      <c r="O1460" s="28">
        <f>M1460/E1460</f>
        <v>6.6544690655282235E-2</v>
      </c>
    </row>
    <row r="1461" spans="1:15" x14ac:dyDescent="0.25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  <c r="L1461" s="2">
        <f>E1461-F1461</f>
        <v>2163284000</v>
      </c>
      <c r="M1461" s="2">
        <f>L1461-SUM(G1461:I1461)</f>
        <v>697217000</v>
      </c>
      <c r="N1461" s="28">
        <f t="array" ref="N1461">1-(F1461/E1461)</f>
        <v>0.57014813735208203</v>
      </c>
      <c r="O1461" s="28">
        <f>M1461/E1461</f>
        <v>0.18375625848488067</v>
      </c>
    </row>
    <row r="1462" spans="1:15" x14ac:dyDescent="0.25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  <c r="L1462" s="2">
        <f>E1462-F1462</f>
        <v>2340400000</v>
      </c>
      <c r="M1462" s="2">
        <f>L1462-SUM(G1462:I1462)</f>
        <v>304300000</v>
      </c>
      <c r="N1462" s="28">
        <f t="array" ref="N1462">1-(F1462/E1462)</f>
        <v>0.58058594428319821</v>
      </c>
      <c r="O1462" s="28">
        <f>M1462/E1462</f>
        <v>7.5488080176626726E-2</v>
      </c>
    </row>
    <row r="1463" spans="1:15" x14ac:dyDescent="0.25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  <c r="L1463" s="2">
        <f>E1463-F1463</f>
        <v>2537200000</v>
      </c>
      <c r="M1463" s="2">
        <f>L1463-SUM(G1463:I1463)</f>
        <v>891400000</v>
      </c>
      <c r="N1463" s="28">
        <f t="array" ref="N1463">1-(F1463/E1463)</f>
        <v>0.59700228240664488</v>
      </c>
      <c r="O1463" s="28">
        <f>M1463/E1463</f>
        <v>0.20974611167321583</v>
      </c>
    </row>
    <row r="1464" spans="1:15" x14ac:dyDescent="0.25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  <c r="L1464" s="2">
        <f>E1464-F1464</f>
        <v>2491300000</v>
      </c>
      <c r="M1464" s="2">
        <f>L1464-SUM(G1464:I1464)</f>
        <v>760100000</v>
      </c>
      <c r="N1464" s="28">
        <f t="array" ref="N1464">1-(F1464/E1464)</f>
        <v>0.60690881629272331</v>
      </c>
      <c r="O1464" s="28">
        <f>M1464/E1464</f>
        <v>0.18516894443226389</v>
      </c>
    </row>
    <row r="1465" spans="1:15" x14ac:dyDescent="0.25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  <c r="L1465" s="2">
        <f>E1465-F1465</f>
        <v>7356972000</v>
      </c>
      <c r="M1465" s="2">
        <f>L1465-SUM(G1465:I1465)</f>
        <v>3106526000</v>
      </c>
      <c r="N1465" s="28">
        <f t="array" ref="N1465">1-(F1465/E1465)</f>
        <v>0.28429037189820128</v>
      </c>
      <c r="O1465" s="28">
        <f>M1465/E1465</f>
        <v>0.1200433319375732</v>
      </c>
    </row>
    <row r="1466" spans="1:15" x14ac:dyDescent="0.25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  <c r="L1466" s="2">
        <f>E1466-F1466</f>
        <v>7817659000</v>
      </c>
      <c r="M1466" s="2">
        <f>L1466-SUM(G1466:I1466)</f>
        <v>3350570000</v>
      </c>
      <c r="N1466" s="28">
        <f t="array" ref="N1466">1-(F1466/E1466)</f>
        <v>0.2850798841951937</v>
      </c>
      <c r="O1466" s="28">
        <f>M1466/E1466</f>
        <v>0.12218237039859246</v>
      </c>
    </row>
    <row r="1467" spans="1:15" x14ac:dyDescent="0.25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  <c r="L1467" s="2">
        <f>E1467-F1467</f>
        <v>8301885000</v>
      </c>
      <c r="M1467" s="2">
        <f>L1467-SUM(G1467:I1467)</f>
        <v>3606501000</v>
      </c>
      <c r="N1467" s="28">
        <f t="array" ref="N1467">1-(F1467/E1467)</f>
        <v>0.28549999317362884</v>
      </c>
      <c r="O1467" s="28">
        <f>M1467/E1467</f>
        <v>0.1240267735436814</v>
      </c>
    </row>
    <row r="1468" spans="1:15" x14ac:dyDescent="0.25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  <c r="L1468" s="2">
        <f>E1468-F1468</f>
        <v>8910415000</v>
      </c>
      <c r="M1468" s="2">
        <f>L1468-SUM(G1468:I1468)</f>
        <v>3704700000</v>
      </c>
      <c r="N1468" s="28">
        <f t="array" ref="N1468">1-(F1468/E1468)</f>
        <v>0.28794418654191523</v>
      </c>
      <c r="O1468" s="28">
        <f>M1468/E1468</f>
        <v>0.11971909589865716</v>
      </c>
    </row>
    <row r="1469" spans="1:15" x14ac:dyDescent="0.25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  <c r="L1469" s="2">
        <f>E1469-F1469</f>
        <v>1633834000</v>
      </c>
      <c r="M1469" s="2">
        <f>L1469-SUM(G1469:I1469)</f>
        <v>846505000</v>
      </c>
      <c r="N1469" s="28">
        <f t="array" ref="N1469">1-(F1469/E1469)</f>
        <v>0.45516832910063643</v>
      </c>
      <c r="O1469" s="28">
        <f>M1469/E1469</f>
        <v>0.23582705857837102</v>
      </c>
    </row>
    <row r="1470" spans="1:15" x14ac:dyDescent="0.25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  <c r="L1470" s="2">
        <f>E1470-F1470</f>
        <v>1655487000</v>
      </c>
      <c r="M1470" s="2">
        <f>L1470-SUM(G1470:I1470)</f>
        <v>835776000</v>
      </c>
      <c r="N1470" s="28">
        <f t="array" ref="N1470">1-(F1470/E1470)</f>
        <v>0.47377422298843275</v>
      </c>
      <c r="O1470" s="28">
        <f>M1470/E1470</f>
        <v>0.23918588608208965</v>
      </c>
    </row>
    <row r="1471" spans="1:15" x14ac:dyDescent="0.25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  <c r="L1471" s="2">
        <f>E1471-F1471</f>
        <v>1716711000</v>
      </c>
      <c r="M1471" s="2">
        <f>L1471-SUM(G1471:I1471)</f>
        <v>860803000</v>
      </c>
      <c r="N1471" s="28">
        <f t="array" ref="N1471">1-(F1471/E1471)</f>
        <v>0.47421711308681125</v>
      </c>
      <c r="O1471" s="28">
        <f>M1471/E1471</f>
        <v>0.23778464377316064</v>
      </c>
    </row>
    <row r="1472" spans="1:15" x14ac:dyDescent="0.25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  <c r="L1472" s="2">
        <f>E1472-F1472</f>
        <v>1749853000</v>
      </c>
      <c r="M1472" s="2">
        <f>L1472-SUM(G1472:I1472)</f>
        <v>842829000</v>
      </c>
      <c r="N1472" s="28">
        <f t="array" ref="N1472">1-(F1472/E1472)</f>
        <v>0.46463696192179371</v>
      </c>
      <c r="O1472" s="28">
        <f>M1472/E1472</f>
        <v>0.22379565939515117</v>
      </c>
    </row>
    <row r="1473" spans="1:15" x14ac:dyDescent="0.25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  <c r="L1473" s="2">
        <f>E1473-F1473</f>
        <v>5295500000</v>
      </c>
      <c r="M1473" s="2">
        <f>L1473-SUM(G1473:I1473)</f>
        <v>1564200000</v>
      </c>
      <c r="N1473" s="28">
        <f t="array" ref="N1473">1-(F1473/E1473)</f>
        <v>0.42330474264382612</v>
      </c>
      <c r="O1473" s="28">
        <f>M1473/E1473</f>
        <v>0.1250369707191904</v>
      </c>
    </row>
    <row r="1474" spans="1:15" x14ac:dyDescent="0.25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  <c r="L1474" s="2">
        <f>E1474-F1474</f>
        <v>5529100000</v>
      </c>
      <c r="M1474" s="2">
        <f>L1474-SUM(G1474:I1474)</f>
        <v>1687300000</v>
      </c>
      <c r="N1474" s="28">
        <f t="array" ref="N1474">1-(F1474/E1474)</f>
        <v>0.422381458026172</v>
      </c>
      <c r="O1474" s="28">
        <f>M1474/E1474</f>
        <v>0.1288969695117759</v>
      </c>
    </row>
    <row r="1475" spans="1:15" x14ac:dyDescent="0.25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  <c r="L1475" s="2">
        <f>E1475-F1475</f>
        <v>7492000000</v>
      </c>
      <c r="M1475" s="2">
        <f>L1475-SUM(G1475:I1475)</f>
        <v>1904800000</v>
      </c>
      <c r="N1475" s="28">
        <f t="array" ref="N1475">1-(F1475/E1475)</f>
        <v>0.44358658582796517</v>
      </c>
      <c r="O1475" s="28">
        <f>M1475/E1475</f>
        <v>0.11277946191739295</v>
      </c>
    </row>
    <row r="1476" spans="1:15" x14ac:dyDescent="0.25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  <c r="L1476" s="2">
        <f>E1476-F1476</f>
        <v>7755900000</v>
      </c>
      <c r="M1476" s="2">
        <f>L1476-SUM(G1476:I1476)</f>
        <v>2451500000</v>
      </c>
      <c r="N1476" s="28">
        <f t="array" ref="N1476">1-(F1476/E1476)</f>
        <v>0.45715986655192331</v>
      </c>
      <c r="O1476" s="28">
        <f>M1476/E1476</f>
        <v>0.14449998231695096</v>
      </c>
    </row>
    <row r="1477" spans="1:15" x14ac:dyDescent="0.25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  <c r="L1477" s="2">
        <f>E1477-F1477</f>
        <v>751000000</v>
      </c>
      <c r="M1477" s="2">
        <f>L1477-SUM(G1477:I1477)</f>
        <v>296000000</v>
      </c>
      <c r="N1477" s="28">
        <f t="array" ref="N1477">1-(F1477/E1477)</f>
        <v>0.98427260812581918</v>
      </c>
      <c r="O1477" s="28">
        <f>M1477/E1477</f>
        <v>0.38794233289646135</v>
      </c>
    </row>
    <row r="1478" spans="1:15" x14ac:dyDescent="0.25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  <c r="L1478" s="2">
        <f>E1478-F1478</f>
        <v>927000000</v>
      </c>
      <c r="M1478" s="2">
        <f>L1478-SUM(G1478:I1478)</f>
        <v>294000000</v>
      </c>
      <c r="N1478" s="28">
        <f t="array" ref="N1478">1-(F1478/E1478)</f>
        <v>0.98095238095238091</v>
      </c>
      <c r="O1478" s="28">
        <f>M1478/E1478</f>
        <v>0.31111111111111112</v>
      </c>
    </row>
    <row r="1479" spans="1:15" x14ac:dyDescent="0.25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  <c r="L1479" s="2">
        <f>E1479-F1479</f>
        <v>1206000000</v>
      </c>
      <c r="M1479" s="2">
        <f>L1479-SUM(G1479:I1479)</f>
        <v>340000000</v>
      </c>
      <c r="N1479" s="28">
        <f t="array" ref="N1479">1-(F1479/E1479)</f>
        <v>0.9678972712680578</v>
      </c>
      <c r="O1479" s="28">
        <f>M1479/E1479</f>
        <v>0.27287319422150885</v>
      </c>
    </row>
    <row r="1480" spans="1:15" x14ac:dyDescent="0.25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  <c r="L1480" s="2">
        <f>E1480-F1480</f>
        <v>1434000000</v>
      </c>
      <c r="M1480" s="2">
        <f>L1480-SUM(G1480:I1480)</f>
        <v>232000000</v>
      </c>
      <c r="N1480" s="28">
        <f t="array" ref="N1480">1-(F1480/E1480)</f>
        <v>0.96112600536193027</v>
      </c>
      <c r="O1480" s="28">
        <f>M1480/E1480</f>
        <v>0.15549597855227881</v>
      </c>
    </row>
    <row r="1481" spans="1:15" x14ac:dyDescent="0.25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  <c r="L1481" s="2">
        <f>E1481-F1481</f>
        <v>12884000000</v>
      </c>
      <c r="M1481" s="2">
        <f>L1481-SUM(G1481:I1481)</f>
        <v>5306000000</v>
      </c>
      <c r="N1481" s="28">
        <f t="array" ref="N1481">1-(F1481/E1481)</f>
        <v>0.49192470696040624</v>
      </c>
      <c r="O1481" s="28">
        <f>M1481/E1481</f>
        <v>0.2025886754992173</v>
      </c>
    </row>
    <row r="1482" spans="1:15" x14ac:dyDescent="0.25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  <c r="L1482" s="2">
        <f>E1482-F1482</f>
        <v>13304000000</v>
      </c>
      <c r="M1482" s="2">
        <f>L1482-SUM(G1482:I1482)</f>
        <v>5458000000</v>
      </c>
      <c r="N1482" s="28">
        <f t="array" ref="N1482">1-(F1482/E1482)</f>
        <v>0.48958563332597338</v>
      </c>
      <c r="O1482" s="28">
        <f>M1482/E1482</f>
        <v>0.20085375726797675</v>
      </c>
    </row>
    <row r="1483" spans="1:15" x14ac:dyDescent="0.25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  <c r="L1483" s="2">
        <f>E1483-F1483</f>
        <v>13092000000</v>
      </c>
      <c r="M1483" s="2">
        <f>L1483-SUM(G1483:I1483)</f>
        <v>5113000000</v>
      </c>
      <c r="N1483" s="28">
        <f t="array" ref="N1483">1-(F1483/E1483)</f>
        <v>0.48823419727764306</v>
      </c>
      <c r="O1483" s="28">
        <f>M1483/E1483</f>
        <v>0.19067685996643668</v>
      </c>
    </row>
    <row r="1484" spans="1:15" x14ac:dyDescent="0.25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  <c r="L1484" s="2">
        <f>E1484-F1484</f>
        <v>12555000000</v>
      </c>
      <c r="M1484" s="2">
        <f>L1484-SUM(G1484:I1484)</f>
        <v>4416000000</v>
      </c>
      <c r="N1484" s="28">
        <f t="array" ref="N1484">1-(F1484/E1484)</f>
        <v>0.45447963800904978</v>
      </c>
      <c r="O1484" s="28">
        <f>M1484/E1484</f>
        <v>0.15985520361990951</v>
      </c>
    </row>
    <row r="1485" spans="1:15" x14ac:dyDescent="0.25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  <c r="L1485" s="2">
        <f>E1485-F1485</f>
        <v>1566054000</v>
      </c>
      <c r="M1485" s="2">
        <f>L1485-SUM(G1485:I1485)</f>
        <v>436792000</v>
      </c>
      <c r="N1485" s="28">
        <f t="array" ref="N1485">1-(F1485/E1485)</f>
        <v>0.33576623242969739</v>
      </c>
      <c r="O1485" s="28">
        <f>M1485/E1485</f>
        <v>9.3649391525089401E-2</v>
      </c>
    </row>
    <row r="1486" spans="1:15" x14ac:dyDescent="0.25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  <c r="L1486" s="2">
        <f>E1486-F1486</f>
        <v>1753609000</v>
      </c>
      <c r="M1486" s="2">
        <f>L1486-SUM(G1486:I1486)</f>
        <v>514650000</v>
      </c>
      <c r="N1486" s="28">
        <f t="array" ref="N1486">1-(F1486/E1486)</f>
        <v>0.33953191459700927</v>
      </c>
      <c r="O1486" s="28">
        <f>M1486/E1486</f>
        <v>9.9645987131310815E-2</v>
      </c>
    </row>
    <row r="1487" spans="1:15" x14ac:dyDescent="0.25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  <c r="L1487" s="2">
        <f>E1487-F1487</f>
        <v>1950415000</v>
      </c>
      <c r="M1487" s="2">
        <f>L1487-SUM(G1487:I1487)</f>
        <v>589472000</v>
      </c>
      <c r="N1487" s="28">
        <f t="array" ref="N1487">1-(F1487/E1487)</f>
        <v>0.34147624662645104</v>
      </c>
      <c r="O1487" s="28">
        <f>M1487/E1487</f>
        <v>0.10320402891250702</v>
      </c>
    </row>
    <row r="1488" spans="1:15" x14ac:dyDescent="0.25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  <c r="L1488" s="2">
        <f>E1488-F1488</f>
        <v>2143174000</v>
      </c>
      <c r="M1488" s="2">
        <f>L1488-SUM(G1488:I1488)</f>
        <v>650508000</v>
      </c>
      <c r="N1488" s="28">
        <f t="array" ref="N1488">1-(F1488/E1488)</f>
        <v>0.34420165270833225</v>
      </c>
      <c r="O1488" s="28">
        <f>M1488/E1488</f>
        <v>0.10447398517338854</v>
      </c>
    </row>
    <row r="1489" spans="1:15" x14ac:dyDescent="0.25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  <c r="L1489" s="2">
        <f>E1489-F1489</f>
        <v>2358000000</v>
      </c>
      <c r="M1489" s="2">
        <f>L1489-SUM(G1489:I1489)</f>
        <v>1375000000</v>
      </c>
      <c r="N1489" s="28">
        <f t="array" ref="N1489">1-(F1489/E1489)</f>
        <v>6.8598359224995686E-2</v>
      </c>
      <c r="O1489" s="28">
        <f>M1489/E1489</f>
        <v>4.0001163670215861E-2</v>
      </c>
    </row>
    <row r="1490" spans="1:15" x14ac:dyDescent="0.25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  <c r="L1490" s="2">
        <f>E1490-F1490</f>
        <v>2685000000</v>
      </c>
      <c r="M1490" s="2">
        <f>L1490-SUM(G1490:I1490)</f>
        <v>1430000000</v>
      </c>
      <c r="N1490" s="28">
        <f t="array" ref="N1490">1-(F1490/E1490)</f>
        <v>7.1447578499201692E-2</v>
      </c>
      <c r="O1490" s="28">
        <f>M1490/E1490</f>
        <v>3.8052155401809472E-2</v>
      </c>
    </row>
    <row r="1491" spans="1:15" x14ac:dyDescent="0.25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  <c r="L1491" s="2">
        <f>E1491-F1491</f>
        <v>3917000000</v>
      </c>
      <c r="M1491" s="2">
        <f>L1491-SUM(G1491:I1491)</f>
        <v>2169000000</v>
      </c>
      <c r="N1491" s="28">
        <f t="array" ref="N1491">1-(F1491/E1491)</f>
        <v>9.4675271312208431E-2</v>
      </c>
      <c r="O1491" s="28">
        <f>M1491/E1491</f>
        <v>5.2425494887970416E-2</v>
      </c>
    </row>
    <row r="1492" spans="1:15" x14ac:dyDescent="0.25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  <c r="L1492" s="2">
        <f>E1492-F1492</f>
        <v>4697000000</v>
      </c>
      <c r="M1492" s="2">
        <f>L1492-SUM(G1492:I1492)</f>
        <v>2833000000</v>
      </c>
      <c r="N1492" s="28">
        <f t="array" ref="N1492">1-(F1492/E1492)</f>
        <v>0.12735554892763212</v>
      </c>
      <c r="O1492" s="28">
        <f>M1492/E1492</f>
        <v>7.6814619994034869E-2</v>
      </c>
    </row>
    <row r="1493" spans="1:15" x14ac:dyDescent="0.25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  <c r="L1493" s="2">
        <f>E1493-F1493</f>
        <v>3764000000</v>
      </c>
      <c r="M1493" s="2">
        <f>L1493-SUM(G1493:I1493)</f>
        <v>1644000000</v>
      </c>
      <c r="N1493" s="28">
        <f t="array" ref="N1493">1-(F1493/E1493)</f>
        <v>0.12627058941930291</v>
      </c>
      <c r="O1493" s="28">
        <f>M1493/E1493</f>
        <v>5.5151128853701901E-2</v>
      </c>
    </row>
    <row r="1494" spans="1:15" x14ac:dyDescent="0.25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  <c r="L1494" s="2">
        <f>E1494-F1494</f>
        <v>3516000000</v>
      </c>
      <c r="M1494" s="2">
        <f>L1494-SUM(G1494:I1494)</f>
        <v>779000000</v>
      </c>
      <c r="N1494" s="28">
        <f t="array" ref="N1494">1-(F1494/E1494)</f>
        <v>9.3508151378952742E-2</v>
      </c>
      <c r="O1494" s="28">
        <f>M1494/E1494</f>
        <v>2.0717534108135423E-2</v>
      </c>
    </row>
    <row r="1495" spans="1:15" x14ac:dyDescent="0.25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  <c r="L1495" s="2">
        <f>E1495-F1495</f>
        <v>4960000000</v>
      </c>
      <c r="M1495" s="2">
        <f>L1495-SUM(G1495:I1495)</f>
        <v>1636000000</v>
      </c>
      <c r="N1495" s="28">
        <f t="array" ref="N1495">1-(F1495/E1495)</f>
        <v>0.12206826963305684</v>
      </c>
      <c r="O1495" s="28">
        <f>M1495/E1495</f>
        <v>4.0262840548322791E-2</v>
      </c>
    </row>
    <row r="1496" spans="1:15" x14ac:dyDescent="0.25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  <c r="L1496" s="2">
        <f>E1496-F1496</f>
        <v>6245000000</v>
      </c>
      <c r="M1496" s="2">
        <f>L1496-SUM(G1496:I1496)</f>
        <v>2869000000</v>
      </c>
      <c r="N1496" s="28">
        <f t="array" ref="N1496">1-(F1496/E1496)</f>
        <v>0.21751245167357458</v>
      </c>
      <c r="O1496" s="28">
        <f>M1496/E1496</f>
        <v>9.9926857302079342E-2</v>
      </c>
    </row>
    <row r="1497" spans="1:15" x14ac:dyDescent="0.25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  <c r="L1497" s="2">
        <f>E1497-F1497</f>
        <v>604216000</v>
      </c>
      <c r="M1497" s="2">
        <f>L1497-SUM(G1497:I1497)</f>
        <v>356619000</v>
      </c>
      <c r="N1497" s="28">
        <f t="array" ref="N1497">1-(F1497/E1497)</f>
        <v>0.33688140382491327</v>
      </c>
      <c r="O1497" s="28">
        <f>M1497/E1497</f>
        <v>0.19883337970301473</v>
      </c>
    </row>
    <row r="1498" spans="1:15" x14ac:dyDescent="0.25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  <c r="L1498" s="2">
        <f>E1498-F1498</f>
        <v>694867000</v>
      </c>
      <c r="M1498" s="2">
        <f>L1498-SUM(G1498:I1498)</f>
        <v>382500000</v>
      </c>
      <c r="N1498" s="28">
        <f t="array" ref="N1498">1-(F1498/E1498)</f>
        <v>0.33661062682113352</v>
      </c>
      <c r="O1498" s="28">
        <f>M1498/E1498</f>
        <v>0.18529238654171742</v>
      </c>
    </row>
    <row r="1499" spans="1:15" x14ac:dyDescent="0.25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  <c r="L1499" s="2">
        <f>E1499-F1499</f>
        <v>777985000</v>
      </c>
      <c r="M1499" s="2">
        <f>L1499-SUM(G1499:I1499)</f>
        <v>431640000</v>
      </c>
      <c r="N1499" s="28">
        <f t="array" ref="N1499">1-(F1499/E1499)</f>
        <v>0.31795018711606671</v>
      </c>
      <c r="O1499" s="28">
        <f>M1499/E1499</f>
        <v>0.17640445351360121</v>
      </c>
    </row>
    <row r="1500" spans="1:15" x14ac:dyDescent="0.25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  <c r="L1500" s="2">
        <f>E1500-F1500</f>
        <v>924360000</v>
      </c>
      <c r="M1500" s="2">
        <f>L1500-SUM(G1500:I1500)</f>
        <v>534107000</v>
      </c>
      <c r="N1500" s="28">
        <f t="array" ref="N1500">1-(F1500/E1500)</f>
        <v>0.33255850516326257</v>
      </c>
      <c r="O1500" s="28">
        <f>M1500/E1500</f>
        <v>0.1921565467104101</v>
      </c>
    </row>
    <row r="1501" spans="1:15" x14ac:dyDescent="0.25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  <c r="L1501" s="2">
        <f>E1501-F1501</f>
        <v>6368000000</v>
      </c>
      <c r="M1501" s="2">
        <f>L1501-SUM(G1501:I1501)</f>
        <v>2687000000</v>
      </c>
      <c r="N1501" s="28">
        <f t="array" ref="N1501">1-(F1501/E1501)</f>
        <v>0.49653021442495127</v>
      </c>
      <c r="O1501" s="28">
        <f>M1501/E1501</f>
        <v>0.20951267056530215</v>
      </c>
    </row>
    <row r="1502" spans="1:15" x14ac:dyDescent="0.25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  <c r="L1502" s="2">
        <f>E1502-F1502</f>
        <v>6364000000</v>
      </c>
      <c r="M1502" s="2">
        <f>L1502-SUM(G1502:I1502)</f>
        <v>2984000000</v>
      </c>
      <c r="N1502" s="28">
        <f t="array" ref="N1502">1-(F1502/E1502)</f>
        <v>0.52142564522736579</v>
      </c>
      <c r="O1502" s="28">
        <f>M1502/E1502</f>
        <v>0.24448996312986482</v>
      </c>
    </row>
    <row r="1503" spans="1:15" x14ac:dyDescent="0.25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  <c r="L1503" s="2">
        <f>E1503-F1503</f>
        <v>7427000000</v>
      </c>
      <c r="M1503" s="2">
        <f>L1503-SUM(G1503:I1503)</f>
        <v>4226000000</v>
      </c>
      <c r="N1503" s="28">
        <f t="array" ref="N1503">1-(F1503/E1503)</f>
        <v>0.56933691069375247</v>
      </c>
      <c r="O1503" s="28">
        <f>M1503/E1503</f>
        <v>0.32395553852050596</v>
      </c>
    </row>
    <row r="1504" spans="1:15" x14ac:dyDescent="0.25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  <c r="L1504" s="2">
        <f>E1504-F1504</f>
        <v>7560000000</v>
      </c>
      <c r="M1504" s="2">
        <f>L1504-SUM(G1504:I1504)</f>
        <v>4532000000</v>
      </c>
      <c r="N1504" s="28">
        <f t="array" ref="N1504">1-(F1504/E1504)</f>
        <v>0.58153846153846156</v>
      </c>
      <c r="O1504" s="28">
        <f>M1504/E1504</f>
        <v>0.3486153846153846</v>
      </c>
    </row>
    <row r="1505" spans="1:15" x14ac:dyDescent="0.25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  <c r="L1505" s="2">
        <f>E1505-F1505</f>
        <v>2218000000</v>
      </c>
      <c r="M1505" s="2">
        <f>L1505-SUM(G1505:I1505)</f>
        <v>1053000000</v>
      </c>
      <c r="N1505" s="28">
        <f t="array" ref="N1505">1-(F1505/E1505)</f>
        <v>0.18125357522268526</v>
      </c>
      <c r="O1505" s="28">
        <f>M1505/E1505</f>
        <v>8.6050502574160331E-2</v>
      </c>
    </row>
    <row r="1506" spans="1:15" x14ac:dyDescent="0.25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  <c r="L1506" s="2">
        <f>E1506-F1506</f>
        <v>1973000000</v>
      </c>
      <c r="M1506" s="2">
        <f>L1506-SUM(G1506:I1506)</f>
        <v>847000000</v>
      </c>
      <c r="N1506" s="28">
        <f t="array" ref="N1506">1-(F1506/E1506)</f>
        <v>0.16300396563119635</v>
      </c>
      <c r="O1506" s="28">
        <f>M1506/E1506</f>
        <v>6.9976867151354927E-2</v>
      </c>
    </row>
    <row r="1507" spans="1:15" x14ac:dyDescent="0.25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  <c r="L1507" s="2">
        <f>E1507-F1507</f>
        <v>2457000000</v>
      </c>
      <c r="M1507" s="2">
        <f>L1507-SUM(G1507:I1507)</f>
        <v>1096000000</v>
      </c>
      <c r="N1507" s="28">
        <f t="array" ref="N1507">1-(F1507/E1507)</f>
        <v>0.17704280155642027</v>
      </c>
      <c r="O1507" s="28">
        <f>M1507/E1507</f>
        <v>7.8973915549791038E-2</v>
      </c>
    </row>
    <row r="1508" spans="1:15" x14ac:dyDescent="0.25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  <c r="L1508" s="2">
        <f>E1508-F1508</f>
        <v>2444000000</v>
      </c>
      <c r="M1508" s="2">
        <f>L1508-SUM(G1508:I1508)</f>
        <v>1140000000</v>
      </c>
      <c r="N1508" s="28">
        <f t="array" ref="N1508">1-(F1508/E1508)</f>
        <v>0.18207554198018328</v>
      </c>
      <c r="O1508" s="28">
        <f>M1508/E1508</f>
        <v>8.4928853460478279E-2</v>
      </c>
    </row>
    <row r="1509" spans="1:15" x14ac:dyDescent="0.25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  <c r="L1509" s="2">
        <f>E1509-F1509</f>
        <v>879297000</v>
      </c>
      <c r="M1509" s="2">
        <f>L1509-SUM(G1509:I1509)</f>
        <v>208695000</v>
      </c>
      <c r="N1509" s="28">
        <f t="array" ref="N1509">1-(F1509/E1509)</f>
        <v>0.47920155690626465</v>
      </c>
      <c r="O1509" s="28">
        <f>M1509/E1509</f>
        <v>0.11373514173089741</v>
      </c>
    </row>
    <row r="1510" spans="1:15" x14ac:dyDescent="0.25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  <c r="L1510" s="2">
        <f>E1510-F1510</f>
        <v>1136670000</v>
      </c>
      <c r="M1510" s="2">
        <f>L1510-SUM(G1510:I1510)</f>
        <v>265098000</v>
      </c>
      <c r="N1510" s="28">
        <f t="array" ref="N1510">1-(F1510/E1510)</f>
        <v>0.4874121535077921</v>
      </c>
      <c r="O1510" s="28">
        <f>M1510/E1510</f>
        <v>0.11367590159906452</v>
      </c>
    </row>
    <row r="1511" spans="1:15" x14ac:dyDescent="0.25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  <c r="L1511" s="2">
        <f>E1511-F1511</f>
        <v>1512206000</v>
      </c>
      <c r="M1511" s="2">
        <f>L1511-SUM(G1511:I1511)</f>
        <v>353955000</v>
      </c>
      <c r="N1511" s="28">
        <f t="array" ref="N1511">1-(F1511/E1511)</f>
        <v>0.49028034898536821</v>
      </c>
      <c r="O1511" s="28">
        <f>M1511/E1511</f>
        <v>0.11475763283912112</v>
      </c>
    </row>
    <row r="1512" spans="1:15" x14ac:dyDescent="0.25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  <c r="L1512" s="2">
        <f>E1512-F1512</f>
        <v>1905547000</v>
      </c>
      <c r="M1512" s="2">
        <f>L1512-SUM(G1512:I1512)</f>
        <v>408547000</v>
      </c>
      <c r="N1512" s="28">
        <f t="array" ref="N1512">1-(F1512/E1512)</f>
        <v>0.48079649525535828</v>
      </c>
      <c r="O1512" s="28">
        <f>M1512/E1512</f>
        <v>0.10308219411386384</v>
      </c>
    </row>
    <row r="1513" spans="1:15" x14ac:dyDescent="0.25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  <c r="L1513" s="2">
        <f>E1513-F1513</f>
        <v>879297000</v>
      </c>
      <c r="M1513" s="2">
        <f>L1513-SUM(G1513:I1513)</f>
        <v>208695000</v>
      </c>
      <c r="N1513" s="28">
        <f t="array" ref="N1513">1-(F1513/E1513)</f>
        <v>0.47920155690626465</v>
      </c>
      <c r="O1513" s="28">
        <f>M1513/E1513</f>
        <v>0.11373514173089741</v>
      </c>
    </row>
    <row r="1514" spans="1:15" x14ac:dyDescent="0.25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  <c r="L1514" s="2">
        <f>E1514-F1514</f>
        <v>1136670000</v>
      </c>
      <c r="M1514" s="2">
        <f>L1514-SUM(G1514:I1514)</f>
        <v>265098000</v>
      </c>
      <c r="N1514" s="28">
        <f t="array" ref="N1514">1-(F1514/E1514)</f>
        <v>0.4874121535077921</v>
      </c>
      <c r="O1514" s="28">
        <f>M1514/E1514</f>
        <v>0.11367590159906452</v>
      </c>
    </row>
    <row r="1515" spans="1:15" x14ac:dyDescent="0.25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  <c r="L1515" s="2">
        <f>E1515-F1515</f>
        <v>1512206000</v>
      </c>
      <c r="M1515" s="2">
        <f>L1515-SUM(G1515:I1515)</f>
        <v>353955000</v>
      </c>
      <c r="N1515" s="28">
        <f t="array" ref="N1515">1-(F1515/E1515)</f>
        <v>0.49028034898536821</v>
      </c>
      <c r="O1515" s="28">
        <f>M1515/E1515</f>
        <v>0.11475763283912112</v>
      </c>
    </row>
    <row r="1516" spans="1:15" x14ac:dyDescent="0.25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  <c r="L1516" s="2">
        <f>E1516-F1516</f>
        <v>1905547000</v>
      </c>
      <c r="M1516" s="2">
        <f>L1516-SUM(G1516:I1516)</f>
        <v>408547000</v>
      </c>
      <c r="N1516" s="28">
        <f t="array" ref="N1516">1-(F1516/E1516)</f>
        <v>0.48079649525535828</v>
      </c>
      <c r="O1516" s="28">
        <f>M1516/E1516</f>
        <v>0.10308219411386384</v>
      </c>
    </row>
    <row r="1517" spans="1:15" x14ac:dyDescent="0.25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  <c r="L1517" s="2">
        <f>E1517-F1517</f>
        <v>19332000000</v>
      </c>
      <c r="M1517" s="2">
        <f>L1517-SUM(G1517:I1517)</f>
        <v>1362000000</v>
      </c>
      <c r="N1517" s="28">
        <f t="array" ref="N1517">1-(F1517/E1517)</f>
        <v>0.52034883720930236</v>
      </c>
      <c r="O1517" s="28">
        <f>M1517/E1517</f>
        <v>3.6660206718346251E-2</v>
      </c>
    </row>
    <row r="1518" spans="1:15" x14ac:dyDescent="0.25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  <c r="L1518" s="2">
        <f>E1518-F1518</f>
        <v>21087000000</v>
      </c>
      <c r="M1518" s="2">
        <f>L1518-SUM(G1518:I1518)</f>
        <v>1769000000</v>
      </c>
      <c r="N1518" s="28">
        <f t="array" ref="N1518">1-(F1518/E1518)</f>
        <v>0.5508764596776301</v>
      </c>
      <c r="O1518" s="28">
        <f>M1518/E1518</f>
        <v>4.6213328456856238E-2</v>
      </c>
    </row>
    <row r="1519" spans="1:15" x14ac:dyDescent="0.25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  <c r="L1519" s="2">
        <f>E1519-F1519</f>
        <v>22290000000</v>
      </c>
      <c r="M1519" s="2">
        <f>L1519-SUM(G1519:I1519)</f>
        <v>2816000000</v>
      </c>
      <c r="N1519" s="28">
        <f t="array" ref="N1519">1-(F1519/E1519)</f>
        <v>0.57299298218554795</v>
      </c>
      <c r="O1519" s="28">
        <f>M1519/E1519</f>
        <v>7.2388884604508888E-2</v>
      </c>
    </row>
    <row r="1520" spans="1:15" x14ac:dyDescent="0.25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  <c r="L1520" s="2">
        <f>E1520-F1520</f>
        <v>25734000000</v>
      </c>
      <c r="M1520" s="2">
        <f>L1520-SUM(G1520:I1520)</f>
        <v>5492000000</v>
      </c>
      <c r="N1520" s="28">
        <f t="array" ref="N1520">1-(F1520/E1520)</f>
        <v>0.67964293260088737</v>
      </c>
      <c r="O1520" s="28">
        <f>M1520/E1520</f>
        <v>0.14504542573420665</v>
      </c>
    </row>
    <row r="1521" spans="1:15" x14ac:dyDescent="0.25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  <c r="L1521" s="2">
        <f>E1521-F1521</f>
        <v>471296000</v>
      </c>
      <c r="M1521" s="2">
        <f>L1521-SUM(G1521:I1521)</f>
        <v>67260000</v>
      </c>
      <c r="N1521" s="28">
        <f t="array" ref="N1521">1-(F1521/E1521)</f>
        <v>0.65767249222731405</v>
      </c>
      <c r="O1521" s="28">
        <f>M1521/E1521</f>
        <v>9.3858322216206255E-2</v>
      </c>
    </row>
    <row r="1522" spans="1:15" x14ac:dyDescent="0.25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  <c r="L1522" s="2">
        <f>E1522-F1522</f>
        <v>500314000</v>
      </c>
      <c r="M1522" s="2">
        <f>L1522-SUM(G1522:I1522)</f>
        <v>116920000</v>
      </c>
      <c r="N1522" s="28">
        <f t="array" ref="N1522">1-(F1522/E1522)</f>
        <v>0.6592395042467909</v>
      </c>
      <c r="O1522" s="28">
        <f>M1522/E1522</f>
        <v>0.1540598161085534</v>
      </c>
    </row>
    <row r="1523" spans="1:15" x14ac:dyDescent="0.25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  <c r="L1523" s="2">
        <f>E1523-F1523</f>
        <v>547305000</v>
      </c>
      <c r="M1523" s="2">
        <f>L1523-SUM(G1523:I1523)</f>
        <v>126764000</v>
      </c>
      <c r="N1523" s="28">
        <f t="array" ref="N1523">1-(F1523/E1523)</f>
        <v>0.66903939387271616</v>
      </c>
      <c r="O1523" s="28">
        <f>M1523/E1523</f>
        <v>0.1549595010549529</v>
      </c>
    </row>
    <row r="1524" spans="1:15" x14ac:dyDescent="0.25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  <c r="L1524" s="2">
        <f>E1524-F1524</f>
        <v>612601000</v>
      </c>
      <c r="M1524" s="2">
        <f>L1524-SUM(G1524:I1524)</f>
        <v>159591000</v>
      </c>
      <c r="N1524" s="28">
        <f t="array" ref="N1524">1-(F1524/E1524)</f>
        <v>0.68474735032493594</v>
      </c>
      <c r="O1524" s="28">
        <f>M1524/E1524</f>
        <v>0.17838611818411471</v>
      </c>
    </row>
    <row r="1525" spans="1:15" x14ac:dyDescent="0.25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  <c r="L1525" s="2">
        <f>E1525-F1525</f>
        <v>783674000</v>
      </c>
      <c r="M1525" s="2">
        <f>L1525-SUM(G1525:I1525)</f>
        <v>294794000</v>
      </c>
      <c r="N1525" s="28">
        <f t="array" ref="N1525">1-(F1525/E1525)</f>
        <v>0.35296560396638943</v>
      </c>
      <c r="O1525" s="28">
        <f>M1525/E1525</f>
        <v>0.13277477912456942</v>
      </c>
    </row>
    <row r="1526" spans="1:15" x14ac:dyDescent="0.25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  <c r="L1526" s="2">
        <f>E1526-F1526</f>
        <v>941248000</v>
      </c>
      <c r="M1526" s="2">
        <f>L1526-SUM(G1526:I1526)</f>
        <v>344858000</v>
      </c>
      <c r="N1526" s="28">
        <f t="array" ref="N1526">1-(F1526/E1526)</f>
        <v>0.35245170231257483</v>
      </c>
      <c r="O1526" s="28">
        <f>M1526/E1526</f>
        <v>0.12913258690176227</v>
      </c>
    </row>
    <row r="1527" spans="1:15" x14ac:dyDescent="0.25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  <c r="L1527" s="2">
        <f>E1527-F1527</f>
        <v>1136787000</v>
      </c>
      <c r="M1527" s="2">
        <f>L1527-SUM(G1527:I1527)</f>
        <v>424781000</v>
      </c>
      <c r="N1527" s="28">
        <f t="array" ref="N1527">1-(F1527/E1527)</f>
        <v>0.35071199854135704</v>
      </c>
      <c r="O1527" s="28">
        <f>M1527/E1527</f>
        <v>0.13104987429694059</v>
      </c>
    </row>
    <row r="1528" spans="1:15" x14ac:dyDescent="0.25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  <c r="L1528" s="2">
        <f>E1528-F1528</f>
        <v>1384333000</v>
      </c>
      <c r="M1528" s="2">
        <f>L1528-SUM(G1528:I1528)</f>
        <v>520979000</v>
      </c>
      <c r="N1528" s="28">
        <f t="array" ref="N1528">1-(F1528/E1528)</f>
        <v>0.35277575892251911</v>
      </c>
      <c r="O1528" s="28">
        <f>M1528/E1528</f>
        <v>0.13276340454767394</v>
      </c>
    </row>
    <row r="1529" spans="1:15" x14ac:dyDescent="0.25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  <c r="L1529" s="2">
        <f>E1529-F1529</f>
        <v>32830000000</v>
      </c>
      <c r="M1529" s="2">
        <f>L1529-SUM(G1529:I1529)</f>
        <v>9623000000</v>
      </c>
      <c r="N1529" s="28">
        <f t="array" ref="N1529">1-(F1529/E1529)</f>
        <v>0.2680240674672828</v>
      </c>
      <c r="O1529" s="28">
        <f>M1529/E1529</f>
        <v>7.8562156601817312E-2</v>
      </c>
    </row>
    <row r="1530" spans="1:15" x14ac:dyDescent="0.25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  <c r="L1530" s="2">
        <f>E1530-F1530</f>
        <v>36841000000</v>
      </c>
      <c r="M1530" s="2">
        <f>L1530-SUM(G1530:I1530)</f>
        <v>10274000000</v>
      </c>
      <c r="N1530" s="28">
        <f t="array" ref="N1530">1-(F1530/E1530)</f>
        <v>0.28236276959394213</v>
      </c>
      <c r="O1530" s="28">
        <f>M1530/E1530</f>
        <v>7.8743657740239434E-2</v>
      </c>
    </row>
    <row r="1531" spans="1:15" x14ac:dyDescent="0.25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  <c r="L1531" s="2">
        <f>E1531-F1531</f>
        <v>53232000000</v>
      </c>
      <c r="M1531" s="2">
        <f>L1531-SUM(G1531:I1531)</f>
        <v>11021000000</v>
      </c>
      <c r="N1531" s="28">
        <f t="array" ref="N1531">1-(F1531/E1531)</f>
        <v>0.33882640493421678</v>
      </c>
      <c r="O1531" s="28">
        <f>M1531/E1531</f>
        <v>7.0149643236774931E-2</v>
      </c>
    </row>
    <row r="1532" spans="1:15" x14ac:dyDescent="0.25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  <c r="L1532" s="2">
        <f>E1532-F1532</f>
        <v>67802000000</v>
      </c>
      <c r="M1532" s="2">
        <f>L1532-SUM(G1532:I1532)</f>
        <v>12930000000</v>
      </c>
      <c r="N1532" s="28">
        <f t="array" ref="N1532">1-(F1532/E1532)</f>
        <v>0.36681454230685995</v>
      </c>
      <c r="O1532" s="28">
        <f>M1532/E1532</f>
        <v>6.9952391257303612E-2</v>
      </c>
    </row>
    <row r="1533" spans="1:15" x14ac:dyDescent="0.25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  <c r="L1533" s="2">
        <f>E1533-F1533</f>
        <v>3343300000</v>
      </c>
      <c r="M1533" s="2">
        <f>L1533-SUM(G1533:I1533)</f>
        <v>1394900000</v>
      </c>
      <c r="N1533" s="28">
        <f t="array" ref="N1533">1-(F1533/E1533)</f>
        <v>0.31794320710576873</v>
      </c>
      <c r="O1533" s="28">
        <f>M1533/E1533</f>
        <v>0.1326530612244898</v>
      </c>
    </row>
    <row r="1534" spans="1:15" x14ac:dyDescent="0.25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  <c r="L1534" s="2">
        <f>E1534-F1534</f>
        <v>3330200000</v>
      </c>
      <c r="M1534" s="2">
        <f>L1534-SUM(G1534:I1534)</f>
        <v>1369400000</v>
      </c>
      <c r="N1534" s="28">
        <f t="array" ref="N1534">1-(F1534/E1534)</f>
        <v>0.32118125880060955</v>
      </c>
      <c r="O1534" s="28">
        <f>M1534/E1534</f>
        <v>0.13207183226279343</v>
      </c>
    </row>
    <row r="1535" spans="1:15" x14ac:dyDescent="0.25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  <c r="L1535" s="2">
        <f>E1535-F1535</f>
        <v>2802400000</v>
      </c>
      <c r="M1535" s="2">
        <f>L1535-SUM(G1535:I1535)</f>
        <v>709500000</v>
      </c>
      <c r="N1535" s="28">
        <f t="array" ref="N1535">1-(F1535/E1535)</f>
        <v>0.26627393225331375</v>
      </c>
      <c r="O1535" s="28">
        <f>M1535/E1535</f>
        <v>6.7414128937241677E-2</v>
      </c>
    </row>
    <row r="1536" spans="1:15" x14ac:dyDescent="0.25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  <c r="L1536" s="2">
        <f>E1536-F1536</f>
        <v>3521900000</v>
      </c>
      <c r="M1536" s="2">
        <f>L1536-SUM(G1536:I1536)</f>
        <v>1391100000</v>
      </c>
      <c r="N1536" s="28">
        <f t="array" ref="N1536">1-(F1536/E1536)</f>
        <v>0.32818950173790684</v>
      </c>
      <c r="O1536" s="28">
        <f>M1536/E1536</f>
        <v>0.12963014732604625</v>
      </c>
    </row>
    <row r="1537" spans="1:15" x14ac:dyDescent="0.25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  <c r="L1537" s="2">
        <f>E1537-F1537</f>
        <v>16114000000</v>
      </c>
      <c r="M1537" s="2">
        <f>L1537-SUM(G1537:I1537)</f>
        <v>7446000000</v>
      </c>
      <c r="N1537" s="28">
        <f t="array" ref="N1537">1-(F1537/E1537)</f>
        <v>0.73368847607339616</v>
      </c>
      <c r="O1537" s="28">
        <f>M1537/E1537</f>
        <v>0.33902472339844286</v>
      </c>
    </row>
    <row r="1538" spans="1:15" x14ac:dyDescent="0.25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  <c r="L1538" s="2">
        <f>E1538-F1538</f>
        <v>17891000000</v>
      </c>
      <c r="M1538" s="2">
        <f>L1538-SUM(G1538:I1538)</f>
        <v>8753000000</v>
      </c>
      <c r="N1538" s="28">
        <f t="array" ref="N1538">1-(F1538/E1538)</f>
        <v>0.74583124895781228</v>
      </c>
      <c r="O1538" s="28">
        <f>M1538/E1538</f>
        <v>0.36489077872269465</v>
      </c>
    </row>
    <row r="1539" spans="1:15" x14ac:dyDescent="0.25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  <c r="L1539" s="2">
        <f>E1539-F1539</f>
        <v>17379000000</v>
      </c>
      <c r="M1539" s="2">
        <f>L1539-SUM(G1539:I1539)</f>
        <v>8052000000</v>
      </c>
      <c r="N1539" s="28">
        <f t="array" ref="N1539">1-(F1539/E1539)</f>
        <v>0.7967267225966167</v>
      </c>
      <c r="O1539" s="28">
        <f>M1539/E1539</f>
        <v>0.36913767019667171</v>
      </c>
    </row>
    <row r="1540" spans="1:15" x14ac:dyDescent="0.25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  <c r="L1540" s="2">
        <f>E1540-F1540</f>
        <v>16194000000</v>
      </c>
      <c r="M1540" s="2">
        <f>L1540-SUM(G1540:I1540)</f>
        <v>7272000000</v>
      </c>
      <c r="N1540" s="28">
        <f t="array" ref="N1540">1-(F1540/E1540)</f>
        <v>0.81209568226267492</v>
      </c>
      <c r="O1540" s="28">
        <f>M1540/E1540</f>
        <v>0.3646757935910937</v>
      </c>
    </row>
    <row r="1541" spans="1:15" x14ac:dyDescent="0.25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  <c r="L1541" s="2">
        <f>E1541-F1541</f>
        <v>40553000000</v>
      </c>
      <c r="M1541" s="2">
        <f>L1541-SUM(G1541:I1541)</f>
        <v>1343000000</v>
      </c>
      <c r="N1541" s="28">
        <f t="array" ref="N1541">1-(F1541/E1541)</f>
        <v>0.74921942838139932</v>
      </c>
      <c r="O1541" s="28">
        <f>M1541/E1541</f>
        <v>2.4812016184159475E-2</v>
      </c>
    </row>
    <row r="1542" spans="1:15" x14ac:dyDescent="0.25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  <c r="L1542" s="2">
        <f>E1542-F1542</f>
        <v>41735000000</v>
      </c>
      <c r="M1542" s="2">
        <f>L1542-SUM(G1542:I1542)</f>
        <v>7034000000</v>
      </c>
      <c r="N1542" s="28">
        <f t="array" ref="N1542">1-(F1542/E1542)</f>
        <v>0.7528229734117392</v>
      </c>
      <c r="O1542" s="28">
        <f>M1542/E1542</f>
        <v>0.1268804790937624</v>
      </c>
    </row>
    <row r="1543" spans="1:15" x14ac:dyDescent="0.25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  <c r="L1543" s="2">
        <f>E1543-F1543</f>
        <v>43474000000</v>
      </c>
      <c r="M1543" s="2">
        <f>L1543-SUM(G1543:I1543)</f>
        <v>4968000000</v>
      </c>
      <c r="N1543" s="28">
        <f t="array" ref="N1543">1-(F1543/E1543)</f>
        <v>0.74656546228877585</v>
      </c>
      <c r="O1543" s="28">
        <f>M1543/E1543</f>
        <v>8.5313916746805885E-2</v>
      </c>
    </row>
    <row r="1544" spans="1:15" x14ac:dyDescent="0.25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  <c r="L1544" s="2">
        <f>E1544-F1544</f>
        <v>45416000000</v>
      </c>
      <c r="M1544" s="2">
        <f>L1544-SUM(G1544:I1544)</f>
        <v>7668000000</v>
      </c>
      <c r="N1544" s="28">
        <f t="array" ref="N1544">1-(F1544/E1544)</f>
        <v>0.77816424789678396</v>
      </c>
      <c r="O1544" s="28">
        <f>M1544/E1544</f>
        <v>0.13138461011257133</v>
      </c>
    </row>
    <row r="1545" spans="1:15" x14ac:dyDescent="0.25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  <c r="L1545" s="2">
        <f>E1545-F1545</f>
        <v>1031531000</v>
      </c>
      <c r="M1545" s="2">
        <f>L1545-SUM(G1545:I1545)</f>
        <v>374285000</v>
      </c>
      <c r="N1545" s="28">
        <f t="array" ref="N1545">1-(F1545/E1545)</f>
        <v>0.36907287315402026</v>
      </c>
      <c r="O1545" s="28">
        <f>M1545/E1545</f>
        <v>0.13391593692138429</v>
      </c>
    </row>
    <row r="1546" spans="1:15" x14ac:dyDescent="0.25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  <c r="L1546" s="2">
        <f>E1546-F1546</f>
        <v>1161342000</v>
      </c>
      <c r="M1546" s="2">
        <f>L1546-SUM(G1546:I1546)</f>
        <v>426831000</v>
      </c>
      <c r="N1546" s="28">
        <f t="array" ref="N1546">1-(F1546/E1546)</f>
        <v>0.37625185964657648</v>
      </c>
      <c r="O1546" s="28">
        <f>M1546/E1546</f>
        <v>0.13828480973288476</v>
      </c>
    </row>
    <row r="1547" spans="1:15" x14ac:dyDescent="0.25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  <c r="L1547" s="2">
        <f>E1547-F1547</f>
        <v>1174930000</v>
      </c>
      <c r="M1547" s="2">
        <f>L1547-SUM(G1547:I1547)</f>
        <v>365385000</v>
      </c>
      <c r="N1547" s="28">
        <f t="array" ref="N1547">1-(F1547/E1547)</f>
        <v>0.35356688996372942</v>
      </c>
      <c r="O1547" s="28">
        <f>M1547/E1547</f>
        <v>0.1099538168992172</v>
      </c>
    </row>
    <row r="1548" spans="1:15" x14ac:dyDescent="0.25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  <c r="L1548" s="2">
        <f>E1548-F1548</f>
        <v>1201902000</v>
      </c>
      <c r="M1548" s="2">
        <f>L1548-SUM(G1548:I1548)</f>
        <v>353579000</v>
      </c>
      <c r="N1548" s="28">
        <f t="array" ref="N1548">1-(F1548/E1548)</f>
        <v>0.34886944890967952</v>
      </c>
      <c r="O1548" s="28">
        <f>M1548/E1548</f>
        <v>0.10263142159347068</v>
      </c>
    </row>
    <row r="1549" spans="1:15" x14ac:dyDescent="0.25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  <c r="L1549" s="2">
        <f>E1549-F1549</f>
        <v>847127000</v>
      </c>
      <c r="M1549" s="2">
        <f>L1549-SUM(G1549:I1549)</f>
        <v>343329000</v>
      </c>
      <c r="N1549" s="28">
        <f t="array" ref="N1549">1-(F1549/E1549)</f>
        <v>0.34761800415930089</v>
      </c>
      <c r="O1549" s="28">
        <f>M1549/E1549</f>
        <v>0.14088482807183411</v>
      </c>
    </row>
    <row r="1550" spans="1:15" x14ac:dyDescent="0.25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  <c r="L1550" s="2">
        <f>E1550-F1550</f>
        <v>877800000</v>
      </c>
      <c r="M1550" s="2">
        <f>L1550-SUM(G1550:I1550)</f>
        <v>355700000</v>
      </c>
      <c r="N1550" s="28">
        <f t="array" ref="N1550">1-(F1550/E1550)</f>
        <v>0.35488174651303817</v>
      </c>
      <c r="O1550" s="28">
        <f>M1550/E1550</f>
        <v>0.14380432585405295</v>
      </c>
    </row>
    <row r="1551" spans="1:15" x14ac:dyDescent="0.25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  <c r="L1551" s="2">
        <f>E1551-F1551</f>
        <v>808600000</v>
      </c>
      <c r="M1551" s="2">
        <f>L1551-SUM(G1551:I1551)</f>
        <v>288300000</v>
      </c>
      <c r="N1551" s="28">
        <f t="array" ref="N1551">1-(F1551/E1551)</f>
        <v>0.34100877192982459</v>
      </c>
      <c r="O1551" s="28">
        <f>M1551/E1551</f>
        <v>0.12158400809716599</v>
      </c>
    </row>
    <row r="1552" spans="1:15" x14ac:dyDescent="0.25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  <c r="L1552" s="2">
        <f>E1552-F1552</f>
        <v>754800000</v>
      </c>
      <c r="M1552" s="2">
        <f>L1552-SUM(G1552:I1552)</f>
        <v>274200000</v>
      </c>
      <c r="N1552" s="28">
        <f t="array" ref="N1552">1-(F1552/E1552)</f>
        <v>0.33995406026212671</v>
      </c>
      <c r="O1552" s="28">
        <f>M1552/E1552</f>
        <v>0.1234968247534117</v>
      </c>
    </row>
    <row r="1553" spans="1:15" x14ac:dyDescent="0.25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  <c r="L1553" s="2">
        <f>E1553-F1553</f>
        <v>16132000000</v>
      </c>
      <c r="M1553" s="2">
        <f>L1553-SUM(G1553:I1553)</f>
        <v>8549000000</v>
      </c>
      <c r="N1553" s="28">
        <f t="array" ref="N1553">1-(F1553/E1553)</f>
        <v>0.28501766784452298</v>
      </c>
      <c r="O1553" s="28">
        <f>M1553/E1553</f>
        <v>0.15104240282685513</v>
      </c>
    </row>
    <row r="1554" spans="1:15" x14ac:dyDescent="0.25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  <c r="L1554" s="2">
        <f>E1554-F1554</f>
        <v>17002000000</v>
      </c>
      <c r="M1554" s="2">
        <f>L1554-SUM(G1554:I1554)</f>
        <v>9593000000</v>
      </c>
      <c r="N1554" s="28">
        <f t="array" ref="N1554">1-(F1554/E1554)</f>
        <v>0.29364421416234887</v>
      </c>
      <c r="O1554" s="28">
        <f>M1554/E1554</f>
        <v>0.16568221070811745</v>
      </c>
    </row>
    <row r="1555" spans="1:15" x14ac:dyDescent="0.25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  <c r="L1555" s="2">
        <f>E1555-F1555</f>
        <v>15667000000</v>
      </c>
      <c r="M1555" s="2">
        <f>L1555-SUM(G1555:I1555)</f>
        <v>7291000000</v>
      </c>
      <c r="N1555" s="28">
        <f t="array" ref="N1555">1-(F1555/E1555)</f>
        <v>0.27927911868515809</v>
      </c>
      <c r="O1555" s="28">
        <f>M1555/E1555</f>
        <v>0.12996898285143854</v>
      </c>
    </row>
    <row r="1556" spans="1:15" x14ac:dyDescent="0.25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  <c r="L1556" s="2">
        <f>E1556-F1556</f>
        <v>15784000000</v>
      </c>
      <c r="M1556" s="2">
        <f>L1556-SUM(G1556:I1556)</f>
        <v>8172000000</v>
      </c>
      <c r="N1556" s="28">
        <f t="array" ref="N1556">1-(F1556/E1556)</f>
        <v>0.27573195444064003</v>
      </c>
      <c r="O1556" s="28">
        <f>M1556/E1556</f>
        <v>0.1427573195444064</v>
      </c>
    </row>
    <row r="1557" spans="1:15" x14ac:dyDescent="0.25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  <c r="L1557" s="2">
        <f>E1557-F1557</f>
        <v>9846000000</v>
      </c>
      <c r="M1557" s="2">
        <f>L1557-SUM(G1557:I1557)</f>
        <v>7242000000</v>
      </c>
      <c r="N1557" s="28">
        <f t="array" ref="N1557">1-(F1557/E1557)</f>
        <v>0.83596535914416714</v>
      </c>
      <c r="O1557" s="28">
        <f>M1557/E1557</f>
        <v>0.61487519103413146</v>
      </c>
    </row>
    <row r="1558" spans="1:15" x14ac:dyDescent="0.25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  <c r="L1558" s="2">
        <f>E1558-F1558</f>
        <v>10827000000</v>
      </c>
      <c r="M1558" s="2">
        <f>L1558-SUM(G1558:I1558)</f>
        <v>8150000000</v>
      </c>
      <c r="N1558" s="28">
        <f t="array" ref="N1558">1-(F1558/E1558)</f>
        <v>0.85238545111006148</v>
      </c>
      <c r="O1558" s="28">
        <f>M1558/E1558</f>
        <v>0.64163123917493303</v>
      </c>
    </row>
    <row r="1559" spans="1:15" x14ac:dyDescent="0.25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  <c r="L1559" s="2">
        <f>E1559-F1559</f>
        <v>11801000000</v>
      </c>
      <c r="M1559" s="2">
        <f>L1559-SUM(G1559:I1559)</f>
        <v>9078000000</v>
      </c>
      <c r="N1559" s="28">
        <f t="array" ref="N1559">1-(F1559/E1559)</f>
        <v>0.85021613832853027</v>
      </c>
      <c r="O1559" s="28">
        <f>M1559/E1559</f>
        <v>0.65403458213256482</v>
      </c>
    </row>
    <row r="1560" spans="1:15" x14ac:dyDescent="0.25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  <c r="L1560" s="2">
        <f>E1560-F1560</f>
        <v>12856000000</v>
      </c>
      <c r="M1560" s="2">
        <f>L1560-SUM(G1560:I1560)</f>
        <v>7885000000</v>
      </c>
      <c r="N1560" s="28">
        <f t="array" ref="N1560">1-(F1560/E1560)</f>
        <v>0.85240684259382049</v>
      </c>
      <c r="O1560" s="28">
        <f>M1560/E1560</f>
        <v>0.52280864606816069</v>
      </c>
    </row>
    <row r="1561" spans="1:15" x14ac:dyDescent="0.25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  <c r="L1561" s="2">
        <f>E1561-F1561</f>
        <v>1249687000</v>
      </c>
      <c r="M1561" s="2">
        <f>L1561-SUM(G1561:I1561)</f>
        <v>608890000</v>
      </c>
      <c r="N1561" s="28">
        <f t="array" ref="N1561">1-(F1561/E1561)</f>
        <v>0.42464517106782873</v>
      </c>
      <c r="O1561" s="28">
        <f>M1561/E1561</f>
        <v>0.20690156672149926</v>
      </c>
    </row>
    <row r="1562" spans="1:15" x14ac:dyDescent="0.25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  <c r="L1562" s="2">
        <f>E1562-F1562</f>
        <v>1301700000</v>
      </c>
      <c r="M1562" s="2">
        <f>L1562-SUM(G1562:I1562)</f>
        <v>596300000</v>
      </c>
      <c r="N1562" s="28">
        <f t="array" ref="N1562">1-(F1562/E1562)</f>
        <v>0.42681487310643318</v>
      </c>
      <c r="O1562" s="28">
        <f>M1562/E1562</f>
        <v>0.19552101777165715</v>
      </c>
    </row>
    <row r="1563" spans="1:15" x14ac:dyDescent="0.25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  <c r="L1563" s="2">
        <f>E1563-F1563</f>
        <v>1282700000</v>
      </c>
      <c r="M1563" s="2">
        <f>L1563-SUM(G1563:I1563)</f>
        <v>549000000</v>
      </c>
      <c r="N1563" s="28">
        <f t="array" ref="N1563">1-(F1563/E1563)</f>
        <v>0.41389435642605921</v>
      </c>
      <c r="O1563" s="28">
        <f>M1563/E1563</f>
        <v>0.17714820431738246</v>
      </c>
    </row>
    <row r="1564" spans="1:15" x14ac:dyDescent="0.25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  <c r="L1564" s="2">
        <f>E1564-F1564</f>
        <v>1361300000</v>
      </c>
      <c r="M1564" s="2">
        <f>L1564-SUM(G1564:I1564)</f>
        <v>550800000</v>
      </c>
      <c r="N1564" s="28">
        <f t="array" ref="N1564">1-(F1564/E1564)</f>
        <v>0.42305301758965752</v>
      </c>
      <c r="O1564" s="28">
        <f>M1564/E1564</f>
        <v>0.17117285101622226</v>
      </c>
    </row>
    <row r="1565" spans="1:15" x14ac:dyDescent="0.25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  <c r="L1565" s="2">
        <f>E1565-F1565</f>
        <v>5061975000</v>
      </c>
      <c r="M1565" s="2">
        <f>L1565-SUM(G1565:I1565)</f>
        <v>1465267000</v>
      </c>
      <c r="N1565" s="28">
        <f t="array" ref="N1565">1-(F1565/E1565)</f>
        <v>0.46526125577960364</v>
      </c>
      <c r="O1565" s="28">
        <f>M1565/E1565</f>
        <v>0.1346770706043417</v>
      </c>
    </row>
    <row r="1566" spans="1:15" x14ac:dyDescent="0.25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  <c r="L1566" s="2">
        <f>E1566-F1566</f>
        <v>5488179000</v>
      </c>
      <c r="M1566" s="2">
        <f>L1566-SUM(G1566:I1566)</f>
        <v>1647147000</v>
      </c>
      <c r="N1566" s="28">
        <f t="array" ref="N1566">1-(F1566/E1566)</f>
        <v>0.48059090788087344</v>
      </c>
      <c r="O1566" s="28">
        <f>M1566/E1566</f>
        <v>0.14423798351753048</v>
      </c>
    </row>
    <row r="1567" spans="1:15" x14ac:dyDescent="0.25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  <c r="L1567" s="2">
        <f>E1567-F1567</f>
        <v>5993971000</v>
      </c>
      <c r="M1567" s="2">
        <f>L1567-SUM(G1567:I1567)</f>
        <v>1834086000</v>
      </c>
      <c r="N1567" s="28">
        <f t="array" ref="N1567">1-(F1567/E1567)</f>
        <v>0.48802250678850412</v>
      </c>
      <c r="O1567" s="28">
        <f>M1567/E1567</f>
        <v>0.1493292589146161</v>
      </c>
    </row>
    <row r="1568" spans="1:15" x14ac:dyDescent="0.25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  <c r="L1568" s="2">
        <f>E1568-F1568</f>
        <v>5982944000</v>
      </c>
      <c r="M1568" s="2">
        <f>L1568-SUM(G1568:I1568)</f>
        <v>1804558000</v>
      </c>
      <c r="N1568" s="28">
        <f t="array" ref="N1568">1-(F1568/E1568)</f>
        <v>0.48340209670653278</v>
      </c>
      <c r="O1568" s="28">
        <f>M1568/E1568</f>
        <v>0.14580232086888117</v>
      </c>
    </row>
    <row r="1569" spans="1:15" x14ac:dyDescent="0.25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  <c r="L1569" s="2">
        <f>E1569-F1569</f>
        <v>6995000000</v>
      </c>
      <c r="M1569" s="2">
        <f>L1569-SUM(G1569:I1569)</f>
        <v>3929000000</v>
      </c>
      <c r="N1569" s="28">
        <f t="array" ref="N1569">1-(F1569/E1569)</f>
        <v>0.50710453820501666</v>
      </c>
      <c r="O1569" s="28">
        <f>M1569/E1569</f>
        <v>0.28483398579092362</v>
      </c>
    </row>
    <row r="1570" spans="1:15" x14ac:dyDescent="0.25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  <c r="L1570" s="2">
        <f>E1570-F1570</f>
        <v>7241000000</v>
      </c>
      <c r="M1570" s="2">
        <f>L1570-SUM(G1570:I1570)</f>
        <v>4125000000</v>
      </c>
      <c r="N1570" s="28">
        <f t="array" ref="N1570">1-(F1570/E1570)</f>
        <v>0.52535732424000581</v>
      </c>
      <c r="O1570" s="28">
        <f>M1570/E1570</f>
        <v>0.29928172386272944</v>
      </c>
    </row>
    <row r="1571" spans="1:15" x14ac:dyDescent="0.25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  <c r="L1571" s="2">
        <f>E1571-F1571</f>
        <v>6400000000</v>
      </c>
      <c r="M1571" s="2">
        <f>L1571-SUM(G1571:I1571)</f>
        <v>3318000000</v>
      </c>
      <c r="N1571" s="28">
        <f t="array" ref="N1571">1-(F1571/E1571)</f>
        <v>0.48236358154959302</v>
      </c>
      <c r="O1571" s="28">
        <f>M1571/E1571</f>
        <v>0.2500753693096171</v>
      </c>
    </row>
    <row r="1572" spans="1:15" x14ac:dyDescent="0.25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  <c r="L1572" s="2">
        <f>E1572-F1572</f>
        <v>5804000000</v>
      </c>
      <c r="M1572" s="2">
        <f>L1572-SUM(G1572:I1572)</f>
        <v>2732000000</v>
      </c>
      <c r="N1572" s="28">
        <f t="array" ref="N1572">1-(F1572/E1572)</f>
        <v>0.46476617552850741</v>
      </c>
      <c r="O1572" s="28">
        <f>M1572/E1572</f>
        <v>0.21877001921844971</v>
      </c>
    </row>
    <row r="1573" spans="1:15" x14ac:dyDescent="0.25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  <c r="L1573" s="2">
        <f>E1573-F1573</f>
        <v>11908000000</v>
      </c>
      <c r="M1573" s="2">
        <f>L1573-SUM(G1573:I1573)</f>
        <v>5130000000</v>
      </c>
      <c r="N1573" s="28">
        <f t="array" ref="N1573">1-(F1573/E1573)</f>
        <v>8.6044814405352832E-2</v>
      </c>
      <c r="O1573" s="28">
        <f>M1573/E1573</f>
        <v>3.7068348832672175E-2</v>
      </c>
    </row>
    <row r="1574" spans="1:15" x14ac:dyDescent="0.25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  <c r="L1574" s="2">
        <f>E1574-F1574</f>
        <v>10758000000</v>
      </c>
      <c r="M1574" s="2">
        <f>L1574-SUM(G1574:I1574)</f>
        <v>3957000000</v>
      </c>
      <c r="N1574" s="28">
        <f t="array" ref="N1574">1-(F1574/E1574)</f>
        <v>7.7914741370569418E-2</v>
      </c>
      <c r="O1574" s="28">
        <f>M1574/E1574</f>
        <v>2.8658545417674579E-2</v>
      </c>
    </row>
    <row r="1575" spans="1:15" x14ac:dyDescent="0.25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  <c r="L1575" s="2">
        <f>E1575-F1575</f>
        <v>12703000000</v>
      </c>
      <c r="M1575" s="2">
        <f>L1575-SUM(G1575:I1575)</f>
        <v>5902000000</v>
      </c>
      <c r="N1575" s="28">
        <f t="array" ref="N1575">1-(F1575/E1575)</f>
        <v>9.7085078413989168E-2</v>
      </c>
      <c r="O1575" s="28">
        <f>M1575/E1575</f>
        <v>4.5107150499831862E-2</v>
      </c>
    </row>
    <row r="1576" spans="1:15" x14ac:dyDescent="0.25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  <c r="L1576" s="2">
        <f>E1576-F1576</f>
        <v>13153000000</v>
      </c>
      <c r="M1576" s="2">
        <f>L1576-SUM(G1576:I1576)</f>
        <v>6358000000</v>
      </c>
      <c r="N1576" s="28">
        <f t="array" ref="N1576">1-(F1576/E1576)</f>
        <v>0.14979955355109109</v>
      </c>
      <c r="O1576" s="28">
        <f>M1576/E1576</f>
        <v>7.2411279668352244E-2</v>
      </c>
    </row>
    <row r="1577" spans="1:15" x14ac:dyDescent="0.25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  <c r="L1577" s="2">
        <f>E1577-F1577</f>
        <v>334026000</v>
      </c>
      <c r="M1577" s="2">
        <f>L1577-SUM(G1577:I1577)</f>
        <v>25883000</v>
      </c>
      <c r="N1577" s="28">
        <f t="array" ref="N1577">1-(F1577/E1577)</f>
        <v>0.13010738866751581</v>
      </c>
      <c r="O1577" s="28">
        <f>M1577/E1577</f>
        <v>1.0081758728007135E-2</v>
      </c>
    </row>
    <row r="1578" spans="1:15" x14ac:dyDescent="0.25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  <c r="L1578" s="2">
        <f>E1578-F1578</f>
        <v>426880000</v>
      </c>
      <c r="M1578" s="2">
        <f>L1578-SUM(G1578:I1578)</f>
        <v>152663000</v>
      </c>
      <c r="N1578" s="28">
        <f t="array" ref="N1578">1-(F1578/E1578)</f>
        <v>0.15406886829327804</v>
      </c>
      <c r="O1578" s="28">
        <f>M1578/E1578</f>
        <v>5.5098893460121576E-2</v>
      </c>
    </row>
    <row r="1579" spans="1:15" x14ac:dyDescent="0.25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  <c r="L1579" s="2">
        <f>E1579-F1579</f>
        <v>587582000</v>
      </c>
      <c r="M1579" s="2">
        <f>L1579-SUM(G1579:I1579)</f>
        <v>295224000</v>
      </c>
      <c r="N1579" s="28">
        <f t="array" ref="N1579">1-(F1579/E1579)</f>
        <v>0.19624209588703911</v>
      </c>
      <c r="O1579" s="28">
        <f>M1579/E1579</f>
        <v>9.8599644843026565E-2</v>
      </c>
    </row>
    <row r="1580" spans="1:15" x14ac:dyDescent="0.25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  <c r="L1580" s="2">
        <f>E1580-F1580</f>
        <v>857533000</v>
      </c>
      <c r="M1580" s="2">
        <f>L1580-SUM(G1580:I1580)</f>
        <v>544839000</v>
      </c>
      <c r="N1580" s="28">
        <f t="array" ref="N1580">1-(F1580/E1580)</f>
        <v>0.25058084303547945</v>
      </c>
      <c r="O1580" s="28">
        <f>M1580/E1580</f>
        <v>0.15920811903286239</v>
      </c>
    </row>
    <row r="1581" spans="1:15" x14ac:dyDescent="0.25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  <c r="L1581" s="2">
        <f>E1581-F1581</f>
        <v>1370611000</v>
      </c>
      <c r="M1581" s="2">
        <f>L1581-SUM(G1581:I1581)</f>
        <v>699408000</v>
      </c>
      <c r="N1581" s="28">
        <f t="array" ref="N1581">1-(F1581/E1581)</f>
        <v>0.59613139663949166</v>
      </c>
      <c r="O1581" s="28">
        <f>M1581/E1581</f>
        <v>0.30419941753045437</v>
      </c>
    </row>
    <row r="1582" spans="1:15" x14ac:dyDescent="0.25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  <c r="L1582" s="2">
        <f>E1582-F1582</f>
        <v>1358901000</v>
      </c>
      <c r="M1582" s="2">
        <f>L1582-SUM(G1582:I1582)</f>
        <v>708328000</v>
      </c>
      <c r="N1582" s="28">
        <f t="array" ref="N1582">1-(F1582/E1582)</f>
        <v>0.58762981554257876</v>
      </c>
      <c r="O1582" s="28">
        <f>M1582/E1582</f>
        <v>0.30630241053884261</v>
      </c>
    </row>
    <row r="1583" spans="1:15" x14ac:dyDescent="0.25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  <c r="L1583" s="2">
        <f>E1583-F1583</f>
        <v>1491018000</v>
      </c>
      <c r="M1583" s="2">
        <f>L1583-SUM(G1583:I1583)</f>
        <v>772759000</v>
      </c>
      <c r="N1583" s="28">
        <f t="array" ref="N1583">1-(F1583/E1583)</f>
        <v>0.59586686792416632</v>
      </c>
      <c r="O1583" s="28">
        <f>M1583/E1583</f>
        <v>0.308823558796883</v>
      </c>
    </row>
    <row r="1584" spans="1:15" x14ac:dyDescent="0.25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  <c r="L1584" s="2">
        <f>E1584-F1584</f>
        <v>1481866000</v>
      </c>
      <c r="M1584" s="2">
        <f>L1584-SUM(G1584:I1584)</f>
        <v>737528000</v>
      </c>
      <c r="N1584" s="28">
        <f t="array" ref="N1584">1-(F1584/E1584)</f>
        <v>0.59127955368322271</v>
      </c>
      <c r="O1584" s="28">
        <f>M1584/E1584</f>
        <v>0.29428114732970445</v>
      </c>
    </row>
    <row r="1585" spans="1:15" x14ac:dyDescent="0.25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  <c r="L1585" s="2">
        <f>E1585-F1585</f>
        <v>891140000</v>
      </c>
      <c r="M1585" s="2">
        <f>L1585-SUM(G1585:I1585)</f>
        <v>572228000</v>
      </c>
      <c r="N1585" s="28">
        <f t="array" ref="N1585">1-(F1585/E1585)</f>
        <v>0.6329802649149624</v>
      </c>
      <c r="O1585" s="28">
        <f>M1585/E1585</f>
        <v>0.40645581057045932</v>
      </c>
    </row>
    <row r="1586" spans="1:15" x14ac:dyDescent="0.25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  <c r="L1586" s="2">
        <f>E1586-F1586</f>
        <v>973180000</v>
      </c>
      <c r="M1586" s="2">
        <f>L1586-SUM(G1586:I1586)</f>
        <v>614267000</v>
      </c>
      <c r="N1586" s="28">
        <f t="array" ref="N1586">1-(F1586/E1586)</f>
        <v>0.60987539661202617</v>
      </c>
      <c r="O1586" s="28">
        <f>M1586/E1586</f>
        <v>0.38495070824583272</v>
      </c>
    </row>
    <row r="1587" spans="1:15" x14ac:dyDescent="0.25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  <c r="L1587" s="2">
        <f>E1587-F1587</f>
        <v>1030128000</v>
      </c>
      <c r="M1587" s="2">
        <f>L1587-SUM(G1587:I1587)</f>
        <v>660446000</v>
      </c>
      <c r="N1587" s="28">
        <f t="array" ref="N1587">1-(F1587/E1587)</f>
        <v>0.58974790551008005</v>
      </c>
      <c r="O1587" s="28">
        <f>M1587/E1587</f>
        <v>0.37810509490326472</v>
      </c>
    </row>
    <row r="1588" spans="1:15" x14ac:dyDescent="0.25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  <c r="L1588" s="2">
        <f>E1588-F1588</f>
        <v>1264736000</v>
      </c>
      <c r="M1588" s="2">
        <f>L1588-SUM(G1588:I1588)</f>
        <v>736562000</v>
      </c>
      <c r="N1588" s="28">
        <f t="array" ref="N1588">1-(F1588/E1588)</f>
        <v>0.61157151077606009</v>
      </c>
      <c r="O1588" s="28">
        <f>M1588/E1588</f>
        <v>0.35616945759449908</v>
      </c>
    </row>
    <row r="1589" spans="1:15" x14ac:dyDescent="0.25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  <c r="L1589" s="2">
        <f>E1589-F1589</f>
        <v>705992000</v>
      </c>
      <c r="M1589" s="2">
        <f>L1589-SUM(G1589:I1589)</f>
        <v>457327000</v>
      </c>
      <c r="N1589" s="28">
        <f t="array" ref="N1589">1-(F1589/E1589)</f>
        <v>0.80814842626763983</v>
      </c>
      <c r="O1589" s="28">
        <f>M1589/E1589</f>
        <v>0.52350181778221416</v>
      </c>
    </row>
    <row r="1590" spans="1:15" x14ac:dyDescent="0.25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  <c r="L1590" s="2">
        <f>E1590-F1590</f>
        <v>778074000</v>
      </c>
      <c r="M1590" s="2">
        <f>L1590-SUM(G1590:I1590)</f>
        <v>528232000</v>
      </c>
      <c r="N1590" s="28">
        <f t="array" ref="N1590">1-(F1590/E1590)</f>
        <v>0.80622161525333991</v>
      </c>
      <c r="O1590" s="28">
        <f>M1590/E1590</f>
        <v>0.54734132777666678</v>
      </c>
    </row>
    <row r="1591" spans="1:15" x14ac:dyDescent="0.25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  <c r="L1591" s="2">
        <f>E1591-F1591</f>
        <v>821692000</v>
      </c>
      <c r="M1591" s="2">
        <f>L1591-SUM(G1591:I1591)</f>
        <v>564427000</v>
      </c>
      <c r="N1591" s="28">
        <f t="array" ref="N1591">1-(F1591/E1591)</f>
        <v>0.81346220289332827</v>
      </c>
      <c r="O1591" s="28">
        <f>M1591/E1591</f>
        <v>0.55877388460940658</v>
      </c>
    </row>
    <row r="1592" spans="1:15" x14ac:dyDescent="0.25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  <c r="L1592" s="2">
        <f>E1592-F1592</f>
        <v>866578000</v>
      </c>
      <c r="M1592" s="2">
        <f>L1592-SUM(G1592:I1592)</f>
        <v>605946000</v>
      </c>
      <c r="N1592" s="28">
        <f t="array" ref="N1592">1-(F1592/E1592)</f>
        <v>0.8180156810771726</v>
      </c>
      <c r="O1592" s="28">
        <f>M1592/E1592</f>
        <v>0.57198928415675032</v>
      </c>
    </row>
    <row r="1593" spans="1:15" x14ac:dyDescent="0.25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  <c r="L1593" s="2">
        <f>E1593-F1593</f>
        <v>1247157000</v>
      </c>
      <c r="M1593" s="2">
        <f>L1593-SUM(G1593:I1593)</f>
        <v>48571000</v>
      </c>
      <c r="N1593" s="28">
        <f t="array" ref="N1593">1-(F1593/E1593)</f>
        <v>0.81671427504940919</v>
      </c>
      <c r="O1593" s="28">
        <f>M1593/E1593</f>
        <v>3.1807245642228567E-2</v>
      </c>
    </row>
    <row r="1594" spans="1:15" x14ac:dyDescent="0.25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  <c r="L1594" s="2">
        <f>E1594-F1594</f>
        <v>1081698000</v>
      </c>
      <c r="M1594" s="2">
        <f>L1594-SUM(G1594:I1594)</f>
        <v>-156587000</v>
      </c>
      <c r="N1594" s="28">
        <f t="array" ref="N1594">1-(F1594/E1594)</f>
        <v>0.89250850883887867</v>
      </c>
      <c r="O1594" s="28">
        <f>M1594/E1594</f>
        <v>-0.12919985973308029</v>
      </c>
    </row>
    <row r="1595" spans="1:15" x14ac:dyDescent="0.25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  <c r="L1595" s="2">
        <f>E1595-F1595</f>
        <v>519428000</v>
      </c>
      <c r="M1595" s="2">
        <f>L1595-SUM(G1595:I1595)</f>
        <v>-641487000</v>
      </c>
      <c r="N1595" s="28">
        <f t="array" ref="N1595">1-(F1595/E1595)</f>
        <v>0.89492518284331035</v>
      </c>
      <c r="O1595" s="28">
        <f>M1595/E1595</f>
        <v>-1.1052212640955179</v>
      </c>
    </row>
    <row r="1596" spans="1:15" x14ac:dyDescent="0.25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  <c r="L1596" s="2">
        <f>E1596-F1596</f>
        <v>907824000</v>
      </c>
      <c r="M1596" s="2">
        <f>L1596-SUM(G1596:I1596)</f>
        <v>-464673000</v>
      </c>
      <c r="N1596" s="28">
        <f t="array" ref="N1596">1-(F1596/E1596)</f>
        <v>0.87938810619798202</v>
      </c>
      <c r="O1596" s="28">
        <f>M1596/E1596</f>
        <v>-0.45011798484214444</v>
      </c>
    </row>
    <row r="1597" spans="1:15" x14ac:dyDescent="0.25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  <c r="L1597" s="2">
        <f>E1597-F1597</f>
        <v>1396355000</v>
      </c>
      <c r="M1597" s="2">
        <f>L1597-SUM(G1597:I1597)</f>
        <v>634000000</v>
      </c>
      <c r="N1597" s="28">
        <f t="array" ref="N1597">1-(F1597/E1597)</f>
        <v>0.55530015767946728</v>
      </c>
      <c r="O1597" s="28">
        <f>M1597/E1597</f>
        <v>0.2521280762906154</v>
      </c>
    </row>
    <row r="1598" spans="1:15" x14ac:dyDescent="0.25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  <c r="L1598" s="2">
        <f>E1598-F1598</f>
        <v>1560070000</v>
      </c>
      <c r="M1598" s="2">
        <f>L1598-SUM(G1598:I1598)</f>
        <v>687373000</v>
      </c>
      <c r="N1598" s="28">
        <f t="array" ref="N1598">1-(F1598/E1598)</f>
        <v>0.56268417161097184</v>
      </c>
      <c r="O1598" s="28">
        <f>M1598/E1598</f>
        <v>0.24792086707182917</v>
      </c>
    </row>
    <row r="1599" spans="1:15" x14ac:dyDescent="0.25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  <c r="L1599" s="2">
        <f>E1599-F1599</f>
        <v>1875141000</v>
      </c>
      <c r="M1599" s="2">
        <f>L1599-SUM(G1599:I1599)</f>
        <v>835092000</v>
      </c>
      <c r="N1599" s="28">
        <f t="array" ref="N1599">1-(F1599/E1599)</f>
        <v>0.570759061602644</v>
      </c>
      <c r="O1599" s="28">
        <f>M1599/E1599</f>
        <v>0.25418692582151164</v>
      </c>
    </row>
    <row r="1600" spans="1:15" x14ac:dyDescent="0.25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  <c r="L1600" s="2">
        <f>E1600-F1600</f>
        <v>2000573000</v>
      </c>
      <c r="M1600" s="2">
        <f>L1600-SUM(G1600:I1600)</f>
        <v>964786000</v>
      </c>
      <c r="N1600" s="28">
        <f t="array" ref="N1600">1-(F1600/E1600)</f>
        <v>0.58111493310668594</v>
      </c>
      <c r="O1600" s="28">
        <f>M1600/E1600</f>
        <v>0.28024548559451073</v>
      </c>
    </row>
    <row r="1601" spans="1:15" x14ac:dyDescent="0.25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  <c r="L1601" s="2">
        <f>E1601-F1601</f>
        <v>69571000000</v>
      </c>
      <c r="M1601" s="2">
        <f>L1601-SUM(G1601:I1601)</f>
        <v>13160000000</v>
      </c>
      <c r="N1601" s="28">
        <f t="array" ref="N1601">1-(F1601/E1601)</f>
        <v>0.60054727828323817</v>
      </c>
      <c r="O1601" s="28">
        <f>M1601/E1601</f>
        <v>0.11359908844500458</v>
      </c>
    </row>
    <row r="1602" spans="1:15" x14ac:dyDescent="0.25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  <c r="L1602" s="2">
        <f>E1602-F1602</f>
        <v>75663000000</v>
      </c>
      <c r="M1602" s="2">
        <f>L1602-SUM(G1602:I1602)</f>
        <v>31968000000</v>
      </c>
      <c r="N1602" s="28">
        <f t="array" ref="N1602">1-(F1602/E1602)</f>
        <v>0.62764827872252171</v>
      </c>
      <c r="O1602" s="28">
        <f>M1602/E1602</f>
        <v>0.26518457071754459</v>
      </c>
    </row>
    <row r="1603" spans="1:15" x14ac:dyDescent="0.25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  <c r="L1603" s="2">
        <f>E1603-F1603</f>
        <v>77148000000</v>
      </c>
      <c r="M1603" s="2">
        <f>L1603-SUM(G1603:I1603)</f>
        <v>19599000000</v>
      </c>
      <c r="N1603" s="28">
        <f t="array" ref="N1603">1-(F1603/E1603)</f>
        <v>0.60708693017729132</v>
      </c>
      <c r="O1603" s="28">
        <f>M1603/E1603</f>
        <v>0.15422689822866092</v>
      </c>
    </row>
    <row r="1604" spans="1:15" x14ac:dyDescent="0.25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  <c r="L1604" s="2">
        <f>E1604-F1604</f>
        <v>79063000000</v>
      </c>
      <c r="M1604" s="2">
        <f>L1604-SUM(G1604:I1604)</f>
        <v>33060000000</v>
      </c>
      <c r="N1604" s="28">
        <f t="array" ref="N1604">1-(F1604/E1604)</f>
        <v>0.60069138428810209</v>
      </c>
      <c r="O1604" s="28">
        <f>M1604/E1604</f>
        <v>0.25117763257863546</v>
      </c>
    </row>
    <row r="1605" spans="1:15" x14ac:dyDescent="0.25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  <c r="L1605" s="2">
        <f>E1605-F1605</f>
        <v>1106027000</v>
      </c>
      <c r="M1605" s="2">
        <f>L1605-SUM(G1605:I1605)</f>
        <v>518924000</v>
      </c>
      <c r="N1605" s="28">
        <f t="array" ref="N1605">1-(F1605/E1605)</f>
        <v>0.59991451698025811</v>
      </c>
      <c r="O1605" s="28">
        <f>M1605/E1605</f>
        <v>0.28146694502888575</v>
      </c>
    </row>
    <row r="1606" spans="1:15" x14ac:dyDescent="0.25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  <c r="L1606" s="2">
        <f>E1606-F1606</f>
        <v>1120762000</v>
      </c>
      <c r="M1606" s="2">
        <f>L1606-SUM(G1606:I1606)</f>
        <v>517343000</v>
      </c>
      <c r="N1606" s="28">
        <f t="array" ref="N1606">1-(F1606/E1606)</f>
        <v>0.58856811562541678</v>
      </c>
      <c r="O1606" s="28">
        <f>M1606/E1606</f>
        <v>0.27168265398184449</v>
      </c>
    </row>
    <row r="1607" spans="1:15" x14ac:dyDescent="0.25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  <c r="L1607" s="2">
        <f>E1607-F1607</f>
        <v>1164431000</v>
      </c>
      <c r="M1607" s="2">
        <f>L1607-SUM(G1607:I1607)</f>
        <v>533364000</v>
      </c>
      <c r="N1607" s="28">
        <f t="array" ref="N1607">1-(F1607/E1607)</f>
        <v>0.58533416040664665</v>
      </c>
      <c r="O1607" s="28">
        <f>M1607/E1607</f>
        <v>0.26811049270513293</v>
      </c>
    </row>
    <row r="1608" spans="1:15" x14ac:dyDescent="0.25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  <c r="L1608" s="2">
        <f>E1608-F1608</f>
        <v>1199660000</v>
      </c>
      <c r="M1608" s="2">
        <f>L1608-SUM(G1608:I1608)</f>
        <v>575245000</v>
      </c>
      <c r="N1608" s="28">
        <f t="array" ref="N1608">1-(F1608/E1608)</f>
        <v>0.58739715188323938</v>
      </c>
      <c r="O1608" s="28">
        <f>M1608/E1608</f>
        <v>0.28166086610795893</v>
      </c>
    </row>
    <row r="1609" spans="1:15" x14ac:dyDescent="0.25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  <c r="L1609" s="2">
        <f>E1609-F1609</f>
        <v>4363000000</v>
      </c>
      <c r="M1609" s="2">
        <f>L1609-SUM(G1609:I1609)</f>
        <v>1266000000</v>
      </c>
      <c r="N1609" s="28">
        <f t="array" ref="N1609">1-(F1609/E1609)</f>
        <v>0.28421601198618984</v>
      </c>
      <c r="O1609" s="28">
        <f>M1609/E1609</f>
        <v>8.2470197381278088E-2</v>
      </c>
    </row>
    <row r="1610" spans="1:15" x14ac:dyDescent="0.25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  <c r="L1610" s="2">
        <f>E1610-F1610</f>
        <v>4360000000</v>
      </c>
      <c r="M1610" s="2">
        <f>L1610-SUM(G1610:I1610)</f>
        <v>1791000000</v>
      </c>
      <c r="N1610" s="28">
        <f t="array" ref="N1610">1-(F1610/E1610)</f>
        <v>0.28816920026437542</v>
      </c>
      <c r="O1610" s="28">
        <f>M1610/E1610</f>
        <v>0.11837409120951752</v>
      </c>
    </row>
    <row r="1611" spans="1:15" x14ac:dyDescent="0.25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  <c r="L1611" s="2">
        <f>E1611-F1611</f>
        <v>4221000000</v>
      </c>
      <c r="M1611" s="2">
        <f>L1611-SUM(G1611:I1611)</f>
        <v>1611000000</v>
      </c>
      <c r="N1611" s="28">
        <f t="array" ref="N1611">1-(F1611/E1611)</f>
        <v>0.28966511117211091</v>
      </c>
      <c r="O1611" s="28">
        <f>M1611/E1611</f>
        <v>0.11055448805929179</v>
      </c>
    </row>
    <row r="1612" spans="1:15" x14ac:dyDescent="0.25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  <c r="L1612" s="2">
        <f>E1612-F1612</f>
        <v>3435000000</v>
      </c>
      <c r="M1612" s="2">
        <f>L1612-SUM(G1612:I1612)</f>
        <v>466000000</v>
      </c>
      <c r="N1612" s="28">
        <f t="array" ref="N1612">1-(F1612/E1612)</f>
        <v>0.26435277820532554</v>
      </c>
      <c r="O1612" s="28">
        <f>M1612/E1612</f>
        <v>3.5862705864245038E-2</v>
      </c>
    </row>
    <row r="1613" spans="1:15" x14ac:dyDescent="0.25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  <c r="L1613" s="2">
        <f>E1613-F1613</f>
        <v>1485900000</v>
      </c>
      <c r="M1613" s="2">
        <f>L1613-SUM(G1613:I1613)</f>
        <v>1000300000</v>
      </c>
      <c r="N1613" s="28">
        <f t="array" ref="N1613">1-(F1613/E1613)</f>
        <v>0.34991993217784478</v>
      </c>
      <c r="O1613" s="28">
        <f>M1613/E1613</f>
        <v>0.23556424265259984</v>
      </c>
    </row>
    <row r="1614" spans="1:15" x14ac:dyDescent="0.25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  <c r="L1614" s="2">
        <f>E1614-F1614</f>
        <v>1536900000</v>
      </c>
      <c r="M1614" s="2">
        <f>L1614-SUM(G1614:I1614)</f>
        <v>1080100000</v>
      </c>
      <c r="N1614" s="28">
        <f t="array" ref="N1614">1-(F1614/E1614)</f>
        <v>0.34009736667404289</v>
      </c>
      <c r="O1614" s="28">
        <f>M1614/E1614</f>
        <v>0.23901305598583758</v>
      </c>
    </row>
    <row r="1615" spans="1:15" x14ac:dyDescent="0.25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  <c r="L1615" s="2">
        <f>E1615-F1615</f>
        <v>1625300000</v>
      </c>
      <c r="M1615" s="2">
        <f>L1615-SUM(G1615:I1615)</f>
        <v>1112100000</v>
      </c>
      <c r="N1615" s="28">
        <f t="array" ref="N1615">1-(F1615/E1615)</f>
        <v>0.32524864421364397</v>
      </c>
      <c r="O1615" s="28">
        <f>M1615/E1615</f>
        <v>0.22254907846551</v>
      </c>
    </row>
    <row r="1616" spans="1:15" x14ac:dyDescent="0.25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  <c r="L1616" s="2">
        <f>E1616-F1616</f>
        <v>1976700000</v>
      </c>
      <c r="M1616" s="2">
        <f>L1616-SUM(G1616:I1616)</f>
        <v>1250500000</v>
      </c>
      <c r="N1616" s="28">
        <f t="array" ref="N1616">1-(F1616/E1616)</f>
        <v>0.33355832672415253</v>
      </c>
      <c r="O1616" s="28">
        <f>M1616/E1616</f>
        <v>0.21101567641450533</v>
      </c>
    </row>
    <row r="1617" spans="1:15" x14ac:dyDescent="0.25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  <c r="L1617" s="2">
        <f>E1617-F1617</f>
        <v>89520000000</v>
      </c>
      <c r="M1617" s="2">
        <f>L1617-SUM(G1617:I1617)</f>
        <v>31905000000</v>
      </c>
      <c r="N1617" s="28">
        <f t="array" ref="N1617">1-(F1617/E1617)</f>
        <v>0.98107335035672405</v>
      </c>
      <c r="O1617" s="28">
        <f>M1617/E1617</f>
        <v>0.3496553311341743</v>
      </c>
    </row>
    <row r="1618" spans="1:15" x14ac:dyDescent="0.25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  <c r="L1618" s="2">
        <f>E1618-F1618</f>
        <v>86732000000</v>
      </c>
      <c r="M1618" s="2">
        <f>L1618-SUM(G1618:I1618)</f>
        <v>35581000000</v>
      </c>
      <c r="N1618" s="28">
        <f t="array" ref="N1618">1-(F1618/E1618)</f>
        <v>0.98481872168413398</v>
      </c>
      <c r="O1618" s="28">
        <f>M1618/E1618</f>
        <v>0.40401276272013992</v>
      </c>
    </row>
    <row r="1619" spans="1:15" x14ac:dyDescent="0.25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  <c r="L1619" s="2">
        <f>E1619-F1619</f>
        <v>87276000000</v>
      </c>
      <c r="M1619" s="2">
        <f>L1619-SUM(G1619:I1619)</f>
        <v>36844000000</v>
      </c>
      <c r="N1619" s="28">
        <f t="array" ref="N1619">1-(F1619/E1619)</f>
        <v>0.9875978816819807</v>
      </c>
      <c r="O1619" s="28">
        <f>M1619/E1619</f>
        <v>0.41691938623093289</v>
      </c>
    </row>
    <row r="1620" spans="1:15" x14ac:dyDescent="0.25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  <c r="L1620" s="2">
        <f>E1620-F1620</f>
        <v>89070000000</v>
      </c>
      <c r="M1620" s="2">
        <f>L1620-SUM(G1620:I1620)</f>
        <v>36654000000</v>
      </c>
      <c r="N1620" s="28">
        <f t="array" ref="N1620">1-(F1620/E1620)</f>
        <v>0.98930392189530503</v>
      </c>
      <c r="O1620" s="28">
        <f>M1620/E1620</f>
        <v>0.40711739029022692</v>
      </c>
    </row>
    <row r="1621" spans="1:15" x14ac:dyDescent="0.25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  <c r="L1621" s="2">
        <f>E1621-F1621</f>
        <v>4629000000</v>
      </c>
      <c r="M1621" s="2">
        <f>L1621-SUM(G1621:I1621)</f>
        <v>947000000</v>
      </c>
      <c r="N1621" s="28">
        <f t="array" ref="N1621">1-(F1621/E1621)</f>
        <v>0.35836494542076336</v>
      </c>
      <c r="O1621" s="28">
        <f>M1621/E1621</f>
        <v>7.3314237051947048E-2</v>
      </c>
    </row>
    <row r="1622" spans="1:15" x14ac:dyDescent="0.25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  <c r="L1622" s="2">
        <f>E1622-F1622</f>
        <v>5044000000</v>
      </c>
      <c r="M1622" s="2">
        <f>L1622-SUM(G1622:I1622)</f>
        <v>1012000000</v>
      </c>
      <c r="N1622" s="28">
        <f t="array" ref="N1622">1-(F1622/E1622)</f>
        <v>0.35536142031844442</v>
      </c>
      <c r="O1622" s="28">
        <f>M1622/E1622</f>
        <v>7.1297731435817954E-2</v>
      </c>
    </row>
    <row r="1623" spans="1:15" x14ac:dyDescent="0.25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  <c r="L1623" s="2">
        <f>E1623-F1623</f>
        <v>5416000000</v>
      </c>
      <c r="M1623" s="2">
        <f>L1623-SUM(G1623:I1623)</f>
        <v>944000000</v>
      </c>
      <c r="N1623" s="28">
        <f t="array" ref="N1623">1-(F1623/E1623)</f>
        <v>0.35193969718630191</v>
      </c>
      <c r="O1623" s="28">
        <f>M1623/E1623</f>
        <v>6.1342517382545973E-2</v>
      </c>
    </row>
    <row r="1624" spans="1:15" x14ac:dyDescent="0.25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  <c r="L1624" s="2">
        <f>E1624-F1624</f>
        <v>5411000000</v>
      </c>
      <c r="M1624" s="2">
        <f>L1624-SUM(G1624:I1624)</f>
        <v>934000000</v>
      </c>
      <c r="N1624" s="28">
        <f t="array" ref="N1624">1-(F1624/E1624)</f>
        <v>0.34412363266344437</v>
      </c>
      <c r="O1624" s="28">
        <f>M1624/E1624</f>
        <v>5.9399643856525054E-2</v>
      </c>
    </row>
    <row r="1625" spans="1:15" x14ac:dyDescent="0.25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  <c r="L1625" s="2">
        <f>E1625-F1625</f>
        <v>3298000000</v>
      </c>
      <c r="M1625" s="2">
        <f>L1625-SUM(G1625:I1625)</f>
        <v>1445000000</v>
      </c>
      <c r="N1625" s="28">
        <f t="array" ref="N1625">1-(F1625/E1625)</f>
        <v>0.17571527518780972</v>
      </c>
      <c r="O1625" s="28">
        <f>M1625/E1625</f>
        <v>7.6988651499813529E-2</v>
      </c>
    </row>
    <row r="1626" spans="1:15" x14ac:dyDescent="0.25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  <c r="L1626" s="2">
        <f>E1626-F1626</f>
        <v>3395000000</v>
      </c>
      <c r="M1626" s="2">
        <f>L1626-SUM(G1626:I1626)</f>
        <v>1324000000</v>
      </c>
      <c r="N1626" s="28">
        <f t="array" ref="N1626">1-(F1626/E1626)</f>
        <v>0.17084339774557167</v>
      </c>
      <c r="O1626" s="28">
        <f>M1626/E1626</f>
        <v>6.662640901771337E-2</v>
      </c>
    </row>
    <row r="1627" spans="1:15" x14ac:dyDescent="0.25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  <c r="L1627" s="2">
        <f>E1627-F1627</f>
        <v>3690000000</v>
      </c>
      <c r="M1627" s="2">
        <f>L1627-SUM(G1627:I1627)</f>
        <v>1486000000</v>
      </c>
      <c r="N1627" s="28">
        <f t="array" ref="N1627">1-(F1627/E1627)</f>
        <v>0.17663108515628745</v>
      </c>
      <c r="O1627" s="28">
        <f>M1627/E1627</f>
        <v>7.1131109090038766E-2</v>
      </c>
    </row>
    <row r="1628" spans="1:15" x14ac:dyDescent="0.25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  <c r="L1628" s="2">
        <f>E1628-F1628</f>
        <v>3682000000</v>
      </c>
      <c r="M1628" s="2">
        <f>L1628-SUM(G1628:I1628)</f>
        <v>1527000000</v>
      </c>
      <c r="N1628" s="28">
        <f t="array" ref="N1628">1-(F1628/E1628)</f>
        <v>0.17771985712906646</v>
      </c>
      <c r="O1628" s="28">
        <f>M1628/E1628</f>
        <v>7.3704025485085436E-2</v>
      </c>
    </row>
    <row r="1629" spans="1:15" x14ac:dyDescent="0.25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  <c r="L1629" s="2">
        <f>E1629-F1629</f>
        <v>4871000000</v>
      </c>
      <c r="M1629" s="2">
        <f>L1629-SUM(G1629:I1629)</f>
        <v>2070000000</v>
      </c>
      <c r="N1629" s="28">
        <f t="array" ref="N1629">1-(F1629/E1629)</f>
        <v>0.34835156976328396</v>
      </c>
      <c r="O1629" s="28">
        <f>M1629/E1629</f>
        <v>0.14803690195237074</v>
      </c>
    </row>
    <row r="1630" spans="1:15" x14ac:dyDescent="0.25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  <c r="L1630" s="2">
        <f>E1630-F1630</f>
        <v>4994000000</v>
      </c>
      <c r="M1630" s="2">
        <f>L1630-SUM(G1630:I1630)</f>
        <v>2221000000</v>
      </c>
      <c r="N1630" s="28">
        <f t="array" ref="N1630">1-(F1630/E1630)</f>
        <v>0.35681623320948841</v>
      </c>
      <c r="O1630" s="28">
        <f>M1630/E1630</f>
        <v>0.15868819662760789</v>
      </c>
    </row>
    <row r="1631" spans="1:15" x14ac:dyDescent="0.25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  <c r="L1631" s="2">
        <f>E1631-F1631</f>
        <v>4730000000</v>
      </c>
      <c r="M1631" s="2">
        <f>L1631-SUM(G1631:I1631)</f>
        <v>2142000000</v>
      </c>
      <c r="N1631" s="28">
        <f t="array" ref="N1631">1-(F1631/E1631)</f>
        <v>0.36494097677648329</v>
      </c>
      <c r="O1631" s="28">
        <f>M1631/E1631</f>
        <v>0.16526502584677108</v>
      </c>
    </row>
    <row r="1632" spans="1:15" x14ac:dyDescent="0.25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  <c r="L1632" s="2">
        <f>E1632-F1632</f>
        <v>5123000000</v>
      </c>
      <c r="M1632" s="2">
        <f>L1632-SUM(G1632:I1632)</f>
        <v>2412000000</v>
      </c>
      <c r="N1632" s="28">
        <f t="array" ref="N1632">1-(F1632/E1632)</f>
        <v>0.37644206040120509</v>
      </c>
      <c r="O1632" s="28">
        <f>M1632/E1632</f>
        <v>0.17723565287677273</v>
      </c>
    </row>
    <row r="1633" spans="1:15" x14ac:dyDescent="0.25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  <c r="L1633" s="2">
        <f>E1633-F1633</f>
        <v>2963000000</v>
      </c>
      <c r="M1633" s="2">
        <f>L1633-SUM(G1633:I1633)</f>
        <v>1612000000</v>
      </c>
      <c r="N1633" s="28">
        <f t="array" ref="N1633">1-(F1633/E1633)</f>
        <v>0.39580550360673261</v>
      </c>
      <c r="O1633" s="28">
        <f>M1633/E1633</f>
        <v>0.21533529254608602</v>
      </c>
    </row>
    <row r="1634" spans="1:15" x14ac:dyDescent="0.25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  <c r="L1634" s="2">
        <f>E1634-F1634</f>
        <v>2736000000</v>
      </c>
      <c r="M1634" s="2">
        <f>L1634-SUM(G1634:I1634)</f>
        <v>1375000000</v>
      </c>
      <c r="N1634" s="28">
        <f t="array" ref="N1634">1-(F1634/E1634)</f>
        <v>0.39883381924198247</v>
      </c>
      <c r="O1634" s="28">
        <f>M1634/E1634</f>
        <v>0.20043731778425655</v>
      </c>
    </row>
    <row r="1635" spans="1:15" x14ac:dyDescent="0.25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  <c r="L1635" s="2">
        <f>E1635-F1635</f>
        <v>3129000000</v>
      </c>
      <c r="M1635" s="2">
        <f>L1635-SUM(G1635:I1635)</f>
        <v>1569000000</v>
      </c>
      <c r="N1635" s="28">
        <f t="array" ref="N1635">1-(F1635/E1635)</f>
        <v>0.40971585701191571</v>
      </c>
      <c r="O1635" s="28">
        <f>M1635/E1635</f>
        <v>0.2054471651171926</v>
      </c>
    </row>
    <row r="1636" spans="1:15" x14ac:dyDescent="0.25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  <c r="L1636" s="2">
        <f>E1636-F1636</f>
        <v>3926000000</v>
      </c>
      <c r="M1636" s="2">
        <f>L1636-SUM(G1636:I1636)</f>
        <v>1324000000</v>
      </c>
      <c r="N1636" s="28">
        <f t="array" ref="N1636">1-(F1636/E1636)</f>
        <v>0.53342391304347825</v>
      </c>
      <c r="O1636" s="28">
        <f>M1636/E1636</f>
        <v>0.17989130434782608</v>
      </c>
    </row>
    <row r="1637" spans="1:15" x14ac:dyDescent="0.25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  <c r="L1637" s="2">
        <f>E1637-F1637</f>
        <v>116354000000</v>
      </c>
      <c r="M1637" s="2">
        <f>L1637-SUM(G1637:I1637)</f>
        <v>27725000000</v>
      </c>
      <c r="N1637" s="28">
        <f t="array" ref="N1637">1-(F1637/E1637)</f>
        <v>0.24827430219929114</v>
      </c>
      <c r="O1637" s="28">
        <f>M1637/E1637</f>
        <v>5.9159161081487076E-2</v>
      </c>
    </row>
    <row r="1638" spans="1:15" x14ac:dyDescent="0.25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  <c r="L1638" s="2">
        <f>E1638-F1638</f>
        <v>118225000000</v>
      </c>
      <c r="M1638" s="2">
        <f>L1638-SUM(G1638:I1638)</f>
        <v>26872000000</v>
      </c>
      <c r="N1638" s="28">
        <f t="array" ref="N1638">1-(F1638/E1638)</f>
        <v>0.2482185372899931</v>
      </c>
      <c r="O1638" s="28">
        <f>M1638/E1638</f>
        <v>5.6418934523634563E-2</v>
      </c>
    </row>
    <row r="1639" spans="1:15" x14ac:dyDescent="0.25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  <c r="L1639" s="2">
        <f>E1639-F1639</f>
        <v>120565000000</v>
      </c>
      <c r="M1639" s="2">
        <f>L1639-SUM(G1639:I1639)</f>
        <v>27147000000</v>
      </c>
      <c r="N1639" s="28">
        <f t="array" ref="N1639">1-(F1639/E1639)</f>
        <v>0.24825440491216944</v>
      </c>
      <c r="O1639" s="28">
        <f>M1639/E1639</f>
        <v>5.5898165555100264E-2</v>
      </c>
    </row>
    <row r="1640" spans="1:15" x14ac:dyDescent="0.25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  <c r="L1640" s="2">
        <f>E1640-F1640</f>
        <v>121146000000</v>
      </c>
      <c r="M1640" s="2">
        <f>L1640-SUM(G1640:I1640)</f>
        <v>24105000000</v>
      </c>
      <c r="N1640" s="28">
        <f t="array" ref="N1640">1-(F1640/E1640)</f>
        <v>0.25127247837720112</v>
      </c>
      <c r="O1640" s="28">
        <f>M1640/E1640</f>
        <v>4.9996888805923713E-2</v>
      </c>
    </row>
    <row r="1641" spans="1:15" x14ac:dyDescent="0.25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  <c r="L1641" s="2">
        <f>E1641-F1641</f>
        <v>1933600000</v>
      </c>
      <c r="M1641" s="2">
        <f>L1641-SUM(G1641:I1641)</f>
        <v>910000000</v>
      </c>
      <c r="N1641" s="28">
        <f t="array" ref="N1641">1-(F1641/E1641)</f>
        <v>0.19540984931936012</v>
      </c>
      <c r="O1641" s="28">
        <f>M1641/E1641</f>
        <v>9.1964709805863507E-2</v>
      </c>
    </row>
    <row r="1642" spans="1:15" x14ac:dyDescent="0.25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  <c r="L1642" s="2">
        <f>E1642-F1642</f>
        <v>2138300000</v>
      </c>
      <c r="M1642" s="2">
        <f>L1642-SUM(G1642:I1642)</f>
        <v>993300000</v>
      </c>
      <c r="N1642" s="28">
        <f t="array" ref="N1642">1-(F1642/E1642)</f>
        <v>0.19221019703725006</v>
      </c>
      <c r="O1642" s="28">
        <f>M1642/E1642</f>
        <v>8.9286998417949084E-2</v>
      </c>
    </row>
    <row r="1643" spans="1:15" x14ac:dyDescent="0.25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  <c r="L1643" s="2">
        <f>E1643-F1643</f>
        <v>2758600000</v>
      </c>
      <c r="M1643" s="2">
        <f>L1643-SUM(G1643:I1643)</f>
        <v>796700000</v>
      </c>
      <c r="N1643" s="28">
        <f t="array" ref="N1643">1-(F1643/E1643)</f>
        <v>0.19465417237048221</v>
      </c>
      <c r="O1643" s="28">
        <f>M1643/E1643</f>
        <v>5.6217276563315884E-2</v>
      </c>
    </row>
    <row r="1644" spans="1:15" x14ac:dyDescent="0.25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  <c r="L1644" s="2">
        <f>E1644-F1644</f>
        <v>2470600000</v>
      </c>
      <c r="M1644" s="2">
        <f>L1644-SUM(G1644:I1644)</f>
        <v>1330000000</v>
      </c>
      <c r="N1644" s="28">
        <f t="array" ref="N1644">1-(F1644/E1644)</f>
        <v>0.43613190227369014</v>
      </c>
      <c r="O1644" s="28">
        <f>M1644/E1644</f>
        <v>0.23478322270865698</v>
      </c>
    </row>
    <row r="1645" spans="1:15" x14ac:dyDescent="0.25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  <c r="L1645" s="2">
        <f>E1645-F1645</f>
        <v>2307000000</v>
      </c>
      <c r="M1645" s="2">
        <f>L1645-SUM(G1645:I1645)</f>
        <v>1107400000</v>
      </c>
      <c r="N1645" s="28">
        <f t="array" ref="N1645">1-(F1645/E1645)</f>
        <v>0.41627571273908337</v>
      </c>
      <c r="O1645" s="28">
        <f>M1645/E1645</f>
        <v>0.19981955972573079</v>
      </c>
    </row>
    <row r="1646" spans="1:15" x14ac:dyDescent="0.25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  <c r="L1646" s="2">
        <f>E1646-F1646</f>
        <v>2309800000</v>
      </c>
      <c r="M1646" s="2">
        <f>L1646-SUM(G1646:I1646)</f>
        <v>1140500000</v>
      </c>
      <c r="N1646" s="28">
        <f t="array" ref="N1646">1-(F1646/E1646)</f>
        <v>0.4119346554430019</v>
      </c>
      <c r="O1646" s="28">
        <f>M1646/E1646</f>
        <v>0.20339920102725068</v>
      </c>
    </row>
    <row r="1647" spans="1:15" x14ac:dyDescent="0.25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  <c r="L1647" s="2">
        <f>E1647-F1647</f>
        <v>2284300000</v>
      </c>
      <c r="M1647" s="2">
        <f>L1647-SUM(G1647:I1647)</f>
        <v>1109400000</v>
      </c>
      <c r="N1647" s="28">
        <f t="array" ref="N1647">1-(F1647/E1647)</f>
        <v>0.41656181045644369</v>
      </c>
      <c r="O1647" s="28">
        <f>M1647/E1647</f>
        <v>0.20230866021117128</v>
      </c>
    </row>
    <row r="1648" spans="1:15" x14ac:dyDescent="0.25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  <c r="L1648" s="2">
        <f>E1648-F1648</f>
        <v>996000000</v>
      </c>
      <c r="M1648" s="2">
        <f>L1648-SUM(G1648:I1648)</f>
        <v>644000000</v>
      </c>
      <c r="N1648" s="28">
        <f t="array" ref="N1648">1-(F1648/E1648)</f>
        <v>0.16630489230255463</v>
      </c>
      <c r="O1648" s="28">
        <f>M1648/E1648</f>
        <v>0.10753047253297712</v>
      </c>
    </row>
    <row r="1649" spans="1:15" x14ac:dyDescent="0.25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  <c r="L1649" s="2">
        <f>E1649-F1649</f>
        <v>1538000000</v>
      </c>
      <c r="M1649" s="2">
        <f>L1649-SUM(G1649:I1649)</f>
        <v>1011000000</v>
      </c>
      <c r="N1649" s="28">
        <f t="array" ref="N1649">1-(F1649/E1649)</f>
        <v>0.21202095395643783</v>
      </c>
      <c r="O1649" s="28">
        <f>M1649/E1649</f>
        <v>0.13937138130686519</v>
      </c>
    </row>
    <row r="1650" spans="1:15" x14ac:dyDescent="0.25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  <c r="L1650" s="2">
        <f>E1650-F1650</f>
        <v>1640000000</v>
      </c>
      <c r="M1650" s="2">
        <f>L1650-SUM(G1650:I1650)</f>
        <v>1364000000</v>
      </c>
      <c r="N1650" s="28">
        <f t="array" ref="N1650">1-(F1650/E1650)</f>
        <v>0.22153181142779954</v>
      </c>
      <c r="O1650" s="28">
        <f>M1650/E1650</f>
        <v>0.18424962852897475</v>
      </c>
    </row>
    <row r="1651" spans="1:15" x14ac:dyDescent="0.25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  <c r="L1651" s="2">
        <f>E1651-F1651</f>
        <v>1388000000</v>
      </c>
      <c r="M1651" s="2">
        <f>L1651-SUM(G1651:I1651)</f>
        <v>944000000</v>
      </c>
      <c r="N1651" s="28">
        <f t="array" ref="N1651">1-(F1651/E1651)</f>
        <v>0.19598983338040099</v>
      </c>
      <c r="O1651" s="28">
        <f>M1651/E1651</f>
        <v>0.13329567918667043</v>
      </c>
    </row>
    <row r="1652" spans="1:15" x14ac:dyDescent="0.25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  <c r="L1652" s="2">
        <f>E1652-F1652</f>
        <v>2441000000</v>
      </c>
      <c r="M1652" s="2">
        <f>L1652-SUM(G1652:I1652)</f>
        <v>867000000</v>
      </c>
      <c r="N1652" s="28">
        <f t="array" ref="N1652">1-(F1652/E1652)</f>
        <v>0.53837670930745474</v>
      </c>
      <c r="O1652" s="28">
        <f>M1652/E1652</f>
        <v>0.19122187913542127</v>
      </c>
    </row>
    <row r="1653" spans="1:15" x14ac:dyDescent="0.25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  <c r="L1653" s="2">
        <f>E1653-F1653</f>
        <v>2615000000</v>
      </c>
      <c r="M1653" s="2">
        <f>L1653-SUM(G1653:I1653)</f>
        <v>928000000</v>
      </c>
      <c r="N1653" s="28">
        <f t="array" ref="N1653">1-(F1653/E1653)</f>
        <v>0.52206029147534438</v>
      </c>
      <c r="O1653" s="28">
        <f>M1653/E1653</f>
        <v>0.18526652026352566</v>
      </c>
    </row>
    <row r="1654" spans="1:15" x14ac:dyDescent="0.25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  <c r="L1654" s="2">
        <f>E1654-F1654</f>
        <v>2777000000</v>
      </c>
      <c r="M1654" s="2">
        <f>L1654-SUM(G1654:I1654)</f>
        <v>987000000</v>
      </c>
      <c r="N1654" s="28">
        <f t="array" ref="N1654">1-(F1654/E1654)</f>
        <v>0.52584737739064569</v>
      </c>
      <c r="O1654" s="28">
        <f>M1654/E1654</f>
        <v>0.1868964211323613</v>
      </c>
    </row>
    <row r="1655" spans="1:15" x14ac:dyDescent="0.25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  <c r="L1655" s="2">
        <f>E1655-F1655</f>
        <v>2836000000</v>
      </c>
      <c r="M1655" s="2">
        <f>L1655-SUM(G1655:I1655)</f>
        <v>1028000000</v>
      </c>
      <c r="N1655" s="28">
        <f t="array" ref="N1655">1-(F1655/E1655)</f>
        <v>0.51228323699421963</v>
      </c>
      <c r="O1655" s="28">
        <f>M1655/E1655</f>
        <v>0.18569364161849711</v>
      </c>
    </row>
    <row r="1656" spans="1:15" x14ac:dyDescent="0.25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  <c r="L1656" s="2">
        <f>E1656-F1656</f>
        <v>1902709000</v>
      </c>
      <c r="M1656" s="2">
        <f>L1656-SUM(G1656:I1656)</f>
        <v>1047833000</v>
      </c>
      <c r="N1656" s="28">
        <f t="array" ref="N1656">1-(F1656/E1656)</f>
        <v>0.36915098197926233</v>
      </c>
      <c r="O1656" s="28">
        <f>M1656/E1656</f>
        <v>0.20329360974288571</v>
      </c>
    </row>
    <row r="1657" spans="1:15" x14ac:dyDescent="0.25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  <c r="L1657" s="2">
        <f>E1657-F1657</f>
        <v>2142114000</v>
      </c>
      <c r="M1657" s="2">
        <f>L1657-SUM(G1657:I1657)</f>
        <v>1305137000</v>
      </c>
      <c r="N1657" s="28">
        <f t="array" ref="N1657">1-(F1657/E1657)</f>
        <v>0.38109560400616549</v>
      </c>
      <c r="O1657" s="28">
        <f>M1657/E1657</f>
        <v>0.23219211177640164</v>
      </c>
    </row>
    <row r="1658" spans="1:15" x14ac:dyDescent="0.25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  <c r="L1658" s="2">
        <f>E1658-F1658</f>
        <v>2117350000</v>
      </c>
      <c r="M1658" s="2">
        <f>L1658-SUM(G1658:I1658)</f>
        <v>1300330000</v>
      </c>
      <c r="N1658" s="28">
        <f t="array" ref="N1658">1-(F1658/E1658)</f>
        <v>0.38967281911771823</v>
      </c>
      <c r="O1658" s="28">
        <f>M1658/E1658</f>
        <v>0.23931010786282031</v>
      </c>
    </row>
    <row r="1659" spans="1:15" x14ac:dyDescent="0.25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  <c r="L1659" s="2">
        <f>E1659-F1659</f>
        <v>1545509000</v>
      </c>
      <c r="M1659" s="2">
        <f>L1659-SUM(G1659:I1659)</f>
        <v>747552000</v>
      </c>
      <c r="N1659" s="28">
        <f t="array" ref="N1659">1-(F1659/E1659)</f>
        <v>0.37918384801526439</v>
      </c>
      <c r="O1659" s="28">
        <f>M1659/E1659</f>
        <v>0.18340860127731831</v>
      </c>
    </row>
    <row r="1660" spans="1:15" x14ac:dyDescent="0.25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  <c r="L1660" s="2">
        <f>E1660-F1660</f>
        <v>1286035000</v>
      </c>
      <c r="M1660" s="2">
        <f>L1660-SUM(G1660:I1660)</f>
        <v>583817000</v>
      </c>
      <c r="N1660" s="28">
        <f t="array" ref="N1660">1-(F1660/E1660)</f>
        <v>0.79192370644692101</v>
      </c>
      <c r="O1660" s="28">
        <f>M1660/E1660</f>
        <v>0.35950695162007418</v>
      </c>
    </row>
    <row r="1661" spans="1:15" x14ac:dyDescent="0.25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  <c r="L1661" s="2">
        <f>E1661-F1661</f>
        <v>1591853000</v>
      </c>
      <c r="M1661" s="2">
        <f>L1661-SUM(G1661:I1661)</f>
        <v>903836000</v>
      </c>
      <c r="N1661" s="28">
        <f t="array" ref="N1661">1-(F1661/E1661)</f>
        <v>0.79670288696334579</v>
      </c>
      <c r="O1661" s="28">
        <f>M1661/E1661</f>
        <v>0.45235882367366997</v>
      </c>
    </row>
    <row r="1662" spans="1:15" x14ac:dyDescent="0.25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  <c r="L1662" s="2">
        <f>E1662-F1662</f>
        <v>1851345000</v>
      </c>
      <c r="M1662" s="2">
        <f>L1662-SUM(G1662:I1662)</f>
        <v>820254000</v>
      </c>
      <c r="N1662" s="28">
        <f t="array" ref="N1662">1-(F1662/E1662)</f>
        <v>0.76370073790021853</v>
      </c>
      <c r="O1662" s="28">
        <f>M1662/E1662</f>
        <v>0.33836404617486521</v>
      </c>
    </row>
    <row r="1663" spans="1:15" x14ac:dyDescent="0.25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  <c r="L1663" s="2">
        <f>E1663-F1663</f>
        <v>932745000</v>
      </c>
      <c r="M1663" s="2">
        <f>L1663-SUM(G1663:I1663)</f>
        <v>-26045000</v>
      </c>
      <c r="N1663" s="28">
        <f t="array" ref="N1663">1-(F1663/E1663)</f>
        <v>0.6421126255404892</v>
      </c>
      <c r="O1663" s="28">
        <f>M1663/E1663</f>
        <v>-1.7929684246178797E-2</v>
      </c>
    </row>
    <row r="1664" spans="1:15" x14ac:dyDescent="0.25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  <c r="L1664" s="2">
        <f>E1664-F1664</f>
        <v>3418187000</v>
      </c>
      <c r="M1664" s="2">
        <f>L1664-SUM(G1664:I1664)</f>
        <v>1822683000</v>
      </c>
      <c r="N1664" s="28">
        <f t="array" ref="N1664">1-(F1664/E1664)</f>
        <v>0.3374912854900608</v>
      </c>
      <c r="O1664" s="28">
        <f>M1664/E1664</f>
        <v>0.17996078877805119</v>
      </c>
    </row>
    <row r="1665" spans="1:15" x14ac:dyDescent="0.25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  <c r="L1665" s="2">
        <f>E1665-F1665</f>
        <v>3506644000</v>
      </c>
      <c r="M1665" s="2">
        <f>L1665-SUM(G1665:I1665)</f>
        <v>1847555000</v>
      </c>
      <c r="N1665" s="28">
        <f t="array" ref="N1665">1-(F1665/E1665)</f>
        <v>0.32127064215392465</v>
      </c>
      <c r="O1665" s="28">
        <f>M1665/E1665</f>
        <v>0.16926873137526774</v>
      </c>
    </row>
    <row r="1666" spans="1:15" x14ac:dyDescent="0.25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  <c r="L1666" s="2">
        <f>E1666-F1666</f>
        <v>3734783000</v>
      </c>
      <c r="M1666" s="2">
        <f>L1666-SUM(G1666:I1666)</f>
        <v>1948130000</v>
      </c>
      <c r="N1666" s="28">
        <f t="array" ref="N1666">1-(F1666/E1666)</f>
        <v>0.31959095115707636</v>
      </c>
      <c r="O1666" s="28">
        <f>M1666/E1666</f>
        <v>0.16670438943243424</v>
      </c>
    </row>
    <row r="1667" spans="1:15" x14ac:dyDescent="0.25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  <c r="L1667" s="2">
        <f>E1667-F1667</f>
        <v>3990853000</v>
      </c>
      <c r="M1667" s="2">
        <f>L1667-SUM(G1667:I1667)</f>
        <v>2000512000</v>
      </c>
      <c r="N1667" s="28">
        <f t="array" ref="N1667">1-(F1667/E1667)</f>
        <v>0.36199900838914389</v>
      </c>
      <c r="O1667" s="28">
        <f>M1667/E1667</f>
        <v>0.1814607955418511</v>
      </c>
    </row>
    <row r="1668" spans="1:15" x14ac:dyDescent="0.25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  <c r="L1668" s="2">
        <f>E1668-F1668</f>
        <v>2067228000</v>
      </c>
      <c r="M1668" s="2">
        <f>L1668-SUM(G1668:I1668)</f>
        <v>893273000</v>
      </c>
      <c r="N1668" s="28">
        <f t="array" ref="N1668">1-(F1668/E1668)</f>
        <v>0.28582888909444548</v>
      </c>
      <c r="O1668" s="28">
        <f>M1668/E1668</f>
        <v>0.12350995112685324</v>
      </c>
    </row>
    <row r="1669" spans="1:15" x14ac:dyDescent="0.25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  <c r="L1669" s="2">
        <f>E1669-F1669</f>
        <v>2434745000</v>
      </c>
      <c r="M1669" s="2">
        <f>L1669-SUM(G1669:I1669)</f>
        <v>1221567000</v>
      </c>
      <c r="N1669" s="28">
        <f t="array" ref="N1669">1-(F1669/E1669)</f>
        <v>0.32285763841832782</v>
      </c>
      <c r="O1669" s="28">
        <f>M1669/E1669</f>
        <v>0.16198502791452965</v>
      </c>
    </row>
    <row r="1670" spans="1:15" x14ac:dyDescent="0.25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  <c r="L1670" s="2">
        <f>E1670-F1670</f>
        <v>2362793000</v>
      </c>
      <c r="M1670" s="2">
        <f>L1670-SUM(G1670:I1670)</f>
        <v>1021478000</v>
      </c>
      <c r="N1670" s="28">
        <f t="array" ref="N1670">1-(F1670/E1670)</f>
        <v>0.35787601440535499</v>
      </c>
      <c r="O1670" s="28">
        <f>M1670/E1670</f>
        <v>0.15471625125127475</v>
      </c>
    </row>
    <row r="1671" spans="1:15" x14ac:dyDescent="0.25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  <c r="L1671" s="2">
        <f>E1671-F1671</f>
        <v>3109281000</v>
      </c>
      <c r="M1671" s="2">
        <f>L1671-SUM(G1671:I1671)</f>
        <v>1142342000</v>
      </c>
      <c r="N1671" s="28">
        <f t="array" ref="N1671">1-(F1671/E1671)</f>
        <v>0.33401071186944664</v>
      </c>
      <c r="O1671" s="28">
        <f>M1671/E1671</f>
        <v>0.12271469340286946</v>
      </c>
    </row>
    <row r="1672" spans="1:15" x14ac:dyDescent="0.25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  <c r="L1672" s="2">
        <f>E1672-F1672</f>
        <v>1431446000</v>
      </c>
      <c r="M1672" s="2">
        <f>L1672-SUM(G1672:I1672)</f>
        <v>580732000</v>
      </c>
      <c r="N1672" s="28">
        <f t="array" ref="N1672">1-(F1672/E1672)</f>
        <v>0.66006256421039433</v>
      </c>
      <c r="O1672" s="28">
        <f>M1672/E1672</f>
        <v>0.26778478059181465</v>
      </c>
    </row>
    <row r="1673" spans="1:15" x14ac:dyDescent="0.25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  <c r="L1673" s="2">
        <f>E1673-F1673</f>
        <v>1639278000</v>
      </c>
      <c r="M1673" s="2">
        <f>L1673-SUM(G1673:I1673)</f>
        <v>758337000</v>
      </c>
      <c r="N1673" s="28">
        <f t="array" ref="N1673">1-(F1673/E1673)</f>
        <v>0.68804057533773955</v>
      </c>
      <c r="O1673" s="28">
        <f>M1673/E1673</f>
        <v>0.3182905070280303</v>
      </c>
    </row>
    <row r="1674" spans="1:15" x14ac:dyDescent="0.25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  <c r="L1674" s="2">
        <f>E1674-F1674</f>
        <v>1668521000</v>
      </c>
      <c r="M1674" s="2">
        <f>L1674-SUM(G1674:I1674)</f>
        <v>779569000</v>
      </c>
      <c r="N1674" s="28">
        <f t="array" ref="N1674">1-(F1674/E1674)</f>
        <v>0.70184247630969687</v>
      </c>
      <c r="O1674" s="28">
        <f>M1674/E1674</f>
        <v>0.32791594317019329</v>
      </c>
    </row>
    <row r="1675" spans="1:15" x14ac:dyDescent="0.25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  <c r="L1675" s="2">
        <f>E1675-F1675</f>
        <v>1541974000</v>
      </c>
      <c r="M1675" s="2">
        <f>L1675-SUM(G1675:I1675)</f>
        <v>669881000</v>
      </c>
      <c r="N1675" s="28">
        <f t="array" ref="N1675">1-(F1675/E1675)</f>
        <v>0.69650265755024776</v>
      </c>
      <c r="O1675" s="28">
        <f>M1675/E1675</f>
        <v>0.30258220744475428</v>
      </c>
    </row>
    <row r="1676" spans="1:15" x14ac:dyDescent="0.25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  <c r="L1676" s="2">
        <f>E1676-F1676</f>
        <v>149453000000</v>
      </c>
      <c r="M1676" s="2">
        <f>L1676-SUM(G1676:I1676)</f>
        <v>51721000000</v>
      </c>
      <c r="N1676" s="28">
        <f t="array" ref="N1676">1-(F1676/E1676)</f>
        <v>0.33100779829416471</v>
      </c>
      <c r="O1676" s="28">
        <f>M1676/E1676</f>
        <v>0.11455142643889712</v>
      </c>
    </row>
    <row r="1677" spans="1:15" x14ac:dyDescent="0.25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  <c r="L1677" s="2">
        <f>E1677-F1677</f>
        <v>136155000000</v>
      </c>
      <c r="M1677" s="2">
        <f>L1677-SUM(G1677:I1677)</f>
        <v>42277000000</v>
      </c>
      <c r="N1677" s="28">
        <f t="array" ref="N1677">1-(F1677/E1677)</f>
        <v>0.32353458354323295</v>
      </c>
      <c r="O1677" s="28">
        <f>M1677/E1677</f>
        <v>0.10045956144436312</v>
      </c>
    </row>
    <row r="1678" spans="1:15" x14ac:dyDescent="0.25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  <c r="L1678" s="2">
        <f>E1678-F1678</f>
        <v>127274000000</v>
      </c>
      <c r="M1678" s="2">
        <f>L1678-SUM(G1678:I1678)</f>
        <v>35751000000</v>
      </c>
      <c r="N1678" s="28">
        <f t="array" ref="N1678">1-(F1678/E1678)</f>
        <v>0.3229443929917154</v>
      </c>
      <c r="O1678" s="28">
        <f>M1678/E1678</f>
        <v>9.0714403521904061E-2</v>
      </c>
    </row>
    <row r="1679" spans="1:15" x14ac:dyDescent="0.25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  <c r="L1679" s="2">
        <f>E1679-F1679</f>
        <v>93898000000</v>
      </c>
      <c r="M1679" s="2">
        <f>L1679-SUM(G1679:I1679)</f>
        <v>14406000000</v>
      </c>
      <c r="N1679" s="28">
        <f t="array" ref="N1679">1-(F1679/E1679)</f>
        <v>0.36185873720557404</v>
      </c>
      <c r="O1679" s="28">
        <f>M1679/E1679</f>
        <v>5.551701812800592E-2</v>
      </c>
    </row>
    <row r="1680" spans="1:15" x14ac:dyDescent="0.25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  <c r="L1680" s="2">
        <f>E1680-F1680</f>
        <v>1556387000</v>
      </c>
      <c r="M1680" s="2">
        <f>L1680-SUM(G1680:I1680)</f>
        <v>407656000</v>
      </c>
      <c r="N1680" s="28">
        <f t="array" ref="N1680">1-(F1680/E1680)</f>
        <v>0.53147506734839745</v>
      </c>
      <c r="O1680" s="28">
        <f>M1680/E1680</f>
        <v>0.13920637993955121</v>
      </c>
    </row>
    <row r="1681" spans="1:15" x14ac:dyDescent="0.25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  <c r="L1681" s="2">
        <f>E1681-F1681</f>
        <v>1577400000</v>
      </c>
      <c r="M1681" s="2">
        <f>L1681-SUM(G1681:I1681)</f>
        <v>432600000</v>
      </c>
      <c r="N1681" s="28">
        <f t="array" ref="N1681">1-(F1681/E1681)</f>
        <v>0.53456689711264738</v>
      </c>
      <c r="O1681" s="28">
        <f>M1681/E1681</f>
        <v>0.14660431069540464</v>
      </c>
    </row>
    <row r="1682" spans="1:15" x14ac:dyDescent="0.25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  <c r="L1682" s="2">
        <f>E1682-F1682</f>
        <v>1599800000</v>
      </c>
      <c r="M1682" s="2">
        <f>L1682-SUM(G1682:I1682)</f>
        <v>456700000</v>
      </c>
      <c r="N1682" s="28">
        <f t="array" ref="N1682">1-(F1682/E1682)</f>
        <v>0.54738931088756582</v>
      </c>
      <c r="O1682" s="28">
        <f>M1682/E1682</f>
        <v>0.15626496954766303</v>
      </c>
    </row>
    <row r="1683" spans="1:15" x14ac:dyDescent="0.25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  <c r="L1683" s="2">
        <f>E1683-F1683</f>
        <v>1517200000</v>
      </c>
      <c r="M1683" s="2">
        <f>L1683-SUM(G1683:I1683)</f>
        <v>439900000</v>
      </c>
      <c r="N1683" s="28">
        <f t="array" ref="N1683">1-(F1683/E1683)</f>
        <v>0.56732602924129671</v>
      </c>
      <c r="O1683" s="28">
        <f>M1683/E1683</f>
        <v>0.16449164267284896</v>
      </c>
    </row>
    <row r="1684" spans="1:15" x14ac:dyDescent="0.25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  <c r="L1684" s="2">
        <f>E1684-F1684</f>
        <v>6787000000</v>
      </c>
      <c r="M1684" s="2">
        <f>L1684-SUM(G1684:I1684)</f>
        <v>1433000000</v>
      </c>
      <c r="N1684" s="28">
        <f t="array" ref="N1684">1-(F1684/E1684)</f>
        <v>0.33235394936584883</v>
      </c>
      <c r="O1684" s="28">
        <f>M1684/E1684</f>
        <v>7.0172861270261011E-2</v>
      </c>
    </row>
    <row r="1685" spans="1:15" x14ac:dyDescent="0.25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  <c r="L1685" s="2">
        <f>E1685-F1685</f>
        <v>6485000000</v>
      </c>
      <c r="M1685" s="2">
        <f>L1685-SUM(G1685:I1685)</f>
        <v>1358000000</v>
      </c>
      <c r="N1685" s="28">
        <f t="array" ref="N1685">1-(F1685/E1685)</f>
        <v>0.32415275417374789</v>
      </c>
      <c r="O1685" s="28">
        <f>M1685/E1685</f>
        <v>6.7879636109167252E-2</v>
      </c>
    </row>
    <row r="1686" spans="1:15" x14ac:dyDescent="0.25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  <c r="L1686" s="2">
        <f>E1686-F1686</f>
        <v>6246000000</v>
      </c>
      <c r="M1686" s="2">
        <f>L1686-SUM(G1686:I1686)</f>
        <v>1334000000</v>
      </c>
      <c r="N1686" s="28">
        <f t="array" ref="N1686">1-(F1686/E1686)</f>
        <v>0.31965199590583415</v>
      </c>
      <c r="O1686" s="28">
        <f>M1686/E1686</f>
        <v>6.8270214943705221E-2</v>
      </c>
    </row>
    <row r="1687" spans="1:15" x14ac:dyDescent="0.25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  <c r="L1687" s="2">
        <f>E1687-F1687</f>
        <v>5263000000</v>
      </c>
      <c r="M1687" s="2">
        <f>L1687-SUM(G1687:I1687)</f>
        <v>598000000</v>
      </c>
      <c r="N1687" s="28">
        <f t="array" ref="N1687">1-(F1687/E1687)</f>
        <v>0.29165973954003876</v>
      </c>
      <c r="O1687" s="28">
        <f>M1687/E1687</f>
        <v>3.3139373787752842E-2</v>
      </c>
    </row>
    <row r="1688" spans="1:15" x14ac:dyDescent="0.25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  <c r="L1688" s="2">
        <f>E1688-F1688</f>
        <v>1502000000</v>
      </c>
      <c r="M1688" s="2">
        <f>L1688-SUM(G1688:I1688)</f>
        <v>460000000</v>
      </c>
      <c r="N1688" s="28">
        <f t="array" ref="N1688">1-(F1688/E1688)</f>
        <v>0.39620152993933</v>
      </c>
      <c r="O1688" s="28">
        <f>M1688/E1688</f>
        <v>0.12134001582695858</v>
      </c>
    </row>
    <row r="1689" spans="1:15" x14ac:dyDescent="0.25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  <c r="L1689" s="2">
        <f>E1689-F1689</f>
        <v>1499000000</v>
      </c>
      <c r="M1689" s="2">
        <f>L1689-SUM(G1689:I1689)</f>
        <v>405000000</v>
      </c>
      <c r="N1689" s="28">
        <f t="array" ref="N1689">1-(F1689/E1689)</f>
        <v>0.39066979410998171</v>
      </c>
      <c r="O1689" s="28">
        <f>M1689/E1689</f>
        <v>0.1055512118842846</v>
      </c>
    </row>
    <row r="1690" spans="1:15" x14ac:dyDescent="0.25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  <c r="L1690" s="2">
        <f>E1690-F1690</f>
        <v>1513000000</v>
      </c>
      <c r="M1690" s="2">
        <f>L1690-SUM(G1690:I1690)</f>
        <v>489000000</v>
      </c>
      <c r="N1690" s="28">
        <f t="array" ref="N1690">1-(F1690/E1690)</f>
        <v>0.38636363636363635</v>
      </c>
      <c r="O1690" s="28">
        <f>M1690/E1690</f>
        <v>0.12487231869254341</v>
      </c>
    </row>
    <row r="1691" spans="1:15" x14ac:dyDescent="0.25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  <c r="L1691" s="2">
        <f>E1691-F1691</f>
        <v>1404000000</v>
      </c>
      <c r="M1691" s="2">
        <f>L1691-SUM(G1691:I1691)</f>
        <v>455000000</v>
      </c>
      <c r="N1691" s="28">
        <f t="array" ref="N1691">1-(F1691/E1691)</f>
        <v>0.38434163701067614</v>
      </c>
      <c r="O1691" s="28">
        <f>M1691/E1691</f>
        <v>0.12455516014234876</v>
      </c>
    </row>
    <row r="1692" spans="1:15" x14ac:dyDescent="0.25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  <c r="L1692" s="2">
        <f>E1692-F1692</f>
        <v>3366000000</v>
      </c>
      <c r="M1692" s="2">
        <f>L1692-SUM(G1692:I1692)</f>
        <v>802538000</v>
      </c>
      <c r="N1692" s="28">
        <f t="array" ref="N1692">1-(F1692/E1692)</f>
        <v>0.67501362661198105</v>
      </c>
      <c r="O1692" s="28">
        <f>M1692/E1692</f>
        <v>0.16094001362861737</v>
      </c>
    </row>
    <row r="1693" spans="1:15" x14ac:dyDescent="0.25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  <c r="L1693" s="2">
        <f>E1693-F1693</f>
        <v>3331000000</v>
      </c>
      <c r="M1693" s="2">
        <f>L1693-SUM(G1693:I1693)</f>
        <v>577297000</v>
      </c>
      <c r="N1693" s="28">
        <f t="array" ref="N1693">1-(F1693/E1693)</f>
        <v>0.71169434960409195</v>
      </c>
      <c r="O1693" s="28">
        <f>M1693/E1693</f>
        <v>0.12334404471431806</v>
      </c>
    </row>
    <row r="1694" spans="1:15" x14ac:dyDescent="0.25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  <c r="L1694" s="2">
        <f>E1694-F1694</f>
        <v>3230758000</v>
      </c>
      <c r="M1694" s="2">
        <f>L1694-SUM(G1694:I1694)</f>
        <v>236912000</v>
      </c>
      <c r="N1694" s="28">
        <f t="array" ref="N1694">1-(F1694/E1694)</f>
        <v>0.69958097785403761</v>
      </c>
      <c r="O1694" s="28">
        <f>M1694/E1694</f>
        <v>5.1300384809185876E-2</v>
      </c>
    </row>
    <row r="1695" spans="1:15" x14ac:dyDescent="0.25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  <c r="L1695" s="2">
        <f>E1695-F1695</f>
        <v>2890553000</v>
      </c>
      <c r="M1695" s="2">
        <f t="array" ref="M1695">L1695-SUM(G1695:I1695)</f>
        <v>-134934000</v>
      </c>
      <c r="N1695" s="28">
        <f t="array" ref="N1695">1-(F1695/E1695)</f>
        <v>0.58179908986995754</v>
      </c>
      <c r="O1695" s="28">
        <f>M1695/E1695</f>
        <v>-2.7158982517363581E-2</v>
      </c>
    </row>
    <row r="1696" spans="1:15" x14ac:dyDescent="0.25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  <c r="L1696" s="2">
        <f>E1696-F1696</f>
        <v>3781000000</v>
      </c>
      <c r="M1696" s="2">
        <f>L1696-SUM(G1696:I1696)</f>
        <v>2331000000</v>
      </c>
      <c r="N1696" s="28">
        <f t="array" ref="N1696">1-(F1696/E1696)</f>
        <v>0.2773417442969266</v>
      </c>
      <c r="O1696" s="28">
        <f>M1696/E1696</f>
        <v>0.17098217560331549</v>
      </c>
    </row>
    <row r="1697" spans="1:15" x14ac:dyDescent="0.25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  <c r="L1697" s="2">
        <f>E1697-F1697</f>
        <v>3583000000</v>
      </c>
      <c r="M1697" s="2">
        <f>L1697-SUM(G1697:I1697)</f>
        <v>2129000000</v>
      </c>
      <c r="N1697" s="28">
        <f t="array" ref="N1697">1-(F1697/E1697)</f>
        <v>0.27384591867930297</v>
      </c>
      <c r="O1697" s="28">
        <f>M1697/E1697</f>
        <v>0.16271782329562826</v>
      </c>
    </row>
    <row r="1698" spans="1:15" x14ac:dyDescent="0.25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  <c r="L1698" s="2">
        <f>E1698-F1698</f>
        <v>3597000000</v>
      </c>
      <c r="M1698" s="2">
        <f>L1698-SUM(G1698:I1698)</f>
        <v>2092000000</v>
      </c>
      <c r="N1698" s="28">
        <f t="array" ref="N1698">1-(F1698/E1698)</f>
        <v>0.27087883123729195</v>
      </c>
      <c r="O1698" s="28">
        <f>M1698/E1698</f>
        <v>0.15754198358310115</v>
      </c>
    </row>
    <row r="1699" spans="1:15" x14ac:dyDescent="0.25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  <c r="L1699" s="2">
        <f>E1699-F1699</f>
        <v>3746000000</v>
      </c>
      <c r="M1699" s="2">
        <f>L1699-SUM(G1699:I1699)</f>
        <v>2000000000</v>
      </c>
      <c r="N1699" s="28">
        <f t="array" ref="N1699">1-(F1699/E1699)</f>
        <v>0.28584509729111029</v>
      </c>
      <c r="O1699" s="28">
        <f>M1699/E1699</f>
        <v>0.15261350629530712</v>
      </c>
    </row>
    <row r="1700" spans="1:15" x14ac:dyDescent="0.25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  <c r="L1700" s="2">
        <f>E1700-F1700</f>
        <v>3346500000</v>
      </c>
      <c r="M1700" s="2">
        <f>L1700-SUM(G1700:I1700)</f>
        <v>1298800000</v>
      </c>
      <c r="N1700" s="28">
        <f t="array" ref="N1700">1-(F1700/E1700)</f>
        <v>0.74837310195227769</v>
      </c>
      <c r="O1700" s="28">
        <f>M1700/E1700</f>
        <v>0.29044882259543353</v>
      </c>
    </row>
    <row r="1701" spans="1:15" x14ac:dyDescent="0.25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  <c r="L1701" s="2">
        <f>E1701-F1701</f>
        <v>3356700000</v>
      </c>
      <c r="M1701" s="2">
        <f>L1701-SUM(G1701:I1701)</f>
        <v>1278900000</v>
      </c>
      <c r="N1701" s="28">
        <f t="array" ref="N1701">1-(F1701/E1701)</f>
        <v>0.72602413808020072</v>
      </c>
      <c r="O1701" s="28">
        <f>M1701/E1701</f>
        <v>0.27661461262274517</v>
      </c>
    </row>
    <row r="1702" spans="1:15" x14ac:dyDescent="0.25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  <c r="L1702" s="2">
        <f>E1702-F1702</f>
        <v>3430500000</v>
      </c>
      <c r="M1702" s="2">
        <f>L1702-SUM(G1702:I1702)</f>
        <v>1378400000</v>
      </c>
      <c r="N1702" s="28">
        <f t="array" ref="N1702">1-(F1702/E1702)</f>
        <v>0.73406372370701645</v>
      </c>
      <c r="O1702" s="28">
        <f>M1702/E1702</f>
        <v>0.29495217512250443</v>
      </c>
    </row>
    <row r="1703" spans="1:15" x14ac:dyDescent="0.25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  <c r="L1703" s="2">
        <f>E1703-F1703</f>
        <v>4197200000</v>
      </c>
      <c r="M1703" s="2">
        <f>L1703-SUM(G1703:I1703)</f>
        <v>1299100000</v>
      </c>
      <c r="N1703" s="28">
        <f t="array" ref="N1703">1-(F1703/E1703)</f>
        <v>0.69978992297175635</v>
      </c>
      <c r="O1703" s="28">
        <f>M1703/E1703</f>
        <v>0.21659608523125146</v>
      </c>
    </row>
    <row r="1704" spans="1:15" x14ac:dyDescent="0.25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  <c r="L1704" s="2">
        <f>E1704-F1704</f>
        <v>2378446000</v>
      </c>
      <c r="M1704" s="2">
        <f>L1704-SUM(G1704:I1704)</f>
        <v>768202000</v>
      </c>
      <c r="N1704" s="28">
        <f t="array" ref="N1704">1-(F1704/E1704)</f>
        <v>0.96740166729575305</v>
      </c>
      <c r="O1704" s="28">
        <f>M1704/E1704</f>
        <v>0.31245607241868517</v>
      </c>
    </row>
    <row r="1705" spans="1:15" x14ac:dyDescent="0.25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  <c r="L1705" s="2">
        <f>E1705-F1705</f>
        <v>2219899000</v>
      </c>
      <c r="M1705" s="2">
        <f>L1705-SUM(G1705:I1705)</f>
        <v>592596000</v>
      </c>
      <c r="N1705" s="28">
        <f t="array" ref="N1705">1-(F1705/E1705)</f>
        <v>0.97414749439620296</v>
      </c>
      <c r="O1705" s="28">
        <f>M1705/E1705</f>
        <v>0.26004602398091636</v>
      </c>
    </row>
    <row r="1706" spans="1:15" x14ac:dyDescent="0.25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  <c r="L1706" s="2">
        <f>E1706-F1706</f>
        <v>2311895000</v>
      </c>
      <c r="M1706" s="2">
        <f>L1706-SUM(G1706:I1706)</f>
        <v>744685000</v>
      </c>
      <c r="N1706" s="28">
        <f t="array" ref="N1706">1-(F1706/E1706)</f>
        <v>0.97893997834547397</v>
      </c>
      <c r="O1706" s="28">
        <f>M1706/E1706</f>
        <v>0.31532656879927473</v>
      </c>
    </row>
    <row r="1707" spans="1:15" x14ac:dyDescent="0.25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  <c r="L1707" s="2">
        <f>E1707-F1707</f>
        <v>2161247000</v>
      </c>
      <c r="M1707" s="2">
        <f>L1707-SUM(G1707:I1707)</f>
        <v>520726000</v>
      </c>
      <c r="N1707" s="28">
        <f t="array" ref="N1707">1-(F1707/E1707)</f>
        <v>0.97767836745919978</v>
      </c>
      <c r="O1707" s="28">
        <f>M1707/E1707</f>
        <v>0.23555963088603907</v>
      </c>
    </row>
    <row r="1708" spans="1:15" x14ac:dyDescent="0.25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  <c r="L1708" s="2">
        <f>E1708-F1708</f>
        <v>2892000000</v>
      </c>
      <c r="M1708" s="2">
        <f>L1708-SUM(G1708:I1708)</f>
        <v>820000000</v>
      </c>
      <c r="N1708" s="28">
        <f t="array" ref="N1708">1-(F1708/E1708)</f>
        <v>0.63407147555360666</v>
      </c>
      <c r="O1708" s="28">
        <f>M1708/E1708</f>
        <v>0.17978513483885114</v>
      </c>
    </row>
    <row r="1709" spans="1:15" x14ac:dyDescent="0.25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  <c r="L1709" s="2">
        <f>E1709-F1709</f>
        <v>3068000000</v>
      </c>
      <c r="M1709" s="2">
        <f>L1709-SUM(G1709:I1709)</f>
        <v>969000000</v>
      </c>
      <c r="N1709" s="28">
        <f t="array" ref="N1709">1-(F1709/E1709)</f>
        <v>0.64117032392894457</v>
      </c>
      <c r="O1709" s="28">
        <f>M1709/E1709</f>
        <v>0.2025078369905956</v>
      </c>
    </row>
    <row r="1710" spans="1:15" x14ac:dyDescent="0.25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  <c r="L1710" s="2">
        <f>E1710-F1710</f>
        <v>3027000000</v>
      </c>
      <c r="M1710" s="2">
        <f>L1710-SUM(G1710:I1710)</f>
        <v>1070000000</v>
      </c>
      <c r="N1710" s="28">
        <f t="array" ref="N1710">1-(F1710/E1710)</f>
        <v>0.63525708289611749</v>
      </c>
      <c r="O1710" s="28">
        <f>M1710/E1710</f>
        <v>0.22455403987408185</v>
      </c>
    </row>
    <row r="1711" spans="1:15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>E1711-F1711</f>
        <v>3222000000</v>
      </c>
      <c r="M1711" s="2">
        <f>L1711-SUM(G1711:I1711)</f>
        <v>1397000000</v>
      </c>
      <c r="N1711" s="28">
        <f t="array" ref="N1711">1-(F1711/E1711)</f>
        <v>0.6591653027823241</v>
      </c>
      <c r="O1711" s="28">
        <f>M1711/E1711</f>
        <v>0.28580196399345337</v>
      </c>
    </row>
    <row r="1712" spans="1:15" x14ac:dyDescent="0.25">
      <c r="N1712" s="2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D2" sqref="D2"/>
    </sheetView>
  </sheetViews>
  <sheetFormatPr defaultRowHeight="15" x14ac:dyDescent="0.25"/>
  <cols>
    <col min="1" max="1" width="27.7109375" bestFit="1" customWidth="1"/>
    <col min="2" max="4" width="19" bestFit="1" customWidth="1"/>
    <col min="5" max="6" width="18" bestFit="1" customWidth="1"/>
    <col min="7" max="7" width="19" bestFit="1" customWidth="1"/>
    <col min="8" max="9" width="20" bestFit="1" customWidth="1"/>
    <col min="10" max="11" width="20" customWidth="1"/>
    <col min="12" max="12" width="19" bestFit="1" customWidth="1"/>
    <col min="13" max="14" width="20" bestFit="1" customWidth="1"/>
  </cols>
  <sheetData>
    <row r="1" spans="1:12" s="6" customFormat="1" x14ac:dyDescent="0.25">
      <c r="A1" s="35" t="s">
        <v>591</v>
      </c>
      <c r="B1" s="35"/>
      <c r="C1" s="35"/>
      <c r="D1" s="35"/>
      <c r="E1" s="35"/>
      <c r="F1" s="35"/>
      <c r="G1" s="35"/>
      <c r="H1" s="35"/>
      <c r="I1" s="35"/>
      <c r="J1" s="12"/>
      <c r="K1" s="12"/>
      <c r="L1" s="35"/>
    </row>
    <row r="2" spans="1:12" x14ac:dyDescent="0.25">
      <c r="A2" s="35"/>
      <c r="B2" s="35"/>
      <c r="C2" s="35"/>
      <c r="D2" s="35"/>
      <c r="E2" s="35"/>
      <c r="F2" s="35"/>
      <c r="G2" s="35"/>
      <c r="H2" s="35"/>
      <c r="I2" s="35"/>
      <c r="J2" s="10"/>
      <c r="K2" s="10"/>
      <c r="L2" s="35"/>
    </row>
    <row r="3" spans="1:12" x14ac:dyDescent="0.25">
      <c r="A3" s="12" t="s">
        <v>589</v>
      </c>
      <c r="B3" s="34"/>
      <c r="C3" s="12" t="s">
        <v>578</v>
      </c>
      <c r="D3" s="12"/>
      <c r="E3" s="12" t="s">
        <v>582</v>
      </c>
      <c r="F3" s="12"/>
      <c r="G3" s="12"/>
      <c r="H3" s="12"/>
      <c r="I3" s="12"/>
      <c r="J3" s="10"/>
      <c r="K3" s="10"/>
      <c r="L3" s="12"/>
    </row>
    <row r="4" spans="1:12" x14ac:dyDescent="0.25">
      <c r="A4" s="12"/>
      <c r="B4" s="13" t="s">
        <v>579</v>
      </c>
      <c r="C4" s="13" t="s">
        <v>580</v>
      </c>
      <c r="D4" s="13" t="s">
        <v>581</v>
      </c>
      <c r="E4" s="13" t="s">
        <v>583</v>
      </c>
      <c r="F4" s="13" t="s">
        <v>584</v>
      </c>
      <c r="G4" s="13" t="s">
        <v>585</v>
      </c>
      <c r="H4" s="13" t="s">
        <v>586</v>
      </c>
      <c r="I4" s="13" t="s">
        <v>587</v>
      </c>
      <c r="J4" s="36" t="s">
        <v>626</v>
      </c>
      <c r="K4" s="36" t="s">
        <v>627</v>
      </c>
      <c r="L4" s="37" t="s">
        <v>588</v>
      </c>
    </row>
    <row r="5" spans="1:12" x14ac:dyDescent="0.25">
      <c r="A5" s="11" t="s">
        <v>182</v>
      </c>
      <c r="B5" s="8">
        <f t="array" ref="B5">AVERAGE(IF(A5=sector_ref,total_revenue))</f>
        <v>57537392650</v>
      </c>
      <c r="C5" s="8">
        <f t="array" ref="C5">MEDIAN(IF(A5=sector_ref,total_revenue))</f>
        <v>18063000000</v>
      </c>
      <c r="D5" s="8" t="e">
        <f t="array" ref="D5">MODE(IF(A5=sector_ref,total_revenue))</f>
        <v>#N/A</v>
      </c>
      <c r="E5" s="8">
        <f t="array" ref="E5">MIN(IF(A5=sector_ref,total_revenue))</f>
        <v>4762000000</v>
      </c>
      <c r="F5" s="8">
        <f t="array" ref="F5">QUARTILE(IF(A5=sector_ref,total_revenue),1)</f>
        <v>6360250000</v>
      </c>
      <c r="G5" s="8">
        <f t="array" ref="G5">QUARTILE(IF(A5=sector_ref,total_revenue),2)</f>
        <v>18063000000</v>
      </c>
      <c r="H5" s="8">
        <f t="array" ref="H5">QUARTILE(IF(A5=sector_ref,total_revenue),3)</f>
        <v>127167750000</v>
      </c>
      <c r="I5" s="8">
        <f t="array" ref="I5">MAX(IF(A5=sector_ref,total_revenue))</f>
        <v>146801000000</v>
      </c>
      <c r="J5" s="8">
        <f>I5-E5</f>
        <v>142039000000</v>
      </c>
      <c r="K5" s="8">
        <f>H5-F5</f>
        <v>120807500000</v>
      </c>
      <c r="L5" s="8">
        <f t="array" ref="L5">STDEV(IF(A5=sector_ref,total_revenue))</f>
        <v>60144628766.30146</v>
      </c>
    </row>
    <row r="6" spans="1:12" x14ac:dyDescent="0.25">
      <c r="A6" s="11" t="s">
        <v>36</v>
      </c>
      <c r="B6" s="8">
        <f t="array" ref="B6">AVERAGE(IF(A6=sector_ref,total_revenue))</f>
        <v>43407926143.939392</v>
      </c>
      <c r="C6" s="8">
        <f t="array" ref="C6">MEDIAN(IF(A6=sector_ref,total_revenue))</f>
        <v>13859500000</v>
      </c>
      <c r="D6" s="8" t="e">
        <f t="array" ref="D6">MODE(IF(A6=sector_ref,total_revenue))</f>
        <v>#N/A</v>
      </c>
      <c r="E6" s="8">
        <f t="array" ref="E6">MIN(IF(A6=sector_ref,total_revenue))</f>
        <v>1514000</v>
      </c>
      <c r="F6" s="8">
        <f t="array" ref="F6">QUARTILE(IF(A6=sector_ref,total_revenue),1)</f>
        <v>5643900000</v>
      </c>
      <c r="G6" s="8">
        <f t="array" ref="G6">QUARTILE(IF(A6=sector_ref,total_revenue),2)</f>
        <v>13859500000</v>
      </c>
      <c r="H6" s="8">
        <f t="array" ref="H6">QUARTILE(IF(A6=sector_ref,total_revenue),3)</f>
        <v>46127678000</v>
      </c>
      <c r="I6" s="8">
        <f t="array" ref="I6">MAX(IF(A6=sector_ref,total_revenue))</f>
        <v>485651000000</v>
      </c>
      <c r="J6" s="8">
        <f>I6-E6</f>
        <v>485649486000</v>
      </c>
      <c r="K6" s="8">
        <f>H6-F6</f>
        <v>40483778000</v>
      </c>
      <c r="L6" s="8">
        <f t="array" ref="L6">STDEV(IF(A6=sector_ref,total_revenue))</f>
        <v>85488778871.130402</v>
      </c>
    </row>
    <row r="7" spans="1:12" x14ac:dyDescent="0.25">
      <c r="A7" s="11" t="s">
        <v>83</v>
      </c>
      <c r="B7" s="8">
        <f t="array" ref="B7">AVERAGE(IF(A7=sector_ref,total_revenue))</f>
        <v>38984796516.129036</v>
      </c>
      <c r="C7" s="8">
        <f t="array" ref="C7">MEDIAN(IF(A7=sector_ref,total_revenue))</f>
        <v>11777257500</v>
      </c>
      <c r="D7" s="8" t="e">
        <f t="array" ref="D7">MODE(IF(A7=sector_ref,total_revenue))</f>
        <v>#N/A</v>
      </c>
      <c r="E7" s="8">
        <f t="array" ref="E7">MIN(IF(A7=sector_ref,total_revenue))</f>
        <v>1181704000</v>
      </c>
      <c r="F7" s="8">
        <f t="array" ref="F7">QUARTILE(IF(A7=sector_ref,total_revenue),1)</f>
        <v>3383460500</v>
      </c>
      <c r="G7" s="8">
        <f t="array" ref="G7">QUARTILE(IF(A7=sector_ref,total_revenue),2)</f>
        <v>11777257500</v>
      </c>
      <c r="H7" s="8">
        <f t="array" ref="H7">QUARTILE(IF(A7=sector_ref,total_revenue),3)</f>
        <v>20838500000</v>
      </c>
      <c r="I7" s="8">
        <f t="array" ref="I7">MAX(IF(A7=sector_ref,total_revenue))</f>
        <v>451509000000</v>
      </c>
      <c r="J7" s="8">
        <f>I7-E7</f>
        <v>450327296000</v>
      </c>
      <c r="K7" s="8">
        <f>H7-F7</f>
        <v>17455039500</v>
      </c>
      <c r="L7" s="8">
        <f t="array" ref="L7">STDEV(IF(A7=sector_ref,total_revenue))</f>
        <v>79864818249.623077</v>
      </c>
    </row>
    <row r="8" spans="1:12" x14ac:dyDescent="0.25">
      <c r="A8" s="11" t="s">
        <v>25</v>
      </c>
      <c r="B8" s="8">
        <f t="array" ref="B8">AVERAGE(IF(A8=sector_ref,total_revenue))</f>
        <v>23463223026.315788</v>
      </c>
      <c r="C8" s="8">
        <f t="array" ref="C8">MEDIAN(IF(A8=sector_ref,total_revenue))</f>
        <v>8563050000</v>
      </c>
      <c r="D8" s="8">
        <f t="array" ref="D8">MODE(IF(A8=sector_ref,total_revenue))</f>
        <v>16560000000</v>
      </c>
      <c r="E8" s="8">
        <f t="array" ref="E8">MIN(IF(A8=sector_ref,total_revenue))</f>
        <v>580415000</v>
      </c>
      <c r="F8" s="8">
        <f t="array" ref="F8">QUARTILE(IF(A8=sector_ref,total_revenue),1)</f>
        <v>2924057250</v>
      </c>
      <c r="G8" s="8">
        <f t="array" ref="G8">QUARTILE(IF(A8=sector_ref,total_revenue),2)</f>
        <v>8563050000</v>
      </c>
      <c r="H8" s="8">
        <f t="array" ref="H8">QUARTILE(IF(A8=sector_ref,total_revenue),3)</f>
        <v>21347750000</v>
      </c>
      <c r="I8" s="8">
        <f t="array" ref="I8">MAX(IF(A8=sector_ref,total_revenue))</f>
        <v>190884000000</v>
      </c>
      <c r="J8" s="8">
        <f>I8-E8</f>
        <v>190303585000</v>
      </c>
      <c r="K8" s="8">
        <f>H8-F8</f>
        <v>18423692750</v>
      </c>
      <c r="L8" s="8">
        <f t="array" ref="L8">STDEV(IF(A8=sector_ref,total_revenue))</f>
        <v>37710947028.727043</v>
      </c>
    </row>
    <row r="9" spans="1:12" x14ac:dyDescent="0.25">
      <c r="A9" s="11" t="s">
        <v>47</v>
      </c>
      <c r="B9" s="8">
        <f t="array" ref="B9">AVERAGE(IF(A9=sector_ref,total_revenue))</f>
        <v>20825589774.390244</v>
      </c>
      <c r="C9" s="8">
        <f t="array" ref="C9">MEDIAN(IF(A9=sector_ref,total_revenue))</f>
        <v>10375126500</v>
      </c>
      <c r="D9" s="8" t="e">
        <f t="array" ref="D9">MODE(IF(A9=sector_ref,total_revenue))</f>
        <v>#N/A</v>
      </c>
      <c r="E9" s="8">
        <f t="array" ref="E9">MIN(IF(A9=sector_ref,total_revenue))</f>
        <v>1287577000</v>
      </c>
      <c r="F9" s="8">
        <f t="array" ref="F9">QUARTILE(IF(A9=sector_ref,total_revenue),1)</f>
        <v>3565700250</v>
      </c>
      <c r="G9" s="8">
        <f t="array" ref="G9">QUARTILE(IF(A9=sector_ref,total_revenue),2)</f>
        <v>10375126500</v>
      </c>
      <c r="H9" s="8">
        <f t="array" ref="H9">QUARTILE(IF(A9=sector_ref,total_revenue),3)</f>
        <v>23795500000</v>
      </c>
      <c r="I9" s="8">
        <f t="array" ref="I9">MAX(IF(A9=sector_ref,total_revenue))</f>
        <v>101697000000</v>
      </c>
      <c r="J9" s="8">
        <f>I9-E9</f>
        <v>100409423000</v>
      </c>
      <c r="K9" s="8">
        <f>H9-F9</f>
        <v>20229799750</v>
      </c>
      <c r="L9" s="8">
        <f t="array" ref="L9">STDEV(IF(A9=sector_ref,total_revenue))</f>
        <v>26422372553.295177</v>
      </c>
    </row>
    <row r="10" spans="1:12" x14ac:dyDescent="0.25">
      <c r="A10" s="11" t="s">
        <v>19</v>
      </c>
      <c r="B10" s="8">
        <f t="array" ref="B10">AVERAGE(IF(A10=sector_ref,total_revenue))</f>
        <v>18318138785.016285</v>
      </c>
      <c r="C10" s="8">
        <f t="array" ref="C10">MEDIAN(IF(A10=sector_ref,total_revenue))</f>
        <v>8441971000</v>
      </c>
      <c r="D10" s="8">
        <f t="array" ref="D10">MODE(IF(A10=sector_ref,total_revenue))</f>
        <v>5535000000</v>
      </c>
      <c r="E10" s="8">
        <f t="array" ref="E10">MIN(IF(A10=sector_ref,total_revenue))</f>
        <v>763000000</v>
      </c>
      <c r="F10" s="8">
        <f t="array" ref="F10">QUARTILE(IF(A10=sector_ref,total_revenue),1)</f>
        <v>5650265500</v>
      </c>
      <c r="G10" s="8">
        <f t="array" ref="G10">QUARTILE(IF(A10=sector_ref,total_revenue),2)</f>
        <v>8441971000</v>
      </c>
      <c r="H10" s="8">
        <f t="array" ref="H10">QUARTILE(IF(A10=sector_ref,total_revenue),3)</f>
        <v>16268500000</v>
      </c>
      <c r="I10" s="8">
        <f t="array" ref="I10">MAX(IF(A10=sector_ref,total_revenue))</f>
        <v>166380000000</v>
      </c>
      <c r="J10" s="8">
        <f>I10-E10</f>
        <v>165617000000</v>
      </c>
      <c r="K10" s="8">
        <f>H10-F10</f>
        <v>10618234500</v>
      </c>
      <c r="L10" s="8">
        <f t="array" ref="L10">STDEV(IF(A10=sector_ref,total_revenue))</f>
        <v>28343213504.796467</v>
      </c>
    </row>
    <row r="11" spans="1:12" x14ac:dyDescent="0.25">
      <c r="A11" s="11" t="s">
        <v>13</v>
      </c>
      <c r="B11" s="8">
        <f t="array" ref="B11">AVERAGE(IF(A11=sector_ref,total_revenue))</f>
        <v>16547665399.193548</v>
      </c>
      <c r="C11" s="8">
        <f t="array" ref="C11">MEDIAN(IF(A11=sector_ref,total_revenue))</f>
        <v>9969168500</v>
      </c>
      <c r="D11" s="8" t="e">
        <f t="array" ref="D11">MODE(IF(A11=sector_ref,total_revenue))</f>
        <v>#N/A</v>
      </c>
      <c r="E11" s="8">
        <f t="array" ref="E11">MIN(IF(A11=sector_ref,total_revenue))</f>
        <v>1407848000</v>
      </c>
      <c r="F11" s="8">
        <f t="array" ref="F11">QUARTILE(IF(A11=sector_ref,total_revenue),1)</f>
        <v>4245946750</v>
      </c>
      <c r="G11" s="8">
        <f t="array" ref="G11">QUARTILE(IF(A11=sector_ref,total_revenue),2)</f>
        <v>9969168500</v>
      </c>
      <c r="H11" s="8">
        <f t="array" ref="H11">QUARTILE(IF(A11=sector_ref,total_revenue),3)</f>
        <v>21850500000</v>
      </c>
      <c r="I11" s="8">
        <f t="array" ref="I11">MAX(IF(A11=sector_ref,total_revenue))</f>
        <v>96114000000</v>
      </c>
      <c r="J11" s="8">
        <f>I11-E11</f>
        <v>94706152000</v>
      </c>
      <c r="K11" s="8">
        <f>H11-F11</f>
        <v>17604553250</v>
      </c>
      <c r="L11" s="8">
        <f t="array" ref="L11">STDEV(IF(A11=sector_ref,total_revenue))</f>
        <v>17597038778.206825</v>
      </c>
    </row>
    <row r="12" spans="1:12" x14ac:dyDescent="0.25">
      <c r="A12" s="11" t="s">
        <v>22</v>
      </c>
      <c r="B12" s="8">
        <f t="array" ref="B12">AVERAGE(IF(A12=sector_ref,total_revenue))</f>
        <v>15925183565.217392</v>
      </c>
      <c r="C12" s="8">
        <f t="array" ref="C12">MEDIAN(IF(A12=sector_ref,total_revenue))</f>
        <v>5039000000</v>
      </c>
      <c r="D12" s="8" t="e">
        <f t="array" ref="D12">MODE(IF(A12=sector_ref,total_revenue))</f>
        <v>#N/A</v>
      </c>
      <c r="E12" s="8">
        <f t="array" ref="E12">MIN(IF(A12=sector_ref,total_revenue))</f>
        <v>873592000</v>
      </c>
      <c r="F12" s="8">
        <f t="array" ref="F12">QUARTILE(IF(A12=sector_ref,total_revenue),1)</f>
        <v>2921177500</v>
      </c>
      <c r="G12" s="8">
        <f t="array" ref="G12">QUARTILE(IF(A12=sector_ref,total_revenue),2)</f>
        <v>5039000000</v>
      </c>
      <c r="H12" s="8">
        <f t="array" ref="H12">QUARTILE(IF(A12=sector_ref,total_revenue),3)</f>
        <v>12226000000</v>
      </c>
      <c r="I12" s="8">
        <f t="array" ref="I12">MAX(IF(A12=sector_ref,total_revenue))</f>
        <v>233715000000</v>
      </c>
      <c r="J12" s="8">
        <f>I12-E12</f>
        <v>232841408000</v>
      </c>
      <c r="K12" s="8">
        <f>H12-F12</f>
        <v>9304822500</v>
      </c>
      <c r="L12" s="8">
        <f t="array" ref="L12">STDEV(IF(A12=sector_ref,total_revenue))</f>
        <v>32066751549.556694</v>
      </c>
    </row>
    <row r="13" spans="1:12" x14ac:dyDescent="0.25">
      <c r="A13" s="11" t="s">
        <v>59</v>
      </c>
      <c r="B13" s="8">
        <f t="array" ref="B13">AVERAGE(IF(A13=sector_ref,total_revenue))</f>
        <v>11834515578.947369</v>
      </c>
      <c r="C13" s="8">
        <f t="array" ref="C13">MEDIAN(IF(A13=sector_ref,total_revenue))</f>
        <v>9648000000</v>
      </c>
      <c r="D13" s="8" t="e">
        <f t="array" ref="D13">MODE(IF(A13=sector_ref,total_revenue))</f>
        <v>#N/A</v>
      </c>
      <c r="E13" s="8">
        <f t="array" ref="E13">MIN(IF(A13=sector_ref,total_revenue))</f>
        <v>2031901000</v>
      </c>
      <c r="F13" s="8">
        <f t="array" ref="F13">QUARTILE(IF(A13=sector_ref,total_revenue),1)</f>
        <v>5915200000</v>
      </c>
      <c r="G13" s="8">
        <f t="array" ref="G13">QUARTILE(IF(A13=sector_ref,total_revenue),2)</f>
        <v>9648000000</v>
      </c>
      <c r="H13" s="8">
        <f t="array" ref="H13">QUARTILE(IF(A13=sector_ref,total_revenue),3)</f>
        <v>14778500000</v>
      </c>
      <c r="I13" s="8">
        <f t="array" ref="I13">MAX(IF(A13=sector_ref,total_revenue))</f>
        <v>45608000000</v>
      </c>
      <c r="J13" s="8">
        <f>I13-E13</f>
        <v>43576099000</v>
      </c>
      <c r="K13" s="8">
        <f>H13-F13</f>
        <v>8863300000</v>
      </c>
      <c r="L13" s="8">
        <f t="array" ref="L13">STDEV(IF(A13=sector_ref,total_revenue))</f>
        <v>9141010843.7476387</v>
      </c>
    </row>
    <row r="14" spans="1:12" x14ac:dyDescent="0.25">
      <c r="A14" s="11" t="s">
        <v>42</v>
      </c>
      <c r="B14" s="8">
        <f t="array" ref="B14">AVERAGE(IF(A14=sector_ref,total_revenue))</f>
        <v>11135678864.583334</v>
      </c>
      <c r="C14" s="8">
        <f t="array" ref="C14">MEDIAN(IF(A14=sector_ref,total_revenue))</f>
        <v>10900461000</v>
      </c>
      <c r="D14" s="8" t="e">
        <f t="array" ref="D14">MODE(IF(A14=sector_ref,total_revenue))</f>
        <v>#N/A</v>
      </c>
      <c r="E14" s="8">
        <f t="array" ref="E14">MIN(IF(A14=sector_ref,total_revenue))</f>
        <v>2853926000</v>
      </c>
      <c r="F14" s="8">
        <f t="array" ref="F14">QUARTILE(IF(A14=sector_ref,total_revenue),1)</f>
        <v>6229840250</v>
      </c>
      <c r="G14" s="8">
        <f t="array" ref="G14">QUARTILE(IF(A14=sector_ref,total_revenue),2)</f>
        <v>10900461000</v>
      </c>
      <c r="H14" s="8">
        <f t="array" ref="H14">QUARTILE(IF(A14=sector_ref,total_revenue),3)</f>
        <v>14965250000</v>
      </c>
      <c r="I14" s="8">
        <f t="array" ref="I14">MAX(IF(A14=sector_ref,total_revenue))</f>
        <v>31360000000</v>
      </c>
      <c r="J14" s="8">
        <f>I14-E14</f>
        <v>28506074000</v>
      </c>
      <c r="K14" s="8">
        <f>H14-F14</f>
        <v>8735409750</v>
      </c>
      <c r="L14" s="8">
        <f t="array" ref="L14">STDEV(IF(A14=sector_ref,total_revenue))</f>
        <v>6223385683.5579557</v>
      </c>
    </row>
    <row r="15" spans="1:12" x14ac:dyDescent="0.25">
      <c r="A15" s="11" t="s">
        <v>52</v>
      </c>
      <c r="B15" s="8">
        <f t="array" ref="B15">AVERAGE(IF(A15=sector_ref,total_revenue))</f>
        <v>2511715663.4615383</v>
      </c>
      <c r="C15" s="8">
        <f t="array" ref="C15">MEDIAN(IF(A15=sector_ref,total_revenue))</f>
        <v>2088012500</v>
      </c>
      <c r="D15" s="8" t="e">
        <f t="array" ref="D15">MODE(IF(A15=sector_ref,total_revenue))</f>
        <v>#N/A</v>
      </c>
      <c r="E15" s="8">
        <f t="array" ref="E15">MIN(IF(A15=sector_ref,total_revenue))</f>
        <v>409396000</v>
      </c>
      <c r="F15" s="8">
        <f t="array" ref="F15">QUARTILE(IF(A15=sector_ref,total_revenue),1)</f>
        <v>983599750</v>
      </c>
      <c r="G15" s="8">
        <f t="array" ref="G15">QUARTILE(IF(A15=sector_ref,total_revenue),2)</f>
        <v>2088012500</v>
      </c>
      <c r="H15" s="8">
        <f t="array" ref="H15">QUARTILE(IF(A15=sector_ref,total_revenue),3)</f>
        <v>3047890500</v>
      </c>
      <c r="I15" s="8">
        <f t="array" ref="I15">MAX(IF(A15=sector_ref,total_revenue))</f>
        <v>10855810000</v>
      </c>
      <c r="J15" s="8">
        <f>I15-E15</f>
        <v>10446414000</v>
      </c>
      <c r="K15" s="8">
        <f>H15-F15</f>
        <v>2064290750</v>
      </c>
      <c r="L15" s="8">
        <f t="array" ref="L15">STDEV(IF(A15=sector_ref,total_revenue))</f>
        <v>1998872108.3657057</v>
      </c>
    </row>
  </sheetData>
  <sortState xmlns:xlrd2="http://schemas.microsoft.com/office/spreadsheetml/2017/richdata2" ref="A5:L15">
    <sortCondition descending="1" ref="B4"/>
  </sortState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6" sqref="D16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6" width="19" bestFit="1" customWidth="1"/>
    <col min="7" max="8" width="6.28515625" bestFit="1" customWidth="1"/>
  </cols>
  <sheetData>
    <row r="1" spans="1:6" x14ac:dyDescent="0.25">
      <c r="A1" t="s">
        <v>592</v>
      </c>
      <c r="B1" t="s">
        <v>593</v>
      </c>
    </row>
    <row r="3" spans="1:6" x14ac:dyDescent="0.25">
      <c r="B3" s="18" t="s">
        <v>594</v>
      </c>
      <c r="C3" s="19"/>
      <c r="D3" s="19"/>
      <c r="E3" s="19"/>
      <c r="F3" s="20"/>
    </row>
    <row r="4" spans="1:6" x14ac:dyDescent="0.25">
      <c r="B4" s="17" t="s">
        <v>607</v>
      </c>
      <c r="C4" s="17" t="s">
        <v>595</v>
      </c>
      <c r="D4" s="17"/>
      <c r="E4" s="17"/>
      <c r="F4" s="17"/>
    </row>
    <row r="5" spans="1:6" x14ac:dyDescent="0.25">
      <c r="B5" s="17"/>
      <c r="C5" s="21" t="s">
        <v>11</v>
      </c>
      <c r="D5" s="21" t="s">
        <v>15</v>
      </c>
      <c r="E5" s="21" t="s">
        <v>16</v>
      </c>
      <c r="F5" s="21" t="s">
        <v>17</v>
      </c>
    </row>
    <row r="6" spans="1:6" x14ac:dyDescent="0.25">
      <c r="B6" s="16" t="s">
        <v>599</v>
      </c>
      <c r="C6" s="8">
        <f t="array" ref="C6">INDEX(total_revenue,MATCH(1,($B$1=ticker_ref)*(C5=year),0))</f>
        <v>24855000000</v>
      </c>
      <c r="D6" s="8">
        <f t="array" ref="D6">INDEX(total_revenue,MATCH(1,($B$1=ticker_ref)*(D5=year),0))</f>
        <v>26743000000</v>
      </c>
      <c r="E6" s="8">
        <f t="array" ref="E6">INDEX(total_revenue,MATCH(1,($B$1=ticker_ref)*(E5=year),0))</f>
        <v>42650000000</v>
      </c>
      <c r="F6" s="8">
        <f t="array" ref="F6">INDEX(total_revenue,MATCH(1,($B$1=ticker_ref)*(F5=year),0))</f>
        <v>40990000000</v>
      </c>
    </row>
    <row r="7" spans="1:6" x14ac:dyDescent="0.25">
      <c r="B7" s="31" t="s">
        <v>618</v>
      </c>
      <c r="C7" s="8">
        <f t="array" ref="C7">INDEX(COGs,MATCH(1,($B$1=ticker_ref)*(C5=year),0))</f>
        <v>10499000000</v>
      </c>
      <c r="D7" s="8">
        <f t="array" ref="D7">INDEX(COGs,MATCH(1,($B$1=ticker_ref)*(D5=year),0))</f>
        <v>11019000000</v>
      </c>
      <c r="E7" s="8">
        <f t="array" ref="E7">INDEX(COGs,MATCH(1,($B$1=ticker_ref)*(E5=year),0))</f>
        <v>15620000000</v>
      </c>
      <c r="F7" s="8">
        <f t="array" ref="F7">INDEX(COGs,MATCH(1,($B$1=ticker_ref)*(F5=year),0))</f>
        <v>11096000000</v>
      </c>
    </row>
    <row r="8" spans="1:6" x14ac:dyDescent="0.25">
      <c r="B8" s="16" t="s">
        <v>601</v>
      </c>
      <c r="C8" s="8">
        <f>C6-C7</f>
        <v>14356000000</v>
      </c>
      <c r="D8" s="8">
        <f t="shared" ref="D8:F8" si="0">D6-D7</f>
        <v>15724000000</v>
      </c>
      <c r="E8" s="8">
        <f t="shared" si="0"/>
        <v>27030000000</v>
      </c>
      <c r="F8" s="8">
        <f t="shared" si="0"/>
        <v>29894000000</v>
      </c>
    </row>
    <row r="9" spans="1:6" x14ac:dyDescent="0.25">
      <c r="B9" s="16" t="s">
        <v>602</v>
      </c>
      <c r="C9" s="8">
        <f t="array" ref="C9">INDEX(SGAs,MATCH(1,($B$1=ticker_ref)*(C5=year),0))</f>
        <v>12977000000</v>
      </c>
      <c r="D9" s="8">
        <f t="array" ref="D9">INDEX(SGAs,MATCH(1,($B$1=ticker_ref)*(D5=year),0))</f>
        <v>12913000000</v>
      </c>
      <c r="E9" s="8">
        <f t="array" ref="E9">INDEX(SGAs,MATCH(1,($B$1=ticker_ref)*(E5=year),0))</f>
        <v>20686000000</v>
      </c>
      <c r="F9" s="8">
        <f t="array" ref="F9">INDEX(SGAs,MATCH(1,($B$1=ticker_ref)*(F5=year),0))</f>
        <v>21275000000</v>
      </c>
    </row>
    <row r="10" spans="1:6" x14ac:dyDescent="0.25">
      <c r="B10" s="16" t="s">
        <v>603</v>
      </c>
      <c r="C10" s="8">
        <f t="array" ref="C10">INDEX(operating_item,MATCH(1,($B$1=ticker_ref)*(C5=year),0))</f>
        <v>845000000</v>
      </c>
      <c r="D10" s="8">
        <f t="array" ref="D10">INDEX(operating_item,MATCH(1,($B$1=ticker_ref)*(D5=year),0))</f>
        <v>853000000</v>
      </c>
      <c r="E10" s="8">
        <f t="array" ref="E10">INDEX(operating_item,MATCH(1,($B$1=ticker_ref)*(E5=year),0))</f>
        <v>1295000000</v>
      </c>
      <c r="F10" s="8">
        <f t="array" ref="F10">INDEX(operating_item,MATCH(1,($B$1=ticker_ref)*(F5=year),0))</f>
        <v>1364000000</v>
      </c>
    </row>
    <row r="11" spans="1:6" x14ac:dyDescent="0.25">
      <c r="B11" s="16" t="s">
        <v>604</v>
      </c>
      <c r="C11" s="8" t="str">
        <f t="array" ref="C11">INDEX(RnD,MATCH(1,($B$1=ticker_ref)*(C5=year),0))</f>
        <v xml:space="preserve"> $-   </v>
      </c>
      <c r="D11" s="8" t="str">
        <f t="array" ref="D11">INDEX(RnD,MATCH(1,($B$1=ticker_ref)*(D5=year),0))</f>
        <v xml:space="preserve"> $-   </v>
      </c>
      <c r="E11" s="8" t="str">
        <f t="array" ref="E11">INDEX(RnD,MATCH(1,($B$1=ticker_ref)*(E5=year),0))</f>
        <v xml:space="preserve"> $-   </v>
      </c>
      <c r="F11" s="8" t="str">
        <f t="array" ref="F11">INDEX(RnD,MATCH(1,($B$1=ticker_ref)*(F5=year),0))</f>
        <v xml:space="preserve"> $-   </v>
      </c>
    </row>
    <row r="12" spans="1:6" x14ac:dyDescent="0.25">
      <c r="B12" s="16" t="s">
        <v>605</v>
      </c>
      <c r="C12" s="8">
        <f t="array" ref="C12">SUM(C9:C11)</f>
        <v>13822000000</v>
      </c>
      <c r="D12" s="8">
        <f t="array" ref="D12">SUM(D9:D11)</f>
        <v>13766000000</v>
      </c>
      <c r="E12" s="8">
        <f t="array" ref="E12">SUM(E9:E11)</f>
        <v>21981000000</v>
      </c>
      <c r="F12" s="8">
        <f t="array" ref="F12">SUM(F9:F11)</f>
        <v>22639000000</v>
      </c>
    </row>
    <row r="13" spans="1:6" x14ac:dyDescent="0.25">
      <c r="B13" s="16" t="s">
        <v>606</v>
      </c>
      <c r="C13" s="8">
        <f t="array" ref="C13">C8-C12</f>
        <v>534000000</v>
      </c>
      <c r="D13" s="8">
        <f t="array" ref="D13">D8-D12</f>
        <v>1958000000</v>
      </c>
      <c r="E13" s="8">
        <f t="array" ref="E13">E8-E12</f>
        <v>5049000000</v>
      </c>
      <c r="F13" s="8">
        <f t="array" ref="F13">F8-F12</f>
        <v>7255000000</v>
      </c>
    </row>
  </sheetData>
  <mergeCells count="3">
    <mergeCell ref="C4:F4"/>
    <mergeCell ref="B4:B5"/>
    <mergeCell ref="B3:F3"/>
  </mergeCells>
  <phoneticPr fontId="18" type="noConversion"/>
  <dataValidations disablePrompts="1" count="1">
    <dataValidation type="list" allowBlank="1" showInputMessage="1" showErrorMessage="1" sqref="B1">
      <formula1>ticker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16" workbookViewId="0">
      <selection activeCell="E22" sqref="E22"/>
    </sheetView>
  </sheetViews>
  <sheetFormatPr defaultRowHeight="15" x14ac:dyDescent="0.25"/>
  <cols>
    <col min="1" max="1" width="13.85546875" bestFit="1" customWidth="1"/>
    <col min="2" max="2" width="37.7109375" bestFit="1" customWidth="1"/>
    <col min="3" max="6" width="19.140625" bestFit="1" customWidth="1"/>
    <col min="7" max="8" width="19" bestFit="1" customWidth="1"/>
  </cols>
  <sheetData>
    <row r="1" spans="1:8" x14ac:dyDescent="0.25">
      <c r="A1" t="s">
        <v>592</v>
      </c>
      <c r="B1" t="s">
        <v>593</v>
      </c>
    </row>
    <row r="3" spans="1:8" x14ac:dyDescent="0.25">
      <c r="B3" s="18" t="s">
        <v>594</v>
      </c>
      <c r="C3" s="19"/>
      <c r="D3" s="19"/>
      <c r="E3" s="19"/>
      <c r="F3" s="20"/>
      <c r="G3" s="22" t="s">
        <v>596</v>
      </c>
      <c r="H3" s="23"/>
    </row>
    <row r="4" spans="1:8" x14ac:dyDescent="0.25">
      <c r="B4" s="17" t="s">
        <v>607</v>
      </c>
      <c r="C4" s="17" t="s">
        <v>595</v>
      </c>
      <c r="D4" s="17"/>
      <c r="E4" s="17"/>
      <c r="F4" s="17"/>
      <c r="G4" s="24"/>
      <c r="H4" s="25"/>
    </row>
    <row r="5" spans="1:8" x14ac:dyDescent="0.25">
      <c r="B5" s="17"/>
      <c r="C5" s="21" t="s">
        <v>11</v>
      </c>
      <c r="D5" s="21" t="s">
        <v>15</v>
      </c>
      <c r="E5" s="21" t="s">
        <v>16</v>
      </c>
      <c r="F5" s="21" t="s">
        <v>17</v>
      </c>
      <c r="G5" s="21" t="s">
        <v>597</v>
      </c>
      <c r="H5" s="21" t="s">
        <v>598</v>
      </c>
    </row>
    <row r="6" spans="1:8" ht="15.75" thickBot="1" x14ac:dyDescent="0.3">
      <c r="B6" s="16" t="s">
        <v>599</v>
      </c>
      <c r="C6" s="8">
        <f t="array" ref="C6">INDEX(total_revenue,MATCH(1,($B$1=ticker_ref)*(C5=year),0))</f>
        <v>24855000000</v>
      </c>
      <c r="D6" s="8">
        <f t="array" ref="D6">INDEX(total_revenue,MATCH(1,($B$1=ticker_ref)*(D5=year),0))</f>
        <v>26743000000</v>
      </c>
      <c r="E6" s="8">
        <f t="array" ref="E6">INDEX(total_revenue,MATCH(1,($B$1=ticker_ref)*(E5=year),0))</f>
        <v>42650000000</v>
      </c>
      <c r="F6" s="8">
        <f t="array" ref="F6">INDEX(total_revenue,MATCH(1,($B$1=ticker_ref)*(F5=year),0))</f>
        <v>40990000000</v>
      </c>
      <c r="G6" s="8">
        <f t="array" ref="G6" ca="1">F6*(1+G17)</f>
        <v>45089000000</v>
      </c>
      <c r="H6" s="8">
        <f t="array" aca="1" ref="H6" ca="1">G6*(1+H17)</f>
        <v>49597900000.000008</v>
      </c>
    </row>
    <row r="7" spans="1:8" ht="16.5" thickTop="1" thickBot="1" x14ac:dyDescent="0.3">
      <c r="B7" s="16" t="s">
        <v>600</v>
      </c>
      <c r="C7" s="8">
        <f t="array" ref="C7">INDEX(COGs,MATCH(1,($B$1=ticker_ref)*(C5=year),0))</f>
        <v>10499000000</v>
      </c>
      <c r="D7" s="8">
        <f t="array" ref="D7">INDEX(COGs,MATCH(1,($B$1=ticker_ref)*(D5=year),0))</f>
        <v>11019000000</v>
      </c>
      <c r="E7" s="8">
        <f t="array" ref="E7">INDEX(COGs,MATCH(1,($B$1=ticker_ref)*(E5=year),0))</f>
        <v>15620000000</v>
      </c>
      <c r="F7" s="8">
        <f t="array" ref="F7">INDEX(COGs,MATCH(1,($B$1=ticker_ref)*(F5=year),0))</f>
        <v>11096000000</v>
      </c>
      <c r="G7" s="32"/>
      <c r="H7" s="32"/>
    </row>
    <row r="8" spans="1:8" ht="16.5" thickTop="1" thickBot="1" x14ac:dyDescent="0.3">
      <c r="B8" s="16" t="s">
        <v>601</v>
      </c>
      <c r="C8" s="8">
        <f>C6-C7</f>
        <v>14356000000</v>
      </c>
      <c r="D8" s="8">
        <f t="shared" ref="D8:F8" si="0">D6-D7</f>
        <v>15724000000</v>
      </c>
      <c r="E8" s="8">
        <f t="shared" ref="E8" si="1">E6-E7</f>
        <v>27030000000</v>
      </c>
      <c r="F8" s="8">
        <f t="shared" ref="F8" si="2">F6-F7</f>
        <v>29894000000</v>
      </c>
      <c r="G8" s="8">
        <f ca="1">G6*G18</f>
        <v>37423870000</v>
      </c>
      <c r="H8" s="8">
        <f ca="1">H6*H18</f>
        <v>41166257000.000008</v>
      </c>
    </row>
    <row r="9" spans="1:8" ht="16.5" thickTop="1" thickBot="1" x14ac:dyDescent="0.3">
      <c r="B9" s="16" t="s">
        <v>602</v>
      </c>
      <c r="C9" s="8">
        <f t="array" ref="C9">INDEX(SGAs,MATCH(1,($B$1=ticker_ref)*(C5=year),0))</f>
        <v>12977000000</v>
      </c>
      <c r="D9" s="8">
        <f t="array" ref="D9">INDEX(SGAs,MATCH(1,($B$1=ticker_ref)*(D5=year),0))</f>
        <v>12913000000</v>
      </c>
      <c r="E9" s="8">
        <f t="array" ref="E9">INDEX(SGAs,MATCH(1,($B$1=ticker_ref)*(E5=year),0))</f>
        <v>20686000000</v>
      </c>
      <c r="F9" s="8">
        <f t="array" ref="F9">INDEX(SGAs,MATCH(1,($B$1=ticker_ref)*(F5=year),0))</f>
        <v>21275000000</v>
      </c>
      <c r="G9" s="32"/>
      <c r="H9" s="32"/>
    </row>
    <row r="10" spans="1:8" ht="16.5" thickTop="1" thickBot="1" x14ac:dyDescent="0.3">
      <c r="B10" s="16" t="s">
        <v>603</v>
      </c>
      <c r="C10" s="8">
        <f t="array" ref="C10">INDEX(operating_item,MATCH(1,($B$1=ticker_ref)*(C5=year),0))</f>
        <v>845000000</v>
      </c>
      <c r="D10" s="8">
        <f t="array" ref="D10">INDEX(operating_item,MATCH(1,($B$1=ticker_ref)*(D5=year),0))</f>
        <v>853000000</v>
      </c>
      <c r="E10" s="8">
        <f t="array" ref="E10">INDEX(operating_item,MATCH(1,($B$1=ticker_ref)*(E5=year),0))</f>
        <v>1295000000</v>
      </c>
      <c r="F10" s="8">
        <f t="array" ref="F10">INDEX(operating_item,MATCH(1,($B$1=ticker_ref)*(F5=year),0))</f>
        <v>1364000000</v>
      </c>
      <c r="G10" s="32"/>
      <c r="H10" s="32"/>
    </row>
    <row r="11" spans="1:8" ht="16.5" thickTop="1" thickBot="1" x14ac:dyDescent="0.3">
      <c r="B11" s="16" t="s">
        <v>604</v>
      </c>
      <c r="C11" s="8" t="str">
        <f t="array" ref="C11">INDEX(RnD,MATCH(1,($B$1=ticker_ref)*(C5=year),0))</f>
        <v xml:space="preserve"> $-   </v>
      </c>
      <c r="D11" s="8" t="str">
        <f t="array" ref="D11">INDEX(RnD,MATCH(1,($B$1=ticker_ref)*(D5=year),0))</f>
        <v xml:space="preserve"> $-   </v>
      </c>
      <c r="E11" s="8" t="str">
        <f t="array" ref="E11">INDEX(RnD,MATCH(1,($B$1=ticker_ref)*(E5=year),0))</f>
        <v xml:space="preserve"> $-   </v>
      </c>
      <c r="F11" s="8" t="str">
        <f t="array" ref="F11">INDEX(RnD,MATCH(1,($B$1=ticker_ref)*(F5=year),0))</f>
        <v xml:space="preserve"> $-   </v>
      </c>
      <c r="G11" s="32"/>
      <c r="H11" s="32"/>
    </row>
    <row r="12" spans="1:8" ht="16.5" thickTop="1" thickBot="1" x14ac:dyDescent="0.3">
      <c r="B12" s="16" t="s">
        <v>605</v>
      </c>
      <c r="C12" s="8">
        <f t="array" ref="C12">SUM(C9:C11)</f>
        <v>13822000000</v>
      </c>
      <c r="D12" s="8">
        <f t="array" ref="D12">SUM(D9:D11)</f>
        <v>13766000000</v>
      </c>
      <c r="E12" s="8">
        <f t="array" ref="E12">SUM(E9:E11)</f>
        <v>21981000000</v>
      </c>
      <c r="F12" s="8">
        <f t="array" ref="F12">SUM(F9:F11)</f>
        <v>22639000000</v>
      </c>
      <c r="G12" s="32"/>
      <c r="H12" s="32"/>
    </row>
    <row r="13" spans="1:8" ht="15.75" thickTop="1" x14ac:dyDescent="0.25">
      <c r="B13" s="16" t="s">
        <v>606</v>
      </c>
      <c r="C13" s="8">
        <f t="array" ref="C13">C8-C12</f>
        <v>534000000</v>
      </c>
      <c r="D13" s="8">
        <f t="array" ref="D13">D8-D12</f>
        <v>1958000000</v>
      </c>
      <c r="E13" s="8">
        <f t="array" ref="E13">E8-E12</f>
        <v>5049000000</v>
      </c>
      <c r="F13" s="8">
        <f t="array" ref="F13">F8-F12</f>
        <v>7255000000</v>
      </c>
      <c r="G13" s="8">
        <f ca="1">G6*G19</f>
        <v>9017800000</v>
      </c>
      <c r="H13" s="8">
        <f ca="1">H6*H19</f>
        <v>9919580000.0000019</v>
      </c>
    </row>
    <row r="15" spans="1:8" x14ac:dyDescent="0.25">
      <c r="B15" s="17" t="s">
        <v>608</v>
      </c>
      <c r="C15" s="17" t="s">
        <v>609</v>
      </c>
      <c r="D15" s="17"/>
      <c r="E15" s="17"/>
      <c r="F15" s="17"/>
      <c r="G15" s="17" t="s">
        <v>610</v>
      </c>
      <c r="H15" s="17"/>
    </row>
    <row r="16" spans="1:8" x14ac:dyDescent="0.25">
      <c r="B16" s="17"/>
      <c r="C16" s="17"/>
      <c r="D16" s="17"/>
      <c r="E16" s="17"/>
      <c r="F16" s="17"/>
      <c r="G16" s="17"/>
      <c r="H16" s="17"/>
    </row>
    <row r="17" spans="2:8" ht="15.75" thickBot="1" x14ac:dyDescent="0.3">
      <c r="B17" s="15" t="s">
        <v>611</v>
      </c>
      <c r="C17" s="39"/>
      <c r="D17" s="27">
        <f>D6/C6-1</f>
        <v>7.5960571313618885E-2</v>
      </c>
      <c r="E17" s="27">
        <f t="shared" ref="E17:F17" si="3">E6/D6-1</f>
        <v>0.59480985678495313</v>
      </c>
      <c r="F17" s="27">
        <f t="shared" si="3"/>
        <v>-3.8921453692848718E-2</v>
      </c>
      <c r="G17" s="26">
        <f t="array" aca="1" ref="G17" ca="1">OFFSET(G27,MATCH($C$23,scenario,0),0)</f>
        <v>0.1</v>
      </c>
      <c r="H17" s="26">
        <f t="array" aca="1" ref="H17" ca="1">OFFSET(H27,MATCH($C$23,scenario,0),0)</f>
        <v>0.1</v>
      </c>
    </row>
    <row r="18" spans="2:8" ht="15.75" thickTop="1" x14ac:dyDescent="0.25">
      <c r="B18" s="15" t="s">
        <v>612</v>
      </c>
      <c r="C18" s="28">
        <f t="array" ref="C18">INDEX(gross_margin,MATCH(1,($B$1=ticker_ref)*(C5=year),0))</f>
        <v>0.57759002212834432</v>
      </c>
      <c r="D18" s="28">
        <f t="array" ref="D18">INDEX(gross_margin,MATCH(1,($B$1=ticker_ref)*(D5=year),0))</f>
        <v>0.58796694462102228</v>
      </c>
      <c r="E18" s="28">
        <f t="array" ref="E18">INDEX(gross_margin,MATCH(1,($B$1=ticker_ref)*(E5=year),0))</f>
        <v>0.63376318874560378</v>
      </c>
      <c r="F18" s="28">
        <f t="array" ref="F18">INDEX(gross_margin,MATCH(1,($B$1=ticker_ref)*(F5=year),0))</f>
        <v>0.72929982922664061</v>
      </c>
      <c r="G18">
        <f t="array" aca="1" ref="G18" ca="1">OFFSET(G31,MATCH($C$23,scenario,0),)</f>
        <v>0.83</v>
      </c>
      <c r="H18">
        <f t="array" aca="1" ref="H18" ca="1">OFFSET(H31,MATCH($C$23,scenario,0),)</f>
        <v>0.83</v>
      </c>
    </row>
    <row r="19" spans="2:8" x14ac:dyDescent="0.25">
      <c r="B19" s="38" t="s">
        <v>613</v>
      </c>
      <c r="C19" s="28">
        <f t="array" ref="C19">INDEX(operating_margin,MATCH(1,($B$1=ticker_ref)*(C5=year),0))</f>
        <v>2.1484610742305371E-2</v>
      </c>
      <c r="D19" s="28">
        <f t="array" ref="D19">INDEX(operating_margin,MATCH(1,($B$1=ticker_ref)*(D5=year),0))</f>
        <v>7.3215420857794561E-2</v>
      </c>
      <c r="E19" s="28">
        <f t="array" ref="E19">INDEX(operating_margin,MATCH(1,($B$1=ticker_ref)*(E5=year),0))</f>
        <v>0.11838218053927316</v>
      </c>
      <c r="F19" s="28">
        <f t="array" ref="F19">INDEX(operating_margin,MATCH(1,($B$1=ticker_ref)*(F5=year),0))</f>
        <v>0.17699438887533545</v>
      </c>
      <c r="G19">
        <f t="array" aca="1" ref="G19" ca="1">OFFSET(G35,MATCH($C$23,scenario,0),)</f>
        <v>0.2</v>
      </c>
      <c r="H19">
        <f t="array" aca="1" ref="H19" ca="1">OFFSET(H35,MATCH($C$23,scenario,0),)</f>
        <v>0.2</v>
      </c>
    </row>
    <row r="23" spans="2:8" x14ac:dyDescent="0.25">
      <c r="B23" s="14" t="s">
        <v>619</v>
      </c>
      <c r="C23" t="s">
        <v>621</v>
      </c>
    </row>
    <row r="24" spans="2:8" x14ac:dyDescent="0.25">
      <c r="B24" s="14"/>
    </row>
    <row r="25" spans="2:8" x14ac:dyDescent="0.25">
      <c r="B25" s="10" t="s">
        <v>620</v>
      </c>
      <c r="C25" s="12"/>
      <c r="D25" s="12"/>
      <c r="E25" s="12"/>
      <c r="F25" s="12"/>
      <c r="G25" s="12"/>
      <c r="H25" s="12"/>
    </row>
    <row r="26" spans="2:8" x14ac:dyDescent="0.25">
      <c r="B26" s="10"/>
      <c r="C26" s="10"/>
      <c r="D26" s="10"/>
      <c r="E26" s="10"/>
      <c r="F26" s="10"/>
      <c r="G26" s="10"/>
      <c r="H26" s="10"/>
    </row>
    <row r="27" spans="2:8" x14ac:dyDescent="0.25">
      <c r="B27" s="9" t="s">
        <v>611</v>
      </c>
      <c r="C27" s="7"/>
      <c r="D27" s="7"/>
      <c r="E27" s="7"/>
      <c r="F27" s="7"/>
      <c r="G27" s="7" t="s">
        <v>597</v>
      </c>
      <c r="H27" s="7" t="s">
        <v>598</v>
      </c>
    </row>
    <row r="28" spans="2:8" x14ac:dyDescent="0.25">
      <c r="B28" s="7" t="s">
        <v>621</v>
      </c>
      <c r="C28" s="7">
        <v>1</v>
      </c>
      <c r="D28" s="7"/>
      <c r="E28" s="7"/>
      <c r="F28" s="7"/>
      <c r="G28" s="33">
        <v>0.1</v>
      </c>
      <c r="H28" s="33">
        <v>0.1</v>
      </c>
    </row>
    <row r="29" spans="2:8" x14ac:dyDescent="0.25">
      <c r="B29" s="7" t="s">
        <v>622</v>
      </c>
      <c r="C29" s="7">
        <v>2</v>
      </c>
      <c r="D29" s="7"/>
      <c r="E29" s="7"/>
      <c r="F29" s="7"/>
      <c r="G29" s="33">
        <v>7.0000000000000007E-2</v>
      </c>
      <c r="H29" s="33">
        <v>7.0000000000000007E-2</v>
      </c>
    </row>
    <row r="30" spans="2:8" x14ac:dyDescent="0.25">
      <c r="B30" s="7" t="s">
        <v>623</v>
      </c>
      <c r="C30" s="7">
        <v>3</v>
      </c>
      <c r="D30" s="7"/>
      <c r="E30" s="7"/>
      <c r="F30" s="7"/>
      <c r="G30" s="33">
        <v>0.04</v>
      </c>
      <c r="H30" s="33">
        <v>0.04</v>
      </c>
    </row>
    <row r="31" spans="2:8" x14ac:dyDescent="0.25">
      <c r="B31" s="9" t="s">
        <v>624</v>
      </c>
      <c r="C31" s="7"/>
      <c r="D31" s="7"/>
      <c r="E31" s="7"/>
      <c r="F31" s="7"/>
      <c r="G31" s="7"/>
      <c r="H31" s="7"/>
    </row>
    <row r="32" spans="2:8" x14ac:dyDescent="0.25">
      <c r="B32" s="7" t="s">
        <v>621</v>
      </c>
      <c r="C32" s="7">
        <v>1</v>
      </c>
      <c r="D32" s="7"/>
      <c r="E32" s="7"/>
      <c r="F32" s="7"/>
      <c r="G32" s="7">
        <v>0.83</v>
      </c>
      <c r="H32" s="7">
        <v>0.83</v>
      </c>
    </row>
    <row r="33" spans="2:8" x14ac:dyDescent="0.25">
      <c r="B33" s="7" t="s">
        <v>622</v>
      </c>
      <c r="C33" s="7">
        <v>2</v>
      </c>
      <c r="D33" s="7"/>
      <c r="E33" s="7"/>
      <c r="F33" s="7"/>
      <c r="G33" s="7">
        <v>0.6</v>
      </c>
      <c r="H33" s="7">
        <v>0.6</v>
      </c>
    </row>
    <row r="34" spans="2:8" x14ac:dyDescent="0.25">
      <c r="B34" s="7" t="s">
        <v>623</v>
      </c>
      <c r="C34" s="7">
        <v>3</v>
      </c>
      <c r="D34" s="7"/>
      <c r="E34" s="7"/>
      <c r="F34" s="7"/>
      <c r="G34" s="7">
        <v>0.53</v>
      </c>
      <c r="H34" s="7">
        <v>0.53</v>
      </c>
    </row>
    <row r="35" spans="2:8" x14ac:dyDescent="0.25">
      <c r="B35" s="9" t="s">
        <v>625</v>
      </c>
      <c r="C35" s="7"/>
      <c r="D35" s="7"/>
      <c r="E35" s="7"/>
      <c r="F35" s="7"/>
      <c r="G35" s="7"/>
      <c r="H35" s="7"/>
    </row>
    <row r="36" spans="2:8" x14ac:dyDescent="0.25">
      <c r="B36" s="7" t="s">
        <v>621</v>
      </c>
      <c r="C36" s="7">
        <v>1</v>
      </c>
      <c r="D36" s="7"/>
      <c r="E36" s="7"/>
      <c r="F36" s="7"/>
      <c r="G36" s="7">
        <v>0.2</v>
      </c>
      <c r="H36" s="7">
        <v>0.2</v>
      </c>
    </row>
    <row r="37" spans="2:8" x14ac:dyDescent="0.25">
      <c r="B37" s="7" t="s">
        <v>622</v>
      </c>
      <c r="C37" s="7">
        <v>2</v>
      </c>
      <c r="D37" s="7"/>
      <c r="E37" s="7"/>
      <c r="F37" s="7"/>
      <c r="G37" s="7">
        <v>0.16</v>
      </c>
      <c r="H37" s="7">
        <v>0.16</v>
      </c>
    </row>
    <row r="38" spans="2:8" x14ac:dyDescent="0.25">
      <c r="B38" s="7" t="s">
        <v>623</v>
      </c>
      <c r="C38" s="7">
        <v>3</v>
      </c>
      <c r="D38" s="7"/>
      <c r="E38" s="7"/>
      <c r="F38" s="7"/>
      <c r="G38" s="7">
        <v>0.1</v>
      </c>
      <c r="H38" s="7">
        <v>0.1</v>
      </c>
    </row>
  </sheetData>
  <mergeCells count="7">
    <mergeCell ref="B15:B16"/>
    <mergeCell ref="C15:F16"/>
    <mergeCell ref="G15:H16"/>
    <mergeCell ref="B3:F3"/>
    <mergeCell ref="B4:B5"/>
    <mergeCell ref="C4:F4"/>
    <mergeCell ref="G3:H4"/>
  </mergeCells>
  <phoneticPr fontId="18" type="noConversion"/>
  <dataValidations count="2">
    <dataValidation type="list" allowBlank="1" showInputMessage="1" showErrorMessage="1" sqref="B1">
      <formula1>ticker</formula1>
    </dataValidation>
    <dataValidation type="list" allowBlank="1" showInputMessage="1" showErrorMessage="1" sqref="C23">
      <formula1>scenario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workbookViewId="0">
      <selection activeCell="B4" sqref="B4"/>
    </sheetView>
  </sheetViews>
  <sheetFormatPr defaultRowHeight="15" x14ac:dyDescent="0.25"/>
  <cols>
    <col min="1" max="1" width="27.7109375" bestFit="1" customWidth="1"/>
    <col min="2" max="2" width="25" bestFit="1" customWidth="1"/>
    <col min="3" max="3" width="27.7109375" bestFit="1" customWidth="1"/>
  </cols>
  <sheetData>
    <row r="3" spans="1:3" x14ac:dyDescent="0.25">
      <c r="A3" s="3" t="s">
        <v>576</v>
      </c>
      <c r="B3" t="s">
        <v>590</v>
      </c>
    </row>
    <row r="4" spans="1:3" x14ac:dyDescent="0.25">
      <c r="A4" s="4" t="s">
        <v>19</v>
      </c>
      <c r="B4" s="5">
        <v>18318138785.016285</v>
      </c>
      <c r="C4" s="4" t="s">
        <v>19</v>
      </c>
    </row>
    <row r="5" spans="1:3" x14ac:dyDescent="0.25">
      <c r="A5" s="4" t="s">
        <v>36</v>
      </c>
      <c r="B5" s="5">
        <v>43407926143.939392</v>
      </c>
      <c r="C5" s="4" t="s">
        <v>36</v>
      </c>
    </row>
    <row r="6" spans="1:3" x14ac:dyDescent="0.25">
      <c r="A6" s="4" t="s">
        <v>83</v>
      </c>
      <c r="B6" s="5">
        <v>38984796516.129036</v>
      </c>
      <c r="C6" s="4" t="s">
        <v>83</v>
      </c>
    </row>
    <row r="7" spans="1:3" x14ac:dyDescent="0.25">
      <c r="A7" s="4" t="s">
        <v>47</v>
      </c>
      <c r="B7" s="5">
        <v>20825589774.390244</v>
      </c>
      <c r="C7" s="4" t="s">
        <v>47</v>
      </c>
    </row>
    <row r="8" spans="1:3" x14ac:dyDescent="0.25">
      <c r="A8" s="4" t="s">
        <v>25</v>
      </c>
      <c r="B8" s="5">
        <v>23463223026.315788</v>
      </c>
      <c r="C8" s="4" t="s">
        <v>25</v>
      </c>
    </row>
    <row r="9" spans="1:3" x14ac:dyDescent="0.25">
      <c r="A9" s="4" t="s">
        <v>13</v>
      </c>
      <c r="B9" s="5">
        <v>16547665399.193548</v>
      </c>
      <c r="C9" s="4" t="s">
        <v>13</v>
      </c>
    </row>
    <row r="10" spans="1:3" x14ac:dyDescent="0.25">
      <c r="A10" s="4" t="s">
        <v>22</v>
      </c>
      <c r="B10" s="5">
        <v>15925183565.217392</v>
      </c>
      <c r="C10" s="4" t="s">
        <v>22</v>
      </c>
    </row>
    <row r="11" spans="1:3" x14ac:dyDescent="0.25">
      <c r="A11" s="4" t="s">
        <v>59</v>
      </c>
      <c r="B11" s="5">
        <v>11834515578.947369</v>
      </c>
      <c r="C11" s="4" t="s">
        <v>59</v>
      </c>
    </row>
    <row r="12" spans="1:3" x14ac:dyDescent="0.25">
      <c r="A12" s="4" t="s">
        <v>52</v>
      </c>
      <c r="B12" s="5">
        <v>2511715663.4615383</v>
      </c>
      <c r="C12" s="4" t="s">
        <v>52</v>
      </c>
    </row>
    <row r="13" spans="1:3" x14ac:dyDescent="0.25">
      <c r="A13" s="4" t="s">
        <v>182</v>
      </c>
      <c r="B13" s="5">
        <v>57537392650</v>
      </c>
      <c r="C13" s="4" t="s">
        <v>182</v>
      </c>
    </row>
    <row r="14" spans="1:3" x14ac:dyDescent="0.25">
      <c r="A14" s="4" t="s">
        <v>42</v>
      </c>
      <c r="B14" s="5">
        <v>11135678864.583334</v>
      </c>
      <c r="C14" s="4" t="s">
        <v>42</v>
      </c>
    </row>
    <row r="15" spans="1:3" x14ac:dyDescent="0.25">
      <c r="A15" s="4" t="s">
        <v>577</v>
      </c>
      <c r="B15" s="5">
        <v>20721007249.122807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34"/>
  <sheetViews>
    <sheetView topLeftCell="A9" workbookViewId="0">
      <selection activeCell="J23" sqref="J23"/>
    </sheetView>
  </sheetViews>
  <sheetFormatPr defaultRowHeight="15" x14ac:dyDescent="0.25"/>
  <cols>
    <col min="1" max="1" width="13.140625" bestFit="1" customWidth="1"/>
  </cols>
  <sheetData>
    <row r="3" spans="1:3" x14ac:dyDescent="0.25">
      <c r="A3" s="3" t="s">
        <v>576</v>
      </c>
    </row>
    <row r="4" spans="1:3" x14ac:dyDescent="0.25">
      <c r="A4" s="4" t="s">
        <v>394</v>
      </c>
      <c r="C4" s="4" t="s">
        <v>394</v>
      </c>
    </row>
    <row r="5" spans="1:3" x14ac:dyDescent="0.25">
      <c r="A5" s="4" t="s">
        <v>372</v>
      </c>
      <c r="C5" s="4" t="s">
        <v>372</v>
      </c>
    </row>
    <row r="6" spans="1:3" x14ac:dyDescent="0.25">
      <c r="A6" s="4" t="s">
        <v>415</v>
      </c>
      <c r="C6" s="4" t="s">
        <v>415</v>
      </c>
    </row>
    <row r="7" spans="1:3" x14ac:dyDescent="0.25">
      <c r="A7" s="4" t="s">
        <v>10</v>
      </c>
      <c r="C7" s="4" t="s">
        <v>10</v>
      </c>
    </row>
    <row r="8" spans="1:3" x14ac:dyDescent="0.25">
      <c r="A8" s="4" t="s">
        <v>18</v>
      </c>
      <c r="C8" s="4" t="s">
        <v>18</v>
      </c>
    </row>
    <row r="9" spans="1:3" x14ac:dyDescent="0.25">
      <c r="A9" s="4" t="s">
        <v>21</v>
      </c>
      <c r="C9" s="4" t="s">
        <v>21</v>
      </c>
    </row>
    <row r="10" spans="1:3" x14ac:dyDescent="0.25">
      <c r="A10" s="4" t="s">
        <v>24</v>
      </c>
      <c r="C10" s="4" t="s">
        <v>24</v>
      </c>
    </row>
    <row r="11" spans="1:3" x14ac:dyDescent="0.25">
      <c r="A11" s="4" t="s">
        <v>27</v>
      </c>
      <c r="C11" s="4" t="s">
        <v>27</v>
      </c>
    </row>
    <row r="12" spans="1:3" x14ac:dyDescent="0.25">
      <c r="A12" s="4" t="s">
        <v>29</v>
      </c>
      <c r="C12" s="4" t="s">
        <v>29</v>
      </c>
    </row>
    <row r="13" spans="1:3" x14ac:dyDescent="0.25">
      <c r="A13" s="4" t="s">
        <v>31</v>
      </c>
      <c r="C13" s="4" t="s">
        <v>31</v>
      </c>
    </row>
    <row r="14" spans="1:3" x14ac:dyDescent="0.25">
      <c r="A14" s="4" t="s">
        <v>33</v>
      </c>
      <c r="C14" s="4" t="s">
        <v>33</v>
      </c>
    </row>
    <row r="15" spans="1:3" x14ac:dyDescent="0.25">
      <c r="A15" s="4" t="s">
        <v>35</v>
      </c>
      <c r="C15" s="4" t="s">
        <v>35</v>
      </c>
    </row>
    <row r="16" spans="1:3" x14ac:dyDescent="0.25">
      <c r="A16" s="4" t="s">
        <v>38</v>
      </c>
      <c r="C16" s="4" t="s">
        <v>38</v>
      </c>
    </row>
    <row r="17" spans="1:3" x14ac:dyDescent="0.25">
      <c r="A17" s="4" t="s">
        <v>40</v>
      </c>
      <c r="C17" s="4" t="s">
        <v>40</v>
      </c>
    </row>
    <row r="18" spans="1:3" x14ac:dyDescent="0.25">
      <c r="A18" s="4" t="s">
        <v>41</v>
      </c>
      <c r="C18" s="4" t="s">
        <v>41</v>
      </c>
    </row>
    <row r="19" spans="1:3" x14ac:dyDescent="0.25">
      <c r="A19" s="4" t="s">
        <v>44</v>
      </c>
      <c r="C19" s="4" t="s">
        <v>44</v>
      </c>
    </row>
    <row r="20" spans="1:3" x14ac:dyDescent="0.25">
      <c r="A20" s="4" t="s">
        <v>46</v>
      </c>
      <c r="C20" s="4" t="s">
        <v>46</v>
      </c>
    </row>
    <row r="21" spans="1:3" x14ac:dyDescent="0.25">
      <c r="A21" s="4" t="s">
        <v>49</v>
      </c>
      <c r="C21" s="4" t="s">
        <v>49</v>
      </c>
    </row>
    <row r="22" spans="1:3" x14ac:dyDescent="0.25">
      <c r="A22" s="4" t="s">
        <v>51</v>
      </c>
      <c r="C22" s="4" t="s">
        <v>51</v>
      </c>
    </row>
    <row r="23" spans="1:3" x14ac:dyDescent="0.25">
      <c r="A23" s="4" t="s">
        <v>54</v>
      </c>
      <c r="C23" s="4" t="s">
        <v>54</v>
      </c>
    </row>
    <row r="24" spans="1:3" x14ac:dyDescent="0.25">
      <c r="A24" s="4" t="s">
        <v>56</v>
      </c>
      <c r="C24" s="4" t="s">
        <v>56</v>
      </c>
    </row>
    <row r="25" spans="1:3" x14ac:dyDescent="0.25">
      <c r="A25" s="4" t="s">
        <v>58</v>
      </c>
      <c r="C25" s="4" t="s">
        <v>58</v>
      </c>
    </row>
    <row r="26" spans="1:3" x14ac:dyDescent="0.25">
      <c r="A26" s="4" t="s">
        <v>61</v>
      </c>
      <c r="C26" s="4" t="s">
        <v>61</v>
      </c>
    </row>
    <row r="27" spans="1:3" x14ac:dyDescent="0.25">
      <c r="A27" s="4" t="s">
        <v>62</v>
      </c>
      <c r="C27" s="4" t="s">
        <v>62</v>
      </c>
    </row>
    <row r="28" spans="1:3" x14ac:dyDescent="0.25">
      <c r="A28" s="4" t="s">
        <v>63</v>
      </c>
      <c r="C28" s="4" t="s">
        <v>63</v>
      </c>
    </row>
    <row r="29" spans="1:3" x14ac:dyDescent="0.25">
      <c r="A29" s="4" t="s">
        <v>65</v>
      </c>
      <c r="C29" s="4" t="s">
        <v>65</v>
      </c>
    </row>
    <row r="30" spans="1:3" x14ac:dyDescent="0.25">
      <c r="A30" s="4" t="s">
        <v>67</v>
      </c>
      <c r="C30" s="4" t="s">
        <v>67</v>
      </c>
    </row>
    <row r="31" spans="1:3" x14ac:dyDescent="0.25">
      <c r="A31" s="4" t="s">
        <v>69</v>
      </c>
      <c r="C31" s="4" t="s">
        <v>69</v>
      </c>
    </row>
    <row r="32" spans="1:3" x14ac:dyDescent="0.25">
      <c r="A32" s="4" t="s">
        <v>71</v>
      </c>
      <c r="C32" s="4" t="s">
        <v>71</v>
      </c>
    </row>
    <row r="33" spans="1:3" x14ac:dyDescent="0.25">
      <c r="A33" s="4" t="s">
        <v>72</v>
      </c>
      <c r="C33" s="4" t="s">
        <v>72</v>
      </c>
    </row>
    <row r="34" spans="1:3" x14ac:dyDescent="0.25">
      <c r="A34" s="4" t="s">
        <v>74</v>
      </c>
      <c r="C34" s="4" t="s">
        <v>74</v>
      </c>
    </row>
    <row r="35" spans="1:3" x14ac:dyDescent="0.25">
      <c r="A35" s="4" t="s">
        <v>76</v>
      </c>
      <c r="C35" s="4" t="s">
        <v>76</v>
      </c>
    </row>
    <row r="36" spans="1:3" x14ac:dyDescent="0.25">
      <c r="A36" s="4" t="s">
        <v>78</v>
      </c>
      <c r="C36" s="4" t="s">
        <v>78</v>
      </c>
    </row>
    <row r="37" spans="1:3" x14ac:dyDescent="0.25">
      <c r="A37" s="4" t="s">
        <v>80</v>
      </c>
      <c r="C37" s="4" t="s">
        <v>80</v>
      </c>
    </row>
    <row r="38" spans="1:3" x14ac:dyDescent="0.25">
      <c r="A38" s="4" t="s">
        <v>82</v>
      </c>
      <c r="C38" s="4" t="s">
        <v>82</v>
      </c>
    </row>
    <row r="39" spans="1:3" x14ac:dyDescent="0.25">
      <c r="A39" s="4" t="s">
        <v>85</v>
      </c>
      <c r="C39" s="4" t="s">
        <v>85</v>
      </c>
    </row>
    <row r="40" spans="1:3" x14ac:dyDescent="0.25">
      <c r="A40" s="4" t="s">
        <v>86</v>
      </c>
      <c r="C40" s="4" t="s">
        <v>86</v>
      </c>
    </row>
    <row r="41" spans="1:3" x14ac:dyDescent="0.25">
      <c r="A41" s="4" t="s">
        <v>88</v>
      </c>
      <c r="C41" s="4" t="s">
        <v>88</v>
      </c>
    </row>
    <row r="42" spans="1:3" x14ac:dyDescent="0.25">
      <c r="A42" s="4" t="s">
        <v>90</v>
      </c>
      <c r="C42" s="4" t="s">
        <v>90</v>
      </c>
    </row>
    <row r="43" spans="1:3" x14ac:dyDescent="0.25">
      <c r="A43" s="4" t="s">
        <v>92</v>
      </c>
      <c r="C43" s="4" t="s">
        <v>92</v>
      </c>
    </row>
    <row r="44" spans="1:3" x14ac:dyDescent="0.25">
      <c r="A44" s="4" t="s">
        <v>94</v>
      </c>
      <c r="C44" s="4" t="s">
        <v>94</v>
      </c>
    </row>
    <row r="45" spans="1:3" x14ac:dyDescent="0.25">
      <c r="A45" s="4" t="s">
        <v>95</v>
      </c>
      <c r="C45" s="4" t="s">
        <v>95</v>
      </c>
    </row>
    <row r="46" spans="1:3" x14ac:dyDescent="0.25">
      <c r="A46" s="4" t="s">
        <v>97</v>
      </c>
      <c r="C46" s="4" t="s">
        <v>97</v>
      </c>
    </row>
    <row r="47" spans="1:3" x14ac:dyDescent="0.25">
      <c r="A47" s="4" t="s">
        <v>99</v>
      </c>
      <c r="C47" s="4" t="s">
        <v>99</v>
      </c>
    </row>
    <row r="48" spans="1:3" x14ac:dyDescent="0.25">
      <c r="A48" s="4" t="s">
        <v>101</v>
      </c>
      <c r="C48" s="4" t="s">
        <v>101</v>
      </c>
    </row>
    <row r="49" spans="1:3" x14ac:dyDescent="0.25">
      <c r="A49" s="4" t="s">
        <v>102</v>
      </c>
      <c r="C49" s="4" t="s">
        <v>102</v>
      </c>
    </row>
    <row r="50" spans="1:3" x14ac:dyDescent="0.25">
      <c r="A50" s="4" t="s">
        <v>103</v>
      </c>
      <c r="C50" s="4" t="s">
        <v>103</v>
      </c>
    </row>
    <row r="51" spans="1:3" x14ac:dyDescent="0.25">
      <c r="A51" s="4" t="s">
        <v>104</v>
      </c>
      <c r="C51" s="4" t="s">
        <v>104</v>
      </c>
    </row>
    <row r="52" spans="1:3" x14ac:dyDescent="0.25">
      <c r="A52" s="4" t="s">
        <v>106</v>
      </c>
      <c r="C52" s="4" t="s">
        <v>106</v>
      </c>
    </row>
    <row r="53" spans="1:3" x14ac:dyDescent="0.25">
      <c r="A53" s="4" t="s">
        <v>107</v>
      </c>
      <c r="C53" s="4" t="s">
        <v>107</v>
      </c>
    </row>
    <row r="54" spans="1:3" x14ac:dyDescent="0.25">
      <c r="A54" s="4" t="s">
        <v>108</v>
      </c>
      <c r="C54" s="4" t="s">
        <v>108</v>
      </c>
    </row>
    <row r="55" spans="1:3" x14ac:dyDescent="0.25">
      <c r="A55" s="4" t="s">
        <v>109</v>
      </c>
      <c r="C55" s="4" t="s">
        <v>109</v>
      </c>
    </row>
    <row r="56" spans="1:3" x14ac:dyDescent="0.25">
      <c r="A56" s="4" t="s">
        <v>111</v>
      </c>
      <c r="C56" s="4" t="s">
        <v>111</v>
      </c>
    </row>
    <row r="57" spans="1:3" x14ac:dyDescent="0.25">
      <c r="A57" s="4" t="s">
        <v>112</v>
      </c>
      <c r="C57" s="4" t="s">
        <v>112</v>
      </c>
    </row>
    <row r="58" spans="1:3" x14ac:dyDescent="0.25">
      <c r="A58" s="4" t="s">
        <v>113</v>
      </c>
      <c r="C58" s="4" t="s">
        <v>113</v>
      </c>
    </row>
    <row r="59" spans="1:3" x14ac:dyDescent="0.25">
      <c r="A59" s="4" t="s">
        <v>115</v>
      </c>
      <c r="C59" s="4" t="s">
        <v>115</v>
      </c>
    </row>
    <row r="60" spans="1:3" x14ac:dyDescent="0.25">
      <c r="A60" s="4" t="s">
        <v>116</v>
      </c>
      <c r="C60" s="4" t="s">
        <v>116</v>
      </c>
    </row>
    <row r="61" spans="1:3" x14ac:dyDescent="0.25">
      <c r="A61" s="4" t="s">
        <v>118</v>
      </c>
      <c r="C61" s="4" t="s">
        <v>118</v>
      </c>
    </row>
    <row r="62" spans="1:3" x14ac:dyDescent="0.25">
      <c r="A62" s="4" t="s">
        <v>119</v>
      </c>
      <c r="C62" s="4" t="s">
        <v>119</v>
      </c>
    </row>
    <row r="63" spans="1:3" x14ac:dyDescent="0.25">
      <c r="A63" s="4" t="s">
        <v>120</v>
      </c>
      <c r="C63" s="4" t="s">
        <v>120</v>
      </c>
    </row>
    <row r="64" spans="1:3" x14ac:dyDescent="0.25">
      <c r="A64" s="4" t="s">
        <v>122</v>
      </c>
      <c r="C64" s="4" t="s">
        <v>122</v>
      </c>
    </row>
    <row r="65" spans="1:3" x14ac:dyDescent="0.25">
      <c r="A65" s="4" t="s">
        <v>123</v>
      </c>
      <c r="C65" s="4" t="s">
        <v>123</v>
      </c>
    </row>
    <row r="66" spans="1:3" x14ac:dyDescent="0.25">
      <c r="A66" s="4" t="s">
        <v>125</v>
      </c>
      <c r="C66" s="4" t="s">
        <v>125</v>
      </c>
    </row>
    <row r="67" spans="1:3" x14ac:dyDescent="0.25">
      <c r="A67" s="4" t="s">
        <v>126</v>
      </c>
      <c r="C67" s="4" t="s">
        <v>126</v>
      </c>
    </row>
    <row r="68" spans="1:3" x14ac:dyDescent="0.25">
      <c r="A68" s="4" t="s">
        <v>128</v>
      </c>
      <c r="C68" s="4" t="s">
        <v>128</v>
      </c>
    </row>
    <row r="69" spans="1:3" x14ac:dyDescent="0.25">
      <c r="A69" s="4" t="s">
        <v>129</v>
      </c>
      <c r="C69" s="4" t="s">
        <v>129</v>
      </c>
    </row>
    <row r="70" spans="1:3" x14ac:dyDescent="0.25">
      <c r="A70" s="4" t="s">
        <v>131</v>
      </c>
      <c r="C70" s="4" t="s">
        <v>131</v>
      </c>
    </row>
    <row r="71" spans="1:3" x14ac:dyDescent="0.25">
      <c r="A71" s="4" t="s">
        <v>132</v>
      </c>
      <c r="C71" s="4" t="s">
        <v>132</v>
      </c>
    </row>
    <row r="72" spans="1:3" x14ac:dyDescent="0.25">
      <c r="A72" s="4" t="s">
        <v>134</v>
      </c>
      <c r="C72" s="4" t="s">
        <v>134</v>
      </c>
    </row>
    <row r="73" spans="1:3" x14ac:dyDescent="0.25">
      <c r="A73" s="4" t="s">
        <v>135</v>
      </c>
      <c r="C73" s="4" t="s">
        <v>135</v>
      </c>
    </row>
    <row r="74" spans="1:3" x14ac:dyDescent="0.25">
      <c r="A74" s="4" t="s">
        <v>137</v>
      </c>
      <c r="C74" s="4" t="s">
        <v>137</v>
      </c>
    </row>
    <row r="75" spans="1:3" x14ac:dyDescent="0.25">
      <c r="A75" s="4" t="s">
        <v>139</v>
      </c>
      <c r="C75" s="4" t="s">
        <v>139</v>
      </c>
    </row>
    <row r="76" spans="1:3" x14ac:dyDescent="0.25">
      <c r="A76" s="4" t="s">
        <v>141</v>
      </c>
      <c r="C76" s="4" t="s">
        <v>141</v>
      </c>
    </row>
    <row r="77" spans="1:3" x14ac:dyDescent="0.25">
      <c r="A77" s="4" t="s">
        <v>143</v>
      </c>
      <c r="C77" s="4" t="s">
        <v>143</v>
      </c>
    </row>
    <row r="78" spans="1:3" x14ac:dyDescent="0.25">
      <c r="A78" s="4" t="s">
        <v>145</v>
      </c>
      <c r="C78" s="4" t="s">
        <v>145</v>
      </c>
    </row>
    <row r="79" spans="1:3" x14ac:dyDescent="0.25">
      <c r="A79" s="4" t="s">
        <v>147</v>
      </c>
      <c r="C79" s="4" t="s">
        <v>147</v>
      </c>
    </row>
    <row r="80" spans="1:3" x14ac:dyDescent="0.25">
      <c r="A80" s="4" t="s">
        <v>149</v>
      </c>
      <c r="C80" s="4" t="s">
        <v>149</v>
      </c>
    </row>
    <row r="81" spans="1:3" x14ac:dyDescent="0.25">
      <c r="A81" s="4" t="s">
        <v>150</v>
      </c>
      <c r="C81" s="4" t="s">
        <v>150</v>
      </c>
    </row>
    <row r="82" spans="1:3" x14ac:dyDescent="0.25">
      <c r="A82" s="4" t="s">
        <v>151</v>
      </c>
      <c r="C82" s="4" t="s">
        <v>151</v>
      </c>
    </row>
    <row r="83" spans="1:3" x14ac:dyDescent="0.25">
      <c r="A83" s="4" t="s">
        <v>152</v>
      </c>
      <c r="C83" s="4" t="s">
        <v>152</v>
      </c>
    </row>
    <row r="84" spans="1:3" x14ac:dyDescent="0.25">
      <c r="A84" s="4" t="s">
        <v>153</v>
      </c>
      <c r="C84" s="4" t="s">
        <v>153</v>
      </c>
    </row>
    <row r="85" spans="1:3" x14ac:dyDescent="0.25">
      <c r="A85" s="4" t="s">
        <v>154</v>
      </c>
      <c r="C85" s="4" t="s">
        <v>154</v>
      </c>
    </row>
    <row r="86" spans="1:3" x14ac:dyDescent="0.25">
      <c r="A86" s="4" t="s">
        <v>156</v>
      </c>
      <c r="C86" s="4" t="s">
        <v>156</v>
      </c>
    </row>
    <row r="87" spans="1:3" x14ac:dyDescent="0.25">
      <c r="A87" s="4" t="s">
        <v>158</v>
      </c>
      <c r="C87" s="4" t="s">
        <v>158</v>
      </c>
    </row>
    <row r="88" spans="1:3" x14ac:dyDescent="0.25">
      <c r="A88" s="4" t="s">
        <v>159</v>
      </c>
      <c r="C88" s="4" t="s">
        <v>159</v>
      </c>
    </row>
    <row r="89" spans="1:3" x14ac:dyDescent="0.25">
      <c r="A89" s="4" t="s">
        <v>160</v>
      </c>
      <c r="C89" s="4" t="s">
        <v>160</v>
      </c>
    </row>
    <row r="90" spans="1:3" x14ac:dyDescent="0.25">
      <c r="A90" s="4" t="s">
        <v>161</v>
      </c>
      <c r="C90" s="4" t="s">
        <v>161</v>
      </c>
    </row>
    <row r="91" spans="1:3" x14ac:dyDescent="0.25">
      <c r="A91" s="4" t="s">
        <v>162</v>
      </c>
      <c r="C91" s="4" t="s">
        <v>162</v>
      </c>
    </row>
    <row r="92" spans="1:3" x14ac:dyDescent="0.25">
      <c r="A92" s="4" t="s">
        <v>163</v>
      </c>
      <c r="C92" s="4" t="s">
        <v>163</v>
      </c>
    </row>
    <row r="93" spans="1:3" x14ac:dyDescent="0.25">
      <c r="A93" s="4" t="s">
        <v>165</v>
      </c>
      <c r="C93" s="4" t="s">
        <v>165</v>
      </c>
    </row>
    <row r="94" spans="1:3" x14ac:dyDescent="0.25">
      <c r="A94" s="4" t="s">
        <v>167</v>
      </c>
      <c r="C94" s="4" t="s">
        <v>167</v>
      </c>
    </row>
    <row r="95" spans="1:3" x14ac:dyDescent="0.25">
      <c r="A95" s="4" t="s">
        <v>169</v>
      </c>
      <c r="C95" s="4" t="s">
        <v>169</v>
      </c>
    </row>
    <row r="96" spans="1:3" x14ac:dyDescent="0.25">
      <c r="A96" s="4" t="s">
        <v>171</v>
      </c>
      <c r="C96" s="4" t="s">
        <v>171</v>
      </c>
    </row>
    <row r="97" spans="1:3" x14ac:dyDescent="0.25">
      <c r="A97" s="4" t="s">
        <v>172</v>
      </c>
      <c r="C97" s="4" t="s">
        <v>172</v>
      </c>
    </row>
    <row r="98" spans="1:3" x14ac:dyDescent="0.25">
      <c r="A98" s="4" t="s">
        <v>173</v>
      </c>
      <c r="C98" s="4" t="s">
        <v>173</v>
      </c>
    </row>
    <row r="99" spans="1:3" x14ac:dyDescent="0.25">
      <c r="A99" s="4" t="s">
        <v>175</v>
      </c>
      <c r="C99" s="4" t="s">
        <v>175</v>
      </c>
    </row>
    <row r="100" spans="1:3" x14ac:dyDescent="0.25">
      <c r="A100" s="4" t="s">
        <v>177</v>
      </c>
      <c r="C100" s="4" t="s">
        <v>177</v>
      </c>
    </row>
    <row r="101" spans="1:3" x14ac:dyDescent="0.25">
      <c r="A101" s="4" t="s">
        <v>179</v>
      </c>
      <c r="C101" s="4" t="s">
        <v>179</v>
      </c>
    </row>
    <row r="102" spans="1:3" x14ac:dyDescent="0.25">
      <c r="A102" s="4" t="s">
        <v>181</v>
      </c>
      <c r="C102" s="4" t="s">
        <v>181</v>
      </c>
    </row>
    <row r="103" spans="1:3" x14ac:dyDescent="0.25">
      <c r="A103" s="4" t="s">
        <v>184</v>
      </c>
      <c r="C103" s="4" t="s">
        <v>184</v>
      </c>
    </row>
    <row r="104" spans="1:3" x14ac:dyDescent="0.25">
      <c r="A104" s="4" t="s">
        <v>185</v>
      </c>
      <c r="C104" s="4" t="s">
        <v>185</v>
      </c>
    </row>
    <row r="105" spans="1:3" x14ac:dyDescent="0.25">
      <c r="A105" s="4" t="s">
        <v>186</v>
      </c>
      <c r="C105" s="4" t="s">
        <v>186</v>
      </c>
    </row>
    <row r="106" spans="1:3" x14ac:dyDescent="0.25">
      <c r="A106" s="4" t="s">
        <v>188</v>
      </c>
      <c r="C106" s="4" t="s">
        <v>188</v>
      </c>
    </row>
    <row r="107" spans="1:3" x14ac:dyDescent="0.25">
      <c r="A107" s="4" t="s">
        <v>189</v>
      </c>
      <c r="C107" s="4" t="s">
        <v>189</v>
      </c>
    </row>
    <row r="108" spans="1:3" x14ac:dyDescent="0.25">
      <c r="A108" s="4" t="s">
        <v>190</v>
      </c>
      <c r="C108" s="4" t="s">
        <v>190</v>
      </c>
    </row>
    <row r="109" spans="1:3" x14ac:dyDescent="0.25">
      <c r="A109" s="4" t="s">
        <v>191</v>
      </c>
      <c r="C109" s="4" t="s">
        <v>191</v>
      </c>
    </row>
    <row r="110" spans="1:3" x14ac:dyDescent="0.25">
      <c r="A110" s="4" t="s">
        <v>192</v>
      </c>
      <c r="C110" s="4" t="s">
        <v>192</v>
      </c>
    </row>
    <row r="111" spans="1:3" x14ac:dyDescent="0.25">
      <c r="A111" s="4" t="s">
        <v>194</v>
      </c>
      <c r="C111" s="4" t="s">
        <v>194</v>
      </c>
    </row>
    <row r="112" spans="1:3" x14ac:dyDescent="0.25">
      <c r="A112" s="4" t="s">
        <v>195</v>
      </c>
      <c r="C112" s="4" t="s">
        <v>195</v>
      </c>
    </row>
    <row r="113" spans="1:3" x14ac:dyDescent="0.25">
      <c r="A113" s="4" t="s">
        <v>196</v>
      </c>
      <c r="C113" s="4" t="s">
        <v>196</v>
      </c>
    </row>
    <row r="114" spans="1:3" x14ac:dyDescent="0.25">
      <c r="A114" s="4" t="s">
        <v>198</v>
      </c>
      <c r="C114" s="4" t="s">
        <v>198</v>
      </c>
    </row>
    <row r="115" spans="1:3" x14ac:dyDescent="0.25">
      <c r="A115" s="4" t="s">
        <v>200</v>
      </c>
      <c r="C115" s="4" t="s">
        <v>200</v>
      </c>
    </row>
    <row r="116" spans="1:3" x14ac:dyDescent="0.25">
      <c r="A116" s="4" t="s">
        <v>202</v>
      </c>
      <c r="C116" s="4" t="s">
        <v>202</v>
      </c>
    </row>
    <row r="117" spans="1:3" x14ac:dyDescent="0.25">
      <c r="A117" s="4" t="s">
        <v>203</v>
      </c>
      <c r="C117" s="4" t="s">
        <v>203</v>
      </c>
    </row>
    <row r="118" spans="1:3" x14ac:dyDescent="0.25">
      <c r="A118" s="4" t="s">
        <v>205</v>
      </c>
      <c r="C118" s="4" t="s">
        <v>205</v>
      </c>
    </row>
    <row r="119" spans="1:3" x14ac:dyDescent="0.25">
      <c r="A119" s="4" t="s">
        <v>206</v>
      </c>
      <c r="C119" s="4" t="s">
        <v>206</v>
      </c>
    </row>
    <row r="120" spans="1:3" x14ac:dyDescent="0.25">
      <c r="A120" s="4" t="s">
        <v>207</v>
      </c>
      <c r="C120" s="4" t="s">
        <v>207</v>
      </c>
    </row>
    <row r="121" spans="1:3" x14ac:dyDescent="0.25">
      <c r="A121" s="4" t="s">
        <v>208</v>
      </c>
      <c r="C121" s="4" t="s">
        <v>208</v>
      </c>
    </row>
    <row r="122" spans="1:3" x14ac:dyDescent="0.25">
      <c r="A122" s="4" t="s">
        <v>209</v>
      </c>
      <c r="C122" s="4" t="s">
        <v>209</v>
      </c>
    </row>
    <row r="123" spans="1:3" x14ac:dyDescent="0.25">
      <c r="A123" s="4" t="s">
        <v>210</v>
      </c>
      <c r="C123" s="4" t="s">
        <v>210</v>
      </c>
    </row>
    <row r="124" spans="1:3" x14ac:dyDescent="0.25">
      <c r="A124" s="4" t="s">
        <v>212</v>
      </c>
      <c r="C124" s="4" t="s">
        <v>212</v>
      </c>
    </row>
    <row r="125" spans="1:3" x14ac:dyDescent="0.25">
      <c r="A125" s="4" t="s">
        <v>213</v>
      </c>
      <c r="C125" s="4" t="s">
        <v>213</v>
      </c>
    </row>
    <row r="126" spans="1:3" x14ac:dyDescent="0.25">
      <c r="A126" s="4" t="s">
        <v>215</v>
      </c>
      <c r="C126" s="4" t="s">
        <v>215</v>
      </c>
    </row>
    <row r="127" spans="1:3" x14ac:dyDescent="0.25">
      <c r="A127" s="4" t="s">
        <v>216</v>
      </c>
      <c r="C127" s="4" t="s">
        <v>216</v>
      </c>
    </row>
    <row r="128" spans="1:3" x14ac:dyDescent="0.25">
      <c r="A128" s="4" t="s">
        <v>217</v>
      </c>
      <c r="C128" s="4" t="s">
        <v>217</v>
      </c>
    </row>
    <row r="129" spans="1:3" x14ac:dyDescent="0.25">
      <c r="A129" s="4" t="s">
        <v>218</v>
      </c>
      <c r="C129" s="4" t="s">
        <v>218</v>
      </c>
    </row>
    <row r="130" spans="1:3" x14ac:dyDescent="0.25">
      <c r="A130" s="4" t="s">
        <v>219</v>
      </c>
      <c r="C130" s="4" t="s">
        <v>219</v>
      </c>
    </row>
    <row r="131" spans="1:3" x14ac:dyDescent="0.25">
      <c r="A131" s="4" t="s">
        <v>220</v>
      </c>
      <c r="C131" s="4" t="s">
        <v>220</v>
      </c>
    </row>
    <row r="132" spans="1:3" x14ac:dyDescent="0.25">
      <c r="A132" s="4" t="s">
        <v>221</v>
      </c>
      <c r="C132" s="4" t="s">
        <v>221</v>
      </c>
    </row>
    <row r="133" spans="1:3" x14ac:dyDescent="0.25">
      <c r="A133" s="4" t="s">
        <v>222</v>
      </c>
      <c r="C133" s="4" t="s">
        <v>222</v>
      </c>
    </row>
    <row r="134" spans="1:3" x14ac:dyDescent="0.25">
      <c r="A134" s="4" t="s">
        <v>223</v>
      </c>
      <c r="C134" s="4" t="s">
        <v>223</v>
      </c>
    </row>
    <row r="135" spans="1:3" x14ac:dyDescent="0.25">
      <c r="A135" s="4" t="s">
        <v>224</v>
      </c>
      <c r="C135" s="4" t="s">
        <v>224</v>
      </c>
    </row>
    <row r="136" spans="1:3" x14ac:dyDescent="0.25">
      <c r="A136" s="4" t="s">
        <v>225</v>
      </c>
      <c r="C136" s="4" t="s">
        <v>225</v>
      </c>
    </row>
    <row r="137" spans="1:3" x14ac:dyDescent="0.25">
      <c r="A137" s="4" t="s">
        <v>226</v>
      </c>
      <c r="C137" s="4" t="s">
        <v>226</v>
      </c>
    </row>
    <row r="138" spans="1:3" x14ac:dyDescent="0.25">
      <c r="A138" s="4" t="s">
        <v>227</v>
      </c>
      <c r="C138" s="4" t="s">
        <v>227</v>
      </c>
    </row>
    <row r="139" spans="1:3" x14ac:dyDescent="0.25">
      <c r="A139" s="4" t="s">
        <v>228</v>
      </c>
      <c r="C139" s="4" t="s">
        <v>228</v>
      </c>
    </row>
    <row r="140" spans="1:3" x14ac:dyDescent="0.25">
      <c r="A140" s="4" t="s">
        <v>229</v>
      </c>
      <c r="C140" s="4" t="s">
        <v>229</v>
      </c>
    </row>
    <row r="141" spans="1:3" x14ac:dyDescent="0.25">
      <c r="A141" s="4" t="s">
        <v>230</v>
      </c>
      <c r="C141" s="4" t="s">
        <v>230</v>
      </c>
    </row>
    <row r="142" spans="1:3" x14ac:dyDescent="0.25">
      <c r="A142" s="4" t="s">
        <v>231</v>
      </c>
      <c r="C142" s="4" t="s">
        <v>231</v>
      </c>
    </row>
    <row r="143" spans="1:3" x14ac:dyDescent="0.25">
      <c r="A143" s="4" t="s">
        <v>232</v>
      </c>
      <c r="C143" s="4" t="s">
        <v>232</v>
      </c>
    </row>
    <row r="144" spans="1:3" x14ac:dyDescent="0.25">
      <c r="A144" s="4" t="s">
        <v>233</v>
      </c>
      <c r="C144" s="4" t="s">
        <v>233</v>
      </c>
    </row>
    <row r="145" spans="1:3" x14ac:dyDescent="0.25">
      <c r="A145" s="4" t="s">
        <v>235</v>
      </c>
      <c r="C145" s="4" t="s">
        <v>235</v>
      </c>
    </row>
    <row r="146" spans="1:3" x14ac:dyDescent="0.25">
      <c r="A146" s="4" t="s">
        <v>237</v>
      </c>
      <c r="C146" s="4" t="s">
        <v>237</v>
      </c>
    </row>
    <row r="147" spans="1:3" x14ac:dyDescent="0.25">
      <c r="A147" s="4" t="s">
        <v>238</v>
      </c>
      <c r="C147" s="4" t="s">
        <v>238</v>
      </c>
    </row>
    <row r="148" spans="1:3" x14ac:dyDescent="0.25">
      <c r="A148" s="4" t="s">
        <v>239</v>
      </c>
      <c r="C148" s="4" t="s">
        <v>239</v>
      </c>
    </row>
    <row r="149" spans="1:3" x14ac:dyDescent="0.25">
      <c r="A149" s="4" t="s">
        <v>240</v>
      </c>
      <c r="C149" s="4" t="s">
        <v>240</v>
      </c>
    </row>
    <row r="150" spans="1:3" x14ac:dyDescent="0.25">
      <c r="A150" s="4" t="s">
        <v>241</v>
      </c>
      <c r="C150" s="4" t="s">
        <v>241</v>
      </c>
    </row>
    <row r="151" spans="1:3" x14ac:dyDescent="0.25">
      <c r="A151" s="4" t="s">
        <v>242</v>
      </c>
      <c r="C151" s="4" t="s">
        <v>242</v>
      </c>
    </row>
    <row r="152" spans="1:3" x14ac:dyDescent="0.25">
      <c r="A152" s="4" t="s">
        <v>243</v>
      </c>
      <c r="C152" s="4" t="s">
        <v>243</v>
      </c>
    </row>
    <row r="153" spans="1:3" x14ac:dyDescent="0.25">
      <c r="A153" s="4" t="s">
        <v>244</v>
      </c>
      <c r="C153" s="4" t="s">
        <v>244</v>
      </c>
    </row>
    <row r="154" spans="1:3" x14ac:dyDescent="0.25">
      <c r="A154" s="4" t="s">
        <v>246</v>
      </c>
      <c r="C154" s="4" t="s">
        <v>246</v>
      </c>
    </row>
    <row r="155" spans="1:3" x14ac:dyDescent="0.25">
      <c r="A155" s="4" t="s">
        <v>247</v>
      </c>
      <c r="C155" s="4" t="s">
        <v>247</v>
      </c>
    </row>
    <row r="156" spans="1:3" x14ac:dyDescent="0.25">
      <c r="A156" s="4" t="s">
        <v>248</v>
      </c>
      <c r="C156" s="4" t="s">
        <v>248</v>
      </c>
    </row>
    <row r="157" spans="1:3" x14ac:dyDescent="0.25">
      <c r="A157" s="4" t="s">
        <v>249</v>
      </c>
      <c r="C157" s="4" t="s">
        <v>249</v>
      </c>
    </row>
    <row r="158" spans="1:3" x14ac:dyDescent="0.25">
      <c r="A158" s="4" t="s">
        <v>251</v>
      </c>
      <c r="C158" s="4" t="s">
        <v>251</v>
      </c>
    </row>
    <row r="159" spans="1:3" x14ac:dyDescent="0.25">
      <c r="A159" s="4" t="s">
        <v>252</v>
      </c>
      <c r="C159" s="4" t="s">
        <v>252</v>
      </c>
    </row>
    <row r="160" spans="1:3" x14ac:dyDescent="0.25">
      <c r="A160" s="4" t="s">
        <v>253</v>
      </c>
      <c r="C160" s="4" t="s">
        <v>253</v>
      </c>
    </row>
    <row r="161" spans="1:3" x14ac:dyDescent="0.25">
      <c r="A161" s="4" t="s">
        <v>254</v>
      </c>
      <c r="C161" s="4" t="s">
        <v>254</v>
      </c>
    </row>
    <row r="162" spans="1:3" x14ac:dyDescent="0.25">
      <c r="A162" s="4" t="s">
        <v>255</v>
      </c>
      <c r="C162" s="4" t="s">
        <v>255</v>
      </c>
    </row>
    <row r="163" spans="1:3" x14ac:dyDescent="0.25">
      <c r="A163" s="4" t="s">
        <v>256</v>
      </c>
      <c r="C163" s="4" t="s">
        <v>256</v>
      </c>
    </row>
    <row r="164" spans="1:3" x14ac:dyDescent="0.25">
      <c r="A164" s="4" t="s">
        <v>258</v>
      </c>
      <c r="C164" s="4" t="s">
        <v>258</v>
      </c>
    </row>
    <row r="165" spans="1:3" x14ac:dyDescent="0.25">
      <c r="A165" s="4" t="s">
        <v>260</v>
      </c>
      <c r="C165" s="4" t="s">
        <v>260</v>
      </c>
    </row>
    <row r="166" spans="1:3" x14ac:dyDescent="0.25">
      <c r="A166" s="4" t="s">
        <v>262</v>
      </c>
      <c r="C166" s="4" t="s">
        <v>262</v>
      </c>
    </row>
    <row r="167" spans="1:3" x14ac:dyDescent="0.25">
      <c r="A167" s="4" t="s">
        <v>263</v>
      </c>
      <c r="C167" s="4" t="s">
        <v>263</v>
      </c>
    </row>
    <row r="168" spans="1:3" x14ac:dyDescent="0.25">
      <c r="A168" s="4" t="s">
        <v>264</v>
      </c>
      <c r="C168" s="4" t="s">
        <v>264</v>
      </c>
    </row>
    <row r="169" spans="1:3" x14ac:dyDescent="0.25">
      <c r="A169" s="4" t="s">
        <v>266</v>
      </c>
      <c r="C169" s="4" t="s">
        <v>266</v>
      </c>
    </row>
    <row r="170" spans="1:3" x14ac:dyDescent="0.25">
      <c r="A170" s="4" t="s">
        <v>267</v>
      </c>
      <c r="C170" s="4" t="s">
        <v>267</v>
      </c>
    </row>
    <row r="171" spans="1:3" x14ac:dyDescent="0.25">
      <c r="A171" s="4" t="s">
        <v>268</v>
      </c>
      <c r="C171" s="4" t="s">
        <v>268</v>
      </c>
    </row>
    <row r="172" spans="1:3" x14ac:dyDescent="0.25">
      <c r="A172" s="4" t="s">
        <v>269</v>
      </c>
      <c r="C172" s="4" t="s">
        <v>269</v>
      </c>
    </row>
    <row r="173" spans="1:3" x14ac:dyDescent="0.25">
      <c r="A173" s="4" t="s">
        <v>270</v>
      </c>
      <c r="C173" s="4" t="s">
        <v>270</v>
      </c>
    </row>
    <row r="174" spans="1:3" x14ac:dyDescent="0.25">
      <c r="A174" s="4" t="s">
        <v>271</v>
      </c>
      <c r="C174" s="4" t="s">
        <v>271</v>
      </c>
    </row>
    <row r="175" spans="1:3" x14ac:dyDescent="0.25">
      <c r="A175" s="4" t="s">
        <v>272</v>
      </c>
      <c r="C175" s="4" t="s">
        <v>272</v>
      </c>
    </row>
    <row r="176" spans="1:3" x14ac:dyDescent="0.25">
      <c r="A176" s="4" t="s">
        <v>273</v>
      </c>
      <c r="C176" s="4" t="s">
        <v>273</v>
      </c>
    </row>
    <row r="177" spans="1:3" x14ac:dyDescent="0.25">
      <c r="A177" s="4" t="s">
        <v>274</v>
      </c>
      <c r="C177" s="4" t="s">
        <v>274</v>
      </c>
    </row>
    <row r="178" spans="1:3" x14ac:dyDescent="0.25">
      <c r="A178" s="4" t="s">
        <v>275</v>
      </c>
      <c r="C178" s="4" t="s">
        <v>275</v>
      </c>
    </row>
    <row r="179" spans="1:3" x14ac:dyDescent="0.25">
      <c r="A179" s="4" t="s">
        <v>276</v>
      </c>
      <c r="C179" s="4" t="s">
        <v>276</v>
      </c>
    </row>
    <row r="180" spans="1:3" x14ac:dyDescent="0.25">
      <c r="A180" s="4" t="s">
        <v>277</v>
      </c>
      <c r="C180" s="4" t="s">
        <v>277</v>
      </c>
    </row>
    <row r="181" spans="1:3" x14ac:dyDescent="0.25">
      <c r="A181" s="4" t="s">
        <v>279</v>
      </c>
      <c r="C181" s="4" t="s">
        <v>279</v>
      </c>
    </row>
    <row r="182" spans="1:3" x14ac:dyDescent="0.25">
      <c r="A182" s="4" t="s">
        <v>281</v>
      </c>
      <c r="C182" s="4" t="s">
        <v>281</v>
      </c>
    </row>
    <row r="183" spans="1:3" x14ac:dyDescent="0.25">
      <c r="A183" s="4" t="s">
        <v>283</v>
      </c>
      <c r="C183" s="4" t="s">
        <v>283</v>
      </c>
    </row>
    <row r="184" spans="1:3" x14ac:dyDescent="0.25">
      <c r="A184" s="4" t="s">
        <v>284</v>
      </c>
      <c r="C184" s="4" t="s">
        <v>284</v>
      </c>
    </row>
    <row r="185" spans="1:3" x14ac:dyDescent="0.25">
      <c r="A185" s="4" t="s">
        <v>285</v>
      </c>
      <c r="C185" s="4" t="s">
        <v>285</v>
      </c>
    </row>
    <row r="186" spans="1:3" x14ac:dyDescent="0.25">
      <c r="A186" s="4" t="s">
        <v>287</v>
      </c>
      <c r="C186" s="4" t="s">
        <v>287</v>
      </c>
    </row>
    <row r="187" spans="1:3" x14ac:dyDescent="0.25">
      <c r="A187" s="4" t="s">
        <v>288</v>
      </c>
      <c r="C187" s="4" t="s">
        <v>288</v>
      </c>
    </row>
    <row r="188" spans="1:3" x14ac:dyDescent="0.25">
      <c r="A188" s="4" t="s">
        <v>290</v>
      </c>
      <c r="C188" s="4" t="s">
        <v>290</v>
      </c>
    </row>
    <row r="189" spans="1:3" x14ac:dyDescent="0.25">
      <c r="A189" s="4" t="s">
        <v>291</v>
      </c>
      <c r="C189" s="4" t="s">
        <v>291</v>
      </c>
    </row>
    <row r="190" spans="1:3" x14ac:dyDescent="0.25">
      <c r="A190" s="4" t="s">
        <v>292</v>
      </c>
      <c r="C190" s="4" t="s">
        <v>292</v>
      </c>
    </row>
    <row r="191" spans="1:3" x14ac:dyDescent="0.25">
      <c r="A191" s="4" t="s">
        <v>293</v>
      </c>
      <c r="C191" s="4" t="s">
        <v>293</v>
      </c>
    </row>
    <row r="192" spans="1:3" x14ac:dyDescent="0.25">
      <c r="A192" s="4" t="s">
        <v>295</v>
      </c>
      <c r="C192" s="4" t="s">
        <v>295</v>
      </c>
    </row>
    <row r="193" spans="1:3" x14ac:dyDescent="0.25">
      <c r="A193" s="4" t="s">
        <v>296</v>
      </c>
      <c r="C193" s="4" t="s">
        <v>296</v>
      </c>
    </row>
    <row r="194" spans="1:3" x14ac:dyDescent="0.25">
      <c r="A194" s="4" t="s">
        <v>297</v>
      </c>
      <c r="C194" s="4" t="s">
        <v>297</v>
      </c>
    </row>
    <row r="195" spans="1:3" x14ac:dyDescent="0.25">
      <c r="A195" s="4" t="s">
        <v>299</v>
      </c>
      <c r="C195" s="4" t="s">
        <v>299</v>
      </c>
    </row>
    <row r="196" spans="1:3" x14ac:dyDescent="0.25">
      <c r="A196" s="4" t="s">
        <v>300</v>
      </c>
      <c r="C196" s="4" t="s">
        <v>300</v>
      </c>
    </row>
    <row r="197" spans="1:3" x14ac:dyDescent="0.25">
      <c r="A197" s="4" t="s">
        <v>301</v>
      </c>
      <c r="C197" s="4" t="s">
        <v>301</v>
      </c>
    </row>
    <row r="198" spans="1:3" x14ac:dyDescent="0.25">
      <c r="A198" s="4" t="s">
        <v>303</v>
      </c>
      <c r="C198" s="4" t="s">
        <v>303</v>
      </c>
    </row>
    <row r="199" spans="1:3" x14ac:dyDescent="0.25">
      <c r="A199" s="4" t="s">
        <v>305</v>
      </c>
      <c r="C199" s="4" t="s">
        <v>305</v>
      </c>
    </row>
    <row r="200" spans="1:3" x14ac:dyDescent="0.25">
      <c r="A200" s="4" t="s">
        <v>306</v>
      </c>
      <c r="C200" s="4" t="s">
        <v>306</v>
      </c>
    </row>
    <row r="201" spans="1:3" x14ac:dyDescent="0.25">
      <c r="A201" s="4" t="s">
        <v>307</v>
      </c>
      <c r="C201" s="4" t="s">
        <v>307</v>
      </c>
    </row>
    <row r="202" spans="1:3" x14ac:dyDescent="0.25">
      <c r="A202" s="4" t="s">
        <v>308</v>
      </c>
      <c r="C202" s="4" t="s">
        <v>308</v>
      </c>
    </row>
    <row r="203" spans="1:3" x14ac:dyDescent="0.25">
      <c r="A203" s="4" t="s">
        <v>310</v>
      </c>
      <c r="C203" s="4" t="s">
        <v>310</v>
      </c>
    </row>
    <row r="204" spans="1:3" x14ac:dyDescent="0.25">
      <c r="A204" s="4" t="s">
        <v>311</v>
      </c>
      <c r="C204" s="4" t="s">
        <v>311</v>
      </c>
    </row>
    <row r="205" spans="1:3" x14ac:dyDescent="0.25">
      <c r="A205" s="4" t="s">
        <v>312</v>
      </c>
      <c r="C205" s="4" t="s">
        <v>312</v>
      </c>
    </row>
    <row r="206" spans="1:3" x14ac:dyDescent="0.25">
      <c r="A206" s="4" t="s">
        <v>313</v>
      </c>
      <c r="C206" s="4" t="s">
        <v>313</v>
      </c>
    </row>
    <row r="207" spans="1:3" x14ac:dyDescent="0.25">
      <c r="A207" s="4" t="s">
        <v>314</v>
      </c>
      <c r="C207" s="4" t="s">
        <v>314</v>
      </c>
    </row>
    <row r="208" spans="1:3" x14ac:dyDescent="0.25">
      <c r="A208" s="4" t="s">
        <v>315</v>
      </c>
      <c r="C208" s="4" t="s">
        <v>315</v>
      </c>
    </row>
    <row r="209" spans="1:3" x14ac:dyDescent="0.25">
      <c r="A209" s="4" t="s">
        <v>316</v>
      </c>
      <c r="C209" s="4" t="s">
        <v>316</v>
      </c>
    </row>
    <row r="210" spans="1:3" x14ac:dyDescent="0.25">
      <c r="A210" s="4" t="s">
        <v>317</v>
      </c>
      <c r="C210" s="4" t="s">
        <v>317</v>
      </c>
    </row>
    <row r="211" spans="1:3" x14ac:dyDescent="0.25">
      <c r="A211" s="4" t="s">
        <v>319</v>
      </c>
      <c r="C211" s="4" t="s">
        <v>319</v>
      </c>
    </row>
    <row r="212" spans="1:3" x14ac:dyDescent="0.25">
      <c r="A212" s="4" t="s">
        <v>320</v>
      </c>
      <c r="C212" s="4" t="s">
        <v>320</v>
      </c>
    </row>
    <row r="213" spans="1:3" x14ac:dyDescent="0.25">
      <c r="A213" s="4" t="s">
        <v>321</v>
      </c>
      <c r="C213" s="4" t="s">
        <v>321</v>
      </c>
    </row>
    <row r="214" spans="1:3" x14ac:dyDescent="0.25">
      <c r="A214" s="4" t="s">
        <v>322</v>
      </c>
      <c r="C214" s="4" t="s">
        <v>322</v>
      </c>
    </row>
    <row r="215" spans="1:3" x14ac:dyDescent="0.25">
      <c r="A215" s="4" t="s">
        <v>324</v>
      </c>
      <c r="C215" s="4" t="s">
        <v>324</v>
      </c>
    </row>
    <row r="216" spans="1:3" x14ac:dyDescent="0.25">
      <c r="A216" s="4" t="s">
        <v>325</v>
      </c>
      <c r="C216" s="4" t="s">
        <v>325</v>
      </c>
    </row>
    <row r="217" spans="1:3" x14ac:dyDescent="0.25">
      <c r="A217" s="4" t="s">
        <v>326</v>
      </c>
      <c r="C217" s="4" t="s">
        <v>326</v>
      </c>
    </row>
    <row r="218" spans="1:3" x14ac:dyDescent="0.25">
      <c r="A218" s="4" t="s">
        <v>327</v>
      </c>
      <c r="C218" s="4" t="s">
        <v>327</v>
      </c>
    </row>
    <row r="219" spans="1:3" x14ac:dyDescent="0.25">
      <c r="A219" s="4" t="s">
        <v>328</v>
      </c>
      <c r="C219" s="4" t="s">
        <v>328</v>
      </c>
    </row>
    <row r="220" spans="1:3" x14ac:dyDescent="0.25">
      <c r="A220" s="4" t="s">
        <v>330</v>
      </c>
      <c r="C220" s="4" t="s">
        <v>330</v>
      </c>
    </row>
    <row r="221" spans="1:3" x14ac:dyDescent="0.25">
      <c r="A221" s="4" t="s">
        <v>331</v>
      </c>
      <c r="C221" s="4" t="s">
        <v>331</v>
      </c>
    </row>
    <row r="222" spans="1:3" x14ac:dyDescent="0.25">
      <c r="A222" s="4" t="s">
        <v>332</v>
      </c>
      <c r="C222" s="4" t="s">
        <v>332</v>
      </c>
    </row>
    <row r="223" spans="1:3" x14ac:dyDescent="0.25">
      <c r="A223" s="4" t="s">
        <v>333</v>
      </c>
      <c r="C223" s="4" t="s">
        <v>333</v>
      </c>
    </row>
    <row r="224" spans="1:3" x14ac:dyDescent="0.25">
      <c r="A224" s="4" t="s">
        <v>335</v>
      </c>
      <c r="C224" s="4" t="s">
        <v>335</v>
      </c>
    </row>
    <row r="225" spans="1:3" x14ac:dyDescent="0.25">
      <c r="A225" s="4" t="s">
        <v>336</v>
      </c>
      <c r="C225" s="4" t="s">
        <v>336</v>
      </c>
    </row>
    <row r="226" spans="1:3" x14ac:dyDescent="0.25">
      <c r="A226" s="4" t="s">
        <v>337</v>
      </c>
      <c r="C226" s="4" t="s">
        <v>337</v>
      </c>
    </row>
    <row r="227" spans="1:3" x14ac:dyDescent="0.25">
      <c r="A227" s="4" t="s">
        <v>338</v>
      </c>
      <c r="C227" s="4" t="s">
        <v>338</v>
      </c>
    </row>
    <row r="228" spans="1:3" x14ac:dyDescent="0.25">
      <c r="A228" s="4" t="s">
        <v>339</v>
      </c>
      <c r="C228" s="4" t="s">
        <v>339</v>
      </c>
    </row>
    <row r="229" spans="1:3" x14ac:dyDescent="0.25">
      <c r="A229" s="4" t="s">
        <v>340</v>
      </c>
      <c r="C229" s="4" t="s">
        <v>340</v>
      </c>
    </row>
    <row r="230" spans="1:3" x14ac:dyDescent="0.25">
      <c r="A230" s="4" t="s">
        <v>342</v>
      </c>
      <c r="C230" s="4" t="s">
        <v>342</v>
      </c>
    </row>
    <row r="231" spans="1:3" x14ac:dyDescent="0.25">
      <c r="A231" s="4" t="s">
        <v>343</v>
      </c>
      <c r="C231" s="4" t="s">
        <v>343</v>
      </c>
    </row>
    <row r="232" spans="1:3" x14ac:dyDescent="0.25">
      <c r="A232" s="4" t="s">
        <v>344</v>
      </c>
      <c r="C232" s="4" t="s">
        <v>344</v>
      </c>
    </row>
    <row r="233" spans="1:3" x14ac:dyDescent="0.25">
      <c r="A233" s="4" t="s">
        <v>345</v>
      </c>
      <c r="C233" s="4" t="s">
        <v>345</v>
      </c>
    </row>
    <row r="234" spans="1:3" x14ac:dyDescent="0.25">
      <c r="A234" s="4" t="s">
        <v>347</v>
      </c>
      <c r="C234" s="4" t="s">
        <v>347</v>
      </c>
    </row>
    <row r="235" spans="1:3" x14ac:dyDescent="0.25">
      <c r="A235" s="4" t="s">
        <v>348</v>
      </c>
      <c r="C235" s="4" t="s">
        <v>348</v>
      </c>
    </row>
    <row r="236" spans="1:3" x14ac:dyDescent="0.25">
      <c r="A236" s="4" t="s">
        <v>349</v>
      </c>
      <c r="C236" s="4" t="s">
        <v>349</v>
      </c>
    </row>
    <row r="237" spans="1:3" x14ac:dyDescent="0.25">
      <c r="A237" s="4" t="s">
        <v>350</v>
      </c>
      <c r="C237" s="4" t="s">
        <v>350</v>
      </c>
    </row>
    <row r="238" spans="1:3" x14ac:dyDescent="0.25">
      <c r="A238" s="4" t="s">
        <v>351</v>
      </c>
      <c r="C238" s="4" t="s">
        <v>351</v>
      </c>
    </row>
    <row r="239" spans="1:3" x14ac:dyDescent="0.25">
      <c r="A239" s="4" t="s">
        <v>352</v>
      </c>
      <c r="C239" s="4" t="s">
        <v>352</v>
      </c>
    </row>
    <row r="240" spans="1:3" x14ac:dyDescent="0.25">
      <c r="A240" s="4" t="s">
        <v>353</v>
      </c>
      <c r="C240" s="4" t="s">
        <v>353</v>
      </c>
    </row>
    <row r="241" spans="1:3" x14ac:dyDescent="0.25">
      <c r="A241" s="4" t="s">
        <v>355</v>
      </c>
      <c r="C241" s="4" t="s">
        <v>355</v>
      </c>
    </row>
    <row r="242" spans="1:3" x14ac:dyDescent="0.25">
      <c r="A242" s="4" t="s">
        <v>356</v>
      </c>
      <c r="C242" s="4" t="s">
        <v>356</v>
      </c>
    </row>
    <row r="243" spans="1:3" x14ac:dyDescent="0.25">
      <c r="A243" s="4" t="s">
        <v>357</v>
      </c>
      <c r="C243" s="4" t="s">
        <v>357</v>
      </c>
    </row>
    <row r="244" spans="1:3" x14ac:dyDescent="0.25">
      <c r="A244" s="4" t="s">
        <v>358</v>
      </c>
      <c r="C244" s="4" t="s">
        <v>358</v>
      </c>
    </row>
    <row r="245" spans="1:3" x14ac:dyDescent="0.25">
      <c r="A245" s="4" t="s">
        <v>359</v>
      </c>
      <c r="C245" s="4" t="s">
        <v>359</v>
      </c>
    </row>
    <row r="246" spans="1:3" x14ac:dyDescent="0.25">
      <c r="A246" s="4" t="s">
        <v>360</v>
      </c>
      <c r="C246" s="4" t="s">
        <v>360</v>
      </c>
    </row>
    <row r="247" spans="1:3" x14ac:dyDescent="0.25">
      <c r="A247" s="4" t="s">
        <v>361</v>
      </c>
      <c r="C247" s="4" t="s">
        <v>361</v>
      </c>
    </row>
    <row r="248" spans="1:3" x14ac:dyDescent="0.25">
      <c r="A248" s="4" t="s">
        <v>362</v>
      </c>
      <c r="C248" s="4" t="s">
        <v>362</v>
      </c>
    </row>
    <row r="249" spans="1:3" x14ac:dyDescent="0.25">
      <c r="A249" s="4" t="s">
        <v>364</v>
      </c>
      <c r="C249" s="4" t="s">
        <v>364</v>
      </c>
    </row>
    <row r="250" spans="1:3" x14ac:dyDescent="0.25">
      <c r="A250" s="4" t="s">
        <v>365</v>
      </c>
      <c r="C250" s="4" t="s">
        <v>365</v>
      </c>
    </row>
    <row r="251" spans="1:3" x14ac:dyDescent="0.25">
      <c r="A251" s="4" t="s">
        <v>367</v>
      </c>
      <c r="C251" s="4" t="s">
        <v>367</v>
      </c>
    </row>
    <row r="252" spans="1:3" x14ac:dyDescent="0.25">
      <c r="A252" s="4" t="s">
        <v>368</v>
      </c>
      <c r="C252" s="4" t="s">
        <v>368</v>
      </c>
    </row>
    <row r="253" spans="1:3" x14ac:dyDescent="0.25">
      <c r="A253" s="4" t="s">
        <v>369</v>
      </c>
      <c r="C253" s="4" t="s">
        <v>369</v>
      </c>
    </row>
    <row r="254" spans="1:3" x14ac:dyDescent="0.25">
      <c r="A254" s="4" t="s">
        <v>370</v>
      </c>
      <c r="C254" s="4" t="s">
        <v>370</v>
      </c>
    </row>
    <row r="255" spans="1:3" x14ac:dyDescent="0.25">
      <c r="A255" s="4" t="s">
        <v>371</v>
      </c>
      <c r="C255" s="4" t="s">
        <v>371</v>
      </c>
    </row>
    <row r="256" spans="1:3" x14ac:dyDescent="0.25">
      <c r="A256" s="4" t="s">
        <v>373</v>
      </c>
      <c r="C256" s="4" t="s">
        <v>373</v>
      </c>
    </row>
    <row r="257" spans="1:3" x14ac:dyDescent="0.25">
      <c r="A257" s="4" t="s">
        <v>374</v>
      </c>
      <c r="C257" s="4" t="s">
        <v>374</v>
      </c>
    </row>
    <row r="258" spans="1:3" x14ac:dyDescent="0.25">
      <c r="A258" s="4" t="s">
        <v>375</v>
      </c>
      <c r="C258" s="4" t="s">
        <v>375</v>
      </c>
    </row>
    <row r="259" spans="1:3" x14ac:dyDescent="0.25">
      <c r="A259" s="4" t="s">
        <v>376</v>
      </c>
      <c r="C259" s="4" t="s">
        <v>376</v>
      </c>
    </row>
    <row r="260" spans="1:3" x14ac:dyDescent="0.25">
      <c r="A260" s="4" t="s">
        <v>377</v>
      </c>
      <c r="C260" s="4" t="s">
        <v>377</v>
      </c>
    </row>
    <row r="261" spans="1:3" x14ac:dyDescent="0.25">
      <c r="A261" s="4" t="s">
        <v>378</v>
      </c>
      <c r="C261" s="4" t="s">
        <v>378</v>
      </c>
    </row>
    <row r="262" spans="1:3" x14ac:dyDescent="0.25">
      <c r="A262" s="4" t="s">
        <v>380</v>
      </c>
      <c r="C262" s="4" t="s">
        <v>380</v>
      </c>
    </row>
    <row r="263" spans="1:3" x14ac:dyDescent="0.25">
      <c r="A263" s="4" t="s">
        <v>381</v>
      </c>
      <c r="C263" s="4" t="s">
        <v>381</v>
      </c>
    </row>
    <row r="264" spans="1:3" x14ac:dyDescent="0.25">
      <c r="A264" s="4" t="s">
        <v>382</v>
      </c>
      <c r="C264" s="4" t="s">
        <v>382</v>
      </c>
    </row>
    <row r="265" spans="1:3" x14ac:dyDescent="0.25">
      <c r="A265" s="4" t="s">
        <v>384</v>
      </c>
      <c r="C265" s="4" t="s">
        <v>384</v>
      </c>
    </row>
    <row r="266" spans="1:3" x14ac:dyDescent="0.25">
      <c r="A266" s="4" t="s">
        <v>385</v>
      </c>
      <c r="C266" s="4" t="s">
        <v>385</v>
      </c>
    </row>
    <row r="267" spans="1:3" x14ac:dyDescent="0.25">
      <c r="A267" s="4" t="s">
        <v>386</v>
      </c>
      <c r="C267" s="4" t="s">
        <v>386</v>
      </c>
    </row>
    <row r="268" spans="1:3" x14ac:dyDescent="0.25">
      <c r="A268" s="4" t="s">
        <v>388</v>
      </c>
      <c r="C268" s="4" t="s">
        <v>388</v>
      </c>
    </row>
    <row r="269" spans="1:3" x14ac:dyDescent="0.25">
      <c r="A269" s="4" t="s">
        <v>390</v>
      </c>
      <c r="C269" s="4" t="s">
        <v>390</v>
      </c>
    </row>
    <row r="270" spans="1:3" x14ac:dyDescent="0.25">
      <c r="A270" s="4" t="s">
        <v>391</v>
      </c>
      <c r="C270" s="4" t="s">
        <v>391</v>
      </c>
    </row>
    <row r="271" spans="1:3" x14ac:dyDescent="0.25">
      <c r="A271" s="4" t="s">
        <v>392</v>
      </c>
      <c r="C271" s="4" t="s">
        <v>392</v>
      </c>
    </row>
    <row r="272" spans="1:3" x14ac:dyDescent="0.25">
      <c r="A272" s="4" t="s">
        <v>395</v>
      </c>
      <c r="C272" s="4" t="s">
        <v>395</v>
      </c>
    </row>
    <row r="273" spans="1:3" x14ac:dyDescent="0.25">
      <c r="A273" s="4" t="s">
        <v>396</v>
      </c>
      <c r="C273" s="4" t="s">
        <v>396</v>
      </c>
    </row>
    <row r="274" spans="1:3" x14ac:dyDescent="0.25">
      <c r="A274" s="4" t="s">
        <v>397</v>
      </c>
      <c r="C274" s="4" t="s">
        <v>397</v>
      </c>
    </row>
    <row r="275" spans="1:3" x14ac:dyDescent="0.25">
      <c r="A275" s="4" t="s">
        <v>398</v>
      </c>
      <c r="C275" s="4" t="s">
        <v>398</v>
      </c>
    </row>
    <row r="276" spans="1:3" x14ac:dyDescent="0.25">
      <c r="A276" s="4" t="s">
        <v>399</v>
      </c>
      <c r="C276" s="4" t="s">
        <v>399</v>
      </c>
    </row>
    <row r="277" spans="1:3" x14ac:dyDescent="0.25">
      <c r="A277" s="4" t="s">
        <v>401</v>
      </c>
      <c r="C277" s="4" t="s">
        <v>401</v>
      </c>
    </row>
    <row r="278" spans="1:3" x14ac:dyDescent="0.25">
      <c r="A278" s="4" t="s">
        <v>402</v>
      </c>
      <c r="C278" s="4" t="s">
        <v>402</v>
      </c>
    </row>
    <row r="279" spans="1:3" x14ac:dyDescent="0.25">
      <c r="A279" s="4" t="s">
        <v>403</v>
      </c>
      <c r="C279" s="4" t="s">
        <v>403</v>
      </c>
    </row>
    <row r="280" spans="1:3" x14ac:dyDescent="0.25">
      <c r="A280" s="4" t="s">
        <v>404</v>
      </c>
      <c r="C280" s="4" t="s">
        <v>404</v>
      </c>
    </row>
    <row r="281" spans="1:3" x14ac:dyDescent="0.25">
      <c r="A281" s="4" t="s">
        <v>405</v>
      </c>
      <c r="C281" s="4" t="s">
        <v>405</v>
      </c>
    </row>
    <row r="282" spans="1:3" x14ac:dyDescent="0.25">
      <c r="A282" s="4" t="s">
        <v>406</v>
      </c>
      <c r="C282" s="4" t="s">
        <v>406</v>
      </c>
    </row>
    <row r="283" spans="1:3" x14ac:dyDescent="0.25">
      <c r="A283" s="4" t="s">
        <v>407</v>
      </c>
      <c r="C283" s="4" t="s">
        <v>407</v>
      </c>
    </row>
    <row r="284" spans="1:3" x14ac:dyDescent="0.25">
      <c r="A284" s="4" t="s">
        <v>408</v>
      </c>
      <c r="C284" s="4" t="s">
        <v>408</v>
      </c>
    </row>
    <row r="285" spans="1:3" x14ac:dyDescent="0.25">
      <c r="A285" s="4" t="s">
        <v>409</v>
      </c>
      <c r="C285" s="4" t="s">
        <v>409</v>
      </c>
    </row>
    <row r="286" spans="1:3" x14ac:dyDescent="0.25">
      <c r="A286" s="4" t="s">
        <v>411</v>
      </c>
      <c r="C286" s="4" t="s">
        <v>411</v>
      </c>
    </row>
    <row r="287" spans="1:3" x14ac:dyDescent="0.25">
      <c r="A287" s="4" t="s">
        <v>412</v>
      </c>
      <c r="C287" s="4" t="s">
        <v>412</v>
      </c>
    </row>
    <row r="288" spans="1:3" x14ac:dyDescent="0.25">
      <c r="A288" s="4" t="s">
        <v>413</v>
      </c>
      <c r="C288" s="4" t="s">
        <v>413</v>
      </c>
    </row>
    <row r="289" spans="1:3" x14ac:dyDescent="0.25">
      <c r="A289" s="4" t="s">
        <v>414</v>
      </c>
      <c r="C289" s="4" t="s">
        <v>414</v>
      </c>
    </row>
    <row r="290" spans="1:3" x14ac:dyDescent="0.25">
      <c r="A290" s="4" t="s">
        <v>416</v>
      </c>
      <c r="C290" s="4" t="s">
        <v>416</v>
      </c>
    </row>
    <row r="291" spans="1:3" x14ac:dyDescent="0.25">
      <c r="A291" s="4" t="s">
        <v>417</v>
      </c>
      <c r="C291" s="4" t="s">
        <v>417</v>
      </c>
    </row>
    <row r="292" spans="1:3" x14ac:dyDescent="0.25">
      <c r="A292" s="4" t="s">
        <v>418</v>
      </c>
      <c r="C292" s="4" t="s">
        <v>418</v>
      </c>
    </row>
    <row r="293" spans="1:3" x14ac:dyDescent="0.25">
      <c r="A293" s="4" t="s">
        <v>420</v>
      </c>
      <c r="C293" s="4" t="s">
        <v>420</v>
      </c>
    </row>
    <row r="294" spans="1:3" x14ac:dyDescent="0.25">
      <c r="A294" s="4" t="s">
        <v>421</v>
      </c>
      <c r="C294" s="4" t="s">
        <v>421</v>
      </c>
    </row>
    <row r="295" spans="1:3" x14ac:dyDescent="0.25">
      <c r="A295" s="4" t="s">
        <v>423</v>
      </c>
      <c r="C295" s="4" t="s">
        <v>423</v>
      </c>
    </row>
    <row r="296" spans="1:3" x14ac:dyDescent="0.25">
      <c r="A296" s="4" t="s">
        <v>424</v>
      </c>
      <c r="C296" s="4" t="s">
        <v>424</v>
      </c>
    </row>
    <row r="297" spans="1:3" x14ac:dyDescent="0.25">
      <c r="A297" s="4" t="s">
        <v>425</v>
      </c>
      <c r="C297" s="4" t="s">
        <v>425</v>
      </c>
    </row>
    <row r="298" spans="1:3" x14ac:dyDescent="0.25">
      <c r="A298" s="4" t="s">
        <v>426</v>
      </c>
      <c r="C298" s="4" t="s">
        <v>426</v>
      </c>
    </row>
    <row r="299" spans="1:3" x14ac:dyDescent="0.25">
      <c r="A299" s="4" t="s">
        <v>427</v>
      </c>
      <c r="C299" s="4" t="s">
        <v>427</v>
      </c>
    </row>
    <row r="300" spans="1:3" x14ac:dyDescent="0.25">
      <c r="A300" s="4" t="s">
        <v>428</v>
      </c>
      <c r="C300" s="4" t="s">
        <v>428</v>
      </c>
    </row>
    <row r="301" spans="1:3" x14ac:dyDescent="0.25">
      <c r="A301" s="4" t="s">
        <v>430</v>
      </c>
      <c r="C301" s="4" t="s">
        <v>430</v>
      </c>
    </row>
    <row r="302" spans="1:3" x14ac:dyDescent="0.25">
      <c r="A302" s="4" t="s">
        <v>432</v>
      </c>
      <c r="C302" s="4" t="s">
        <v>432</v>
      </c>
    </row>
    <row r="303" spans="1:3" x14ac:dyDescent="0.25">
      <c r="A303" s="4" t="s">
        <v>433</v>
      </c>
      <c r="C303" s="4" t="s">
        <v>433</v>
      </c>
    </row>
    <row r="304" spans="1:3" x14ac:dyDescent="0.25">
      <c r="A304" s="4" t="s">
        <v>434</v>
      </c>
      <c r="C304" s="4" t="s">
        <v>434</v>
      </c>
    </row>
    <row r="305" spans="1:3" x14ac:dyDescent="0.25">
      <c r="A305" s="4" t="s">
        <v>435</v>
      </c>
      <c r="C305" s="4" t="s">
        <v>435</v>
      </c>
    </row>
    <row r="306" spans="1:3" x14ac:dyDescent="0.25">
      <c r="A306" s="4" t="s">
        <v>436</v>
      </c>
      <c r="C306" s="4" t="s">
        <v>436</v>
      </c>
    </row>
    <row r="307" spans="1:3" x14ac:dyDescent="0.25">
      <c r="A307" s="4" t="s">
        <v>437</v>
      </c>
      <c r="C307" s="4" t="s">
        <v>437</v>
      </c>
    </row>
    <row r="308" spans="1:3" x14ac:dyDescent="0.25">
      <c r="A308" s="4" t="s">
        <v>438</v>
      </c>
      <c r="C308" s="4" t="s">
        <v>438</v>
      </c>
    </row>
    <row r="309" spans="1:3" x14ac:dyDescent="0.25">
      <c r="A309" s="4" t="s">
        <v>439</v>
      </c>
      <c r="C309" s="4" t="s">
        <v>439</v>
      </c>
    </row>
    <row r="310" spans="1:3" x14ac:dyDescent="0.25">
      <c r="A310" s="4" t="s">
        <v>440</v>
      </c>
      <c r="C310" s="4" t="s">
        <v>440</v>
      </c>
    </row>
    <row r="311" spans="1:3" x14ac:dyDescent="0.25">
      <c r="A311" s="4" t="s">
        <v>441</v>
      </c>
      <c r="C311" s="4" t="s">
        <v>441</v>
      </c>
    </row>
    <row r="312" spans="1:3" x14ac:dyDescent="0.25">
      <c r="A312" s="4" t="s">
        <v>442</v>
      </c>
      <c r="C312" s="4" t="s">
        <v>442</v>
      </c>
    </row>
    <row r="313" spans="1:3" x14ac:dyDescent="0.25">
      <c r="A313" s="4" t="s">
        <v>443</v>
      </c>
      <c r="C313" s="4" t="s">
        <v>443</v>
      </c>
    </row>
    <row r="314" spans="1:3" x14ac:dyDescent="0.25">
      <c r="A314" s="4" t="s">
        <v>444</v>
      </c>
      <c r="C314" s="4" t="s">
        <v>444</v>
      </c>
    </row>
    <row r="315" spans="1:3" x14ac:dyDescent="0.25">
      <c r="A315" s="4" t="s">
        <v>445</v>
      </c>
      <c r="C315" s="4" t="s">
        <v>445</v>
      </c>
    </row>
    <row r="316" spans="1:3" x14ac:dyDescent="0.25">
      <c r="A316" s="4" t="s">
        <v>446</v>
      </c>
      <c r="C316" s="4" t="s">
        <v>446</v>
      </c>
    </row>
    <row r="317" spans="1:3" x14ac:dyDescent="0.25">
      <c r="A317" s="4" t="s">
        <v>447</v>
      </c>
      <c r="C317" s="4" t="s">
        <v>447</v>
      </c>
    </row>
    <row r="318" spans="1:3" x14ac:dyDescent="0.25">
      <c r="A318" s="4" t="s">
        <v>448</v>
      </c>
      <c r="C318" s="4" t="s">
        <v>448</v>
      </c>
    </row>
    <row r="319" spans="1:3" x14ac:dyDescent="0.25">
      <c r="A319" s="4" t="s">
        <v>449</v>
      </c>
      <c r="C319" s="4" t="s">
        <v>449</v>
      </c>
    </row>
    <row r="320" spans="1:3" x14ac:dyDescent="0.25">
      <c r="A320" s="4" t="s">
        <v>450</v>
      </c>
      <c r="C320" s="4" t="s">
        <v>450</v>
      </c>
    </row>
    <row r="321" spans="1:3" x14ac:dyDescent="0.25">
      <c r="A321" s="4" t="s">
        <v>451</v>
      </c>
      <c r="C321" s="4" t="s">
        <v>451</v>
      </c>
    </row>
    <row r="322" spans="1:3" x14ac:dyDescent="0.25">
      <c r="A322" s="4" t="s">
        <v>452</v>
      </c>
      <c r="C322" s="4" t="s">
        <v>452</v>
      </c>
    </row>
    <row r="323" spans="1:3" x14ac:dyDescent="0.25">
      <c r="A323" s="4" t="s">
        <v>453</v>
      </c>
      <c r="C323" s="4" t="s">
        <v>453</v>
      </c>
    </row>
    <row r="324" spans="1:3" x14ac:dyDescent="0.25">
      <c r="A324" s="4" t="s">
        <v>454</v>
      </c>
      <c r="C324" s="4" t="s">
        <v>454</v>
      </c>
    </row>
    <row r="325" spans="1:3" x14ac:dyDescent="0.25">
      <c r="A325" s="4" t="s">
        <v>455</v>
      </c>
      <c r="C325" s="4" t="s">
        <v>455</v>
      </c>
    </row>
    <row r="326" spans="1:3" x14ac:dyDescent="0.25">
      <c r="A326" s="4" t="s">
        <v>456</v>
      </c>
      <c r="C326" s="4" t="s">
        <v>456</v>
      </c>
    </row>
    <row r="327" spans="1:3" x14ac:dyDescent="0.25">
      <c r="A327" s="4" t="s">
        <v>457</v>
      </c>
      <c r="C327" s="4" t="s">
        <v>457</v>
      </c>
    </row>
    <row r="328" spans="1:3" x14ac:dyDescent="0.25">
      <c r="A328" s="4" t="s">
        <v>458</v>
      </c>
      <c r="C328" s="4" t="s">
        <v>458</v>
      </c>
    </row>
    <row r="329" spans="1:3" x14ac:dyDescent="0.25">
      <c r="A329" s="4" t="s">
        <v>459</v>
      </c>
      <c r="C329" s="4" t="s">
        <v>459</v>
      </c>
    </row>
    <row r="330" spans="1:3" x14ac:dyDescent="0.25">
      <c r="A330" s="4" t="s">
        <v>460</v>
      </c>
      <c r="C330" s="4" t="s">
        <v>460</v>
      </c>
    </row>
    <row r="331" spans="1:3" x14ac:dyDescent="0.25">
      <c r="A331" s="4" t="s">
        <v>461</v>
      </c>
      <c r="C331" s="4" t="s">
        <v>461</v>
      </c>
    </row>
    <row r="332" spans="1:3" x14ac:dyDescent="0.25">
      <c r="A332" s="4" t="s">
        <v>463</v>
      </c>
      <c r="C332" s="4" t="s">
        <v>463</v>
      </c>
    </row>
    <row r="333" spans="1:3" x14ac:dyDescent="0.25">
      <c r="A333" s="4" t="s">
        <v>464</v>
      </c>
      <c r="C333" s="4" t="s">
        <v>464</v>
      </c>
    </row>
    <row r="334" spans="1:3" x14ac:dyDescent="0.25">
      <c r="A334" s="4" t="s">
        <v>465</v>
      </c>
      <c r="C334" s="4" t="s">
        <v>465</v>
      </c>
    </row>
    <row r="335" spans="1:3" x14ac:dyDescent="0.25">
      <c r="A335" s="4" t="s">
        <v>466</v>
      </c>
      <c r="C335" s="4" t="s">
        <v>466</v>
      </c>
    </row>
    <row r="336" spans="1:3" x14ac:dyDescent="0.25">
      <c r="A336" s="4" t="s">
        <v>467</v>
      </c>
      <c r="C336" s="4" t="s">
        <v>467</v>
      </c>
    </row>
    <row r="337" spans="1:3" x14ac:dyDescent="0.25">
      <c r="A337" s="4" t="s">
        <v>468</v>
      </c>
      <c r="C337" s="4" t="s">
        <v>468</v>
      </c>
    </row>
    <row r="338" spans="1:3" x14ac:dyDescent="0.25">
      <c r="A338" s="4" t="s">
        <v>469</v>
      </c>
      <c r="C338" s="4" t="s">
        <v>469</v>
      </c>
    </row>
    <row r="339" spans="1:3" x14ac:dyDescent="0.25">
      <c r="A339" s="4" t="s">
        <v>470</v>
      </c>
      <c r="C339" s="4" t="s">
        <v>470</v>
      </c>
    </row>
    <row r="340" spans="1:3" x14ac:dyDescent="0.25">
      <c r="A340" s="4" t="s">
        <v>471</v>
      </c>
      <c r="C340" s="4" t="s">
        <v>471</v>
      </c>
    </row>
    <row r="341" spans="1:3" x14ac:dyDescent="0.25">
      <c r="A341" s="4" t="s">
        <v>472</v>
      </c>
      <c r="C341" s="4" t="s">
        <v>472</v>
      </c>
    </row>
    <row r="342" spans="1:3" x14ac:dyDescent="0.25">
      <c r="A342" s="4" t="s">
        <v>473</v>
      </c>
      <c r="C342" s="4" t="s">
        <v>473</v>
      </c>
    </row>
    <row r="343" spans="1:3" x14ac:dyDescent="0.25">
      <c r="A343" s="4" t="s">
        <v>474</v>
      </c>
      <c r="C343" s="4" t="s">
        <v>474</v>
      </c>
    </row>
    <row r="344" spans="1:3" x14ac:dyDescent="0.25">
      <c r="A344" s="4" t="s">
        <v>475</v>
      </c>
      <c r="C344" s="4" t="s">
        <v>475</v>
      </c>
    </row>
    <row r="345" spans="1:3" x14ac:dyDescent="0.25">
      <c r="A345" s="4" t="s">
        <v>476</v>
      </c>
      <c r="C345" s="4" t="s">
        <v>476</v>
      </c>
    </row>
    <row r="346" spans="1:3" x14ac:dyDescent="0.25">
      <c r="A346" s="4" t="s">
        <v>477</v>
      </c>
      <c r="C346" s="4" t="s">
        <v>477</v>
      </c>
    </row>
    <row r="347" spans="1:3" x14ac:dyDescent="0.25">
      <c r="A347" s="4" t="s">
        <v>479</v>
      </c>
      <c r="C347" s="4" t="s">
        <v>479</v>
      </c>
    </row>
    <row r="348" spans="1:3" x14ac:dyDescent="0.25">
      <c r="A348" s="4" t="s">
        <v>481</v>
      </c>
      <c r="C348" s="4" t="s">
        <v>481</v>
      </c>
    </row>
    <row r="349" spans="1:3" x14ac:dyDescent="0.25">
      <c r="A349" s="4" t="s">
        <v>482</v>
      </c>
      <c r="C349" s="4" t="s">
        <v>482</v>
      </c>
    </row>
    <row r="350" spans="1:3" x14ac:dyDescent="0.25">
      <c r="A350" s="4" t="s">
        <v>483</v>
      </c>
      <c r="C350" s="4" t="s">
        <v>483</v>
      </c>
    </row>
    <row r="351" spans="1:3" x14ac:dyDescent="0.25">
      <c r="A351" s="4" t="s">
        <v>484</v>
      </c>
      <c r="C351" s="4" t="s">
        <v>484</v>
      </c>
    </row>
    <row r="352" spans="1:3" x14ac:dyDescent="0.25">
      <c r="A352" s="4" t="s">
        <v>485</v>
      </c>
      <c r="C352" s="4" t="s">
        <v>485</v>
      </c>
    </row>
    <row r="353" spans="1:3" x14ac:dyDescent="0.25">
      <c r="A353" s="4" t="s">
        <v>486</v>
      </c>
      <c r="C353" s="4" t="s">
        <v>486</v>
      </c>
    </row>
    <row r="354" spans="1:3" x14ac:dyDescent="0.25">
      <c r="A354" s="4" t="s">
        <v>487</v>
      </c>
      <c r="C354" s="4" t="s">
        <v>487</v>
      </c>
    </row>
    <row r="355" spans="1:3" x14ac:dyDescent="0.25">
      <c r="A355" s="4" t="s">
        <v>488</v>
      </c>
      <c r="C355" s="4" t="s">
        <v>488</v>
      </c>
    </row>
    <row r="356" spans="1:3" x14ac:dyDescent="0.25">
      <c r="A356" s="4" t="s">
        <v>490</v>
      </c>
      <c r="C356" s="4" t="s">
        <v>490</v>
      </c>
    </row>
    <row r="357" spans="1:3" x14ac:dyDescent="0.25">
      <c r="A357" s="4" t="s">
        <v>492</v>
      </c>
      <c r="C357" s="4" t="s">
        <v>492</v>
      </c>
    </row>
    <row r="358" spans="1:3" x14ac:dyDescent="0.25">
      <c r="A358" s="4" t="s">
        <v>493</v>
      </c>
      <c r="C358" s="4" t="s">
        <v>493</v>
      </c>
    </row>
    <row r="359" spans="1:3" x14ac:dyDescent="0.25">
      <c r="A359" s="4" t="s">
        <v>494</v>
      </c>
      <c r="C359" s="4" t="s">
        <v>494</v>
      </c>
    </row>
    <row r="360" spans="1:3" x14ac:dyDescent="0.25">
      <c r="A360" s="4" t="s">
        <v>495</v>
      </c>
      <c r="C360" s="4" t="s">
        <v>495</v>
      </c>
    </row>
    <row r="361" spans="1:3" x14ac:dyDescent="0.25">
      <c r="A361" s="4" t="s">
        <v>496</v>
      </c>
      <c r="C361" s="4" t="s">
        <v>496</v>
      </c>
    </row>
    <row r="362" spans="1:3" x14ac:dyDescent="0.25">
      <c r="A362" s="4" t="s">
        <v>497</v>
      </c>
      <c r="C362" s="4" t="s">
        <v>497</v>
      </c>
    </row>
    <row r="363" spans="1:3" x14ac:dyDescent="0.25">
      <c r="A363" s="4" t="s">
        <v>498</v>
      </c>
      <c r="C363" s="4" t="s">
        <v>498</v>
      </c>
    </row>
    <row r="364" spans="1:3" x14ac:dyDescent="0.25">
      <c r="A364" s="4" t="s">
        <v>500</v>
      </c>
      <c r="C364" s="4" t="s">
        <v>500</v>
      </c>
    </row>
    <row r="365" spans="1:3" x14ac:dyDescent="0.25">
      <c r="A365" s="4" t="s">
        <v>501</v>
      </c>
      <c r="C365" s="4" t="s">
        <v>501</v>
      </c>
    </row>
    <row r="366" spans="1:3" x14ac:dyDescent="0.25">
      <c r="A366" s="4" t="s">
        <v>503</v>
      </c>
      <c r="C366" s="4" t="s">
        <v>503</v>
      </c>
    </row>
    <row r="367" spans="1:3" x14ac:dyDescent="0.25">
      <c r="A367" s="4" t="s">
        <v>504</v>
      </c>
      <c r="C367" s="4" t="s">
        <v>504</v>
      </c>
    </row>
    <row r="368" spans="1:3" x14ac:dyDescent="0.25">
      <c r="A368" s="4" t="s">
        <v>505</v>
      </c>
      <c r="C368" s="4" t="s">
        <v>505</v>
      </c>
    </row>
    <row r="369" spans="1:3" x14ac:dyDescent="0.25">
      <c r="A369" s="4" t="s">
        <v>507</v>
      </c>
      <c r="C369" s="4" t="s">
        <v>507</v>
      </c>
    </row>
    <row r="370" spans="1:3" x14ac:dyDescent="0.25">
      <c r="A370" s="4" t="s">
        <v>509</v>
      </c>
      <c r="C370" s="4" t="s">
        <v>509</v>
      </c>
    </row>
    <row r="371" spans="1:3" x14ac:dyDescent="0.25">
      <c r="A371" s="4" t="s">
        <v>510</v>
      </c>
      <c r="C371" s="4" t="s">
        <v>510</v>
      </c>
    </row>
    <row r="372" spans="1:3" x14ac:dyDescent="0.25">
      <c r="A372" s="4" t="s">
        <v>511</v>
      </c>
      <c r="C372" s="4" t="s">
        <v>511</v>
      </c>
    </row>
    <row r="373" spans="1:3" x14ac:dyDescent="0.25">
      <c r="A373" s="4" t="s">
        <v>512</v>
      </c>
      <c r="C373" s="4" t="s">
        <v>512</v>
      </c>
    </row>
    <row r="374" spans="1:3" x14ac:dyDescent="0.25">
      <c r="A374" s="4" t="s">
        <v>513</v>
      </c>
      <c r="C374" s="4" t="s">
        <v>513</v>
      </c>
    </row>
    <row r="375" spans="1:3" x14ac:dyDescent="0.25">
      <c r="A375" s="4" t="s">
        <v>514</v>
      </c>
      <c r="C375" s="4" t="s">
        <v>514</v>
      </c>
    </row>
    <row r="376" spans="1:3" x14ac:dyDescent="0.25">
      <c r="A376" s="4" t="s">
        <v>515</v>
      </c>
      <c r="C376" s="4" t="s">
        <v>515</v>
      </c>
    </row>
    <row r="377" spans="1:3" x14ac:dyDescent="0.25">
      <c r="A377" s="4" t="s">
        <v>516</v>
      </c>
      <c r="C377" s="4" t="s">
        <v>516</v>
      </c>
    </row>
    <row r="378" spans="1:3" x14ac:dyDescent="0.25">
      <c r="A378" s="4" t="s">
        <v>518</v>
      </c>
      <c r="C378" s="4" t="s">
        <v>518</v>
      </c>
    </row>
    <row r="379" spans="1:3" x14ac:dyDescent="0.25">
      <c r="A379" s="4" t="s">
        <v>519</v>
      </c>
      <c r="C379" s="4" t="s">
        <v>519</v>
      </c>
    </row>
    <row r="380" spans="1:3" x14ac:dyDescent="0.25">
      <c r="A380" s="4" t="s">
        <v>520</v>
      </c>
      <c r="C380" s="4" t="s">
        <v>520</v>
      </c>
    </row>
    <row r="381" spans="1:3" x14ac:dyDescent="0.25">
      <c r="A381" s="4" t="s">
        <v>521</v>
      </c>
      <c r="C381" s="4" t="s">
        <v>521</v>
      </c>
    </row>
    <row r="382" spans="1:3" x14ac:dyDescent="0.25">
      <c r="A382" s="4" t="s">
        <v>522</v>
      </c>
      <c r="C382" s="4" t="s">
        <v>522</v>
      </c>
    </row>
    <row r="383" spans="1:3" x14ac:dyDescent="0.25">
      <c r="A383" s="4" t="s">
        <v>523</v>
      </c>
      <c r="C383" s="4" t="s">
        <v>523</v>
      </c>
    </row>
    <row r="384" spans="1:3" x14ac:dyDescent="0.25">
      <c r="A384" s="4" t="s">
        <v>524</v>
      </c>
      <c r="C384" s="4" t="s">
        <v>524</v>
      </c>
    </row>
    <row r="385" spans="1:3" x14ac:dyDescent="0.25">
      <c r="A385" s="4" t="s">
        <v>525</v>
      </c>
      <c r="C385" s="4" t="s">
        <v>525</v>
      </c>
    </row>
    <row r="386" spans="1:3" x14ac:dyDescent="0.25">
      <c r="A386" s="4" t="s">
        <v>526</v>
      </c>
      <c r="C386" s="4" t="s">
        <v>526</v>
      </c>
    </row>
    <row r="387" spans="1:3" x14ac:dyDescent="0.25">
      <c r="A387" s="4" t="s">
        <v>527</v>
      </c>
      <c r="C387" s="4" t="s">
        <v>527</v>
      </c>
    </row>
    <row r="388" spans="1:3" x14ac:dyDescent="0.25">
      <c r="A388" s="4" t="s">
        <v>528</v>
      </c>
      <c r="C388" s="4" t="s">
        <v>528</v>
      </c>
    </row>
    <row r="389" spans="1:3" x14ac:dyDescent="0.25">
      <c r="A389" s="4" t="s">
        <v>529</v>
      </c>
      <c r="C389" s="4" t="s">
        <v>529</v>
      </c>
    </row>
    <row r="390" spans="1:3" x14ac:dyDescent="0.25">
      <c r="A390" s="4" t="s">
        <v>530</v>
      </c>
      <c r="C390" s="4" t="s">
        <v>530</v>
      </c>
    </row>
    <row r="391" spans="1:3" x14ac:dyDescent="0.25">
      <c r="A391" s="4" t="s">
        <v>531</v>
      </c>
      <c r="C391" s="4" t="s">
        <v>531</v>
      </c>
    </row>
    <row r="392" spans="1:3" x14ac:dyDescent="0.25">
      <c r="A392" s="4" t="s">
        <v>532</v>
      </c>
      <c r="C392" s="4" t="s">
        <v>532</v>
      </c>
    </row>
    <row r="393" spans="1:3" x14ac:dyDescent="0.25">
      <c r="A393" s="4" t="s">
        <v>533</v>
      </c>
      <c r="C393" s="4" t="s">
        <v>533</v>
      </c>
    </row>
    <row r="394" spans="1:3" x14ac:dyDescent="0.25">
      <c r="A394" s="4" t="s">
        <v>534</v>
      </c>
      <c r="C394" s="4" t="s">
        <v>534</v>
      </c>
    </row>
    <row r="395" spans="1:3" x14ac:dyDescent="0.25">
      <c r="A395" s="4" t="s">
        <v>535</v>
      </c>
      <c r="C395" s="4" t="s">
        <v>535</v>
      </c>
    </row>
    <row r="396" spans="1:3" x14ac:dyDescent="0.25">
      <c r="A396" s="4" t="s">
        <v>536</v>
      </c>
      <c r="C396" s="4" t="s">
        <v>536</v>
      </c>
    </row>
    <row r="397" spans="1:3" x14ac:dyDescent="0.25">
      <c r="A397" s="4" t="s">
        <v>537</v>
      </c>
      <c r="C397" s="4" t="s">
        <v>537</v>
      </c>
    </row>
    <row r="398" spans="1:3" x14ac:dyDescent="0.25">
      <c r="A398" s="4" t="s">
        <v>538</v>
      </c>
      <c r="C398" s="4" t="s">
        <v>538</v>
      </c>
    </row>
    <row r="399" spans="1:3" x14ac:dyDescent="0.25">
      <c r="A399" s="4" t="s">
        <v>539</v>
      </c>
      <c r="C399" s="4" t="s">
        <v>539</v>
      </c>
    </row>
    <row r="400" spans="1:3" x14ac:dyDescent="0.25">
      <c r="A400" s="4" t="s">
        <v>540</v>
      </c>
      <c r="C400" s="4" t="s">
        <v>540</v>
      </c>
    </row>
    <row r="401" spans="1:3" x14ac:dyDescent="0.25">
      <c r="A401" s="4" t="s">
        <v>541</v>
      </c>
      <c r="C401" s="4" t="s">
        <v>541</v>
      </c>
    </row>
    <row r="402" spans="1:3" x14ac:dyDescent="0.25">
      <c r="A402" s="4" t="s">
        <v>542</v>
      </c>
      <c r="C402" s="4" t="s">
        <v>542</v>
      </c>
    </row>
    <row r="403" spans="1:3" x14ac:dyDescent="0.25">
      <c r="A403" s="4" t="s">
        <v>543</v>
      </c>
      <c r="C403" s="4" t="s">
        <v>543</v>
      </c>
    </row>
    <row r="404" spans="1:3" x14ac:dyDescent="0.25">
      <c r="A404" s="4" t="s">
        <v>544</v>
      </c>
      <c r="C404" s="4" t="s">
        <v>544</v>
      </c>
    </row>
    <row r="405" spans="1:3" x14ac:dyDescent="0.25">
      <c r="A405" s="4" t="s">
        <v>545</v>
      </c>
      <c r="C405" s="4" t="s">
        <v>545</v>
      </c>
    </row>
    <row r="406" spans="1:3" x14ac:dyDescent="0.25">
      <c r="A406" s="4" t="s">
        <v>546</v>
      </c>
      <c r="C406" s="4" t="s">
        <v>546</v>
      </c>
    </row>
    <row r="407" spans="1:3" x14ac:dyDescent="0.25">
      <c r="A407" s="4" t="s">
        <v>547</v>
      </c>
      <c r="C407" s="4" t="s">
        <v>547</v>
      </c>
    </row>
    <row r="408" spans="1:3" x14ac:dyDescent="0.25">
      <c r="A408" s="4" t="s">
        <v>548</v>
      </c>
      <c r="C408" s="4" t="s">
        <v>548</v>
      </c>
    </row>
    <row r="409" spans="1:3" x14ac:dyDescent="0.25">
      <c r="A409" s="4" t="s">
        <v>549</v>
      </c>
      <c r="C409" s="4" t="s">
        <v>549</v>
      </c>
    </row>
    <row r="410" spans="1:3" x14ac:dyDescent="0.25">
      <c r="A410" s="4" t="s">
        <v>550</v>
      </c>
      <c r="C410" s="4" t="s">
        <v>550</v>
      </c>
    </row>
    <row r="411" spans="1:3" x14ac:dyDescent="0.25">
      <c r="A411" s="4" t="s">
        <v>551</v>
      </c>
      <c r="C411" s="4" t="s">
        <v>551</v>
      </c>
    </row>
    <row r="412" spans="1:3" x14ac:dyDescent="0.25">
      <c r="A412" s="4" t="s">
        <v>552</v>
      </c>
      <c r="C412" s="4" t="s">
        <v>552</v>
      </c>
    </row>
    <row r="413" spans="1:3" x14ac:dyDescent="0.25">
      <c r="A413" s="4" t="s">
        <v>553</v>
      </c>
      <c r="C413" s="4" t="s">
        <v>553</v>
      </c>
    </row>
    <row r="414" spans="1:3" x14ac:dyDescent="0.25">
      <c r="A414" s="4" t="s">
        <v>555</v>
      </c>
      <c r="C414" s="4" t="s">
        <v>555</v>
      </c>
    </row>
    <row r="415" spans="1:3" x14ac:dyDescent="0.25">
      <c r="A415" s="4" t="s">
        <v>556</v>
      </c>
      <c r="C415" s="4" t="s">
        <v>556</v>
      </c>
    </row>
    <row r="416" spans="1:3" x14ac:dyDescent="0.25">
      <c r="A416" s="4" t="s">
        <v>557</v>
      </c>
      <c r="C416" s="4" t="s">
        <v>557</v>
      </c>
    </row>
    <row r="417" spans="1:3" x14ac:dyDescent="0.25">
      <c r="A417" s="4" t="s">
        <v>558</v>
      </c>
      <c r="C417" s="4" t="s">
        <v>558</v>
      </c>
    </row>
    <row r="418" spans="1:3" x14ac:dyDescent="0.25">
      <c r="A418" s="4" t="s">
        <v>559</v>
      </c>
      <c r="C418" s="4" t="s">
        <v>559</v>
      </c>
    </row>
    <row r="419" spans="1:3" x14ac:dyDescent="0.25">
      <c r="A419" s="4" t="s">
        <v>560</v>
      </c>
      <c r="C419" s="4" t="s">
        <v>560</v>
      </c>
    </row>
    <row r="420" spans="1:3" x14ac:dyDescent="0.25">
      <c r="A420" s="4" t="s">
        <v>561</v>
      </c>
      <c r="C420" s="4" t="s">
        <v>561</v>
      </c>
    </row>
    <row r="421" spans="1:3" x14ac:dyDescent="0.25">
      <c r="A421" s="4" t="s">
        <v>563</v>
      </c>
      <c r="C421" s="4" t="s">
        <v>563</v>
      </c>
    </row>
    <row r="422" spans="1:3" x14ac:dyDescent="0.25">
      <c r="A422" s="4" t="s">
        <v>564</v>
      </c>
      <c r="C422" s="4" t="s">
        <v>564</v>
      </c>
    </row>
    <row r="423" spans="1:3" x14ac:dyDescent="0.25">
      <c r="A423" s="4" t="s">
        <v>565</v>
      </c>
      <c r="C423" s="4" t="s">
        <v>565</v>
      </c>
    </row>
    <row r="424" spans="1:3" x14ac:dyDescent="0.25">
      <c r="A424" s="4" t="s">
        <v>566</v>
      </c>
      <c r="C424" s="4" t="s">
        <v>566</v>
      </c>
    </row>
    <row r="425" spans="1:3" x14ac:dyDescent="0.25">
      <c r="A425" s="4" t="s">
        <v>567</v>
      </c>
      <c r="C425" s="4" t="s">
        <v>567</v>
      </c>
    </row>
    <row r="426" spans="1:3" x14ac:dyDescent="0.25">
      <c r="A426" s="4" t="s">
        <v>568</v>
      </c>
      <c r="C426" s="4" t="s">
        <v>568</v>
      </c>
    </row>
    <row r="427" spans="1:3" x14ac:dyDescent="0.25">
      <c r="A427" s="4" t="s">
        <v>569</v>
      </c>
      <c r="C427" s="4" t="s">
        <v>569</v>
      </c>
    </row>
    <row r="428" spans="1:3" x14ac:dyDescent="0.25">
      <c r="A428" s="4" t="s">
        <v>570</v>
      </c>
      <c r="C428" s="4" t="s">
        <v>570</v>
      </c>
    </row>
    <row r="429" spans="1:3" x14ac:dyDescent="0.25">
      <c r="A429" s="4" t="s">
        <v>571</v>
      </c>
      <c r="C429" s="4" t="s">
        <v>571</v>
      </c>
    </row>
    <row r="430" spans="1:3" x14ac:dyDescent="0.25">
      <c r="A430" s="4" t="s">
        <v>572</v>
      </c>
      <c r="C430" s="4" t="s">
        <v>572</v>
      </c>
    </row>
    <row r="431" spans="1:3" x14ac:dyDescent="0.25">
      <c r="A431" s="4" t="s">
        <v>573</v>
      </c>
      <c r="C431" s="4" t="s">
        <v>573</v>
      </c>
    </row>
    <row r="432" spans="1:3" x14ac:dyDescent="0.25">
      <c r="A432" s="4" t="s">
        <v>574</v>
      </c>
      <c r="C432" s="4" t="s">
        <v>574</v>
      </c>
    </row>
    <row r="433" spans="1:3" x14ac:dyDescent="0.25">
      <c r="A433" s="4" t="s">
        <v>575</v>
      </c>
      <c r="C433" s="4" t="s">
        <v>575</v>
      </c>
    </row>
    <row r="434" spans="1:3" x14ac:dyDescent="0.25">
      <c r="A434" s="4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24" baseType="lpstr">
      <vt:lpstr>dataset</vt:lpstr>
      <vt:lpstr>SummaryStatistic</vt:lpstr>
      <vt:lpstr>PnLDashboard</vt:lpstr>
      <vt:lpstr>ForecastScenario</vt:lpstr>
      <vt:lpstr>pivotSummaryStatistic</vt:lpstr>
      <vt:lpstr>pivotPnL</vt:lpstr>
      <vt:lpstr>barchartcenter</vt:lpstr>
      <vt:lpstr>barchartspread</vt:lpstr>
      <vt:lpstr>COGs</vt:lpstr>
      <vt:lpstr>gross_margin</vt:lpstr>
      <vt:lpstr>gross_profit</vt:lpstr>
      <vt:lpstr>industry_ref</vt:lpstr>
      <vt:lpstr>operating_item</vt:lpstr>
      <vt:lpstr>operating_margin</vt:lpstr>
      <vt:lpstr>oprating_profit</vt:lpstr>
      <vt:lpstr>RnD</vt:lpstr>
      <vt:lpstr>scenario</vt:lpstr>
      <vt:lpstr>sector</vt:lpstr>
      <vt:lpstr>sector_ref</vt:lpstr>
      <vt:lpstr>SGAs</vt:lpstr>
      <vt:lpstr>ticker</vt:lpstr>
      <vt:lpstr>ticker_ref</vt:lpstr>
      <vt:lpstr>total_revenue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zikzani</dc:creator>
  <cp:lastModifiedBy>zikzani</cp:lastModifiedBy>
  <cp:lastPrinted>2020-04-06T15:52:43Z</cp:lastPrinted>
  <dcterms:created xsi:type="dcterms:W3CDTF">2020-04-06T10:11:49Z</dcterms:created>
  <dcterms:modified xsi:type="dcterms:W3CDTF">2020-04-06T15:54:12Z</dcterms:modified>
</cp:coreProperties>
</file>