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mc:AlternateContent xmlns:mc="http://schemas.openxmlformats.org/markup-compatibility/2006">
    <mc:Choice Requires="x15">
      <x15ac:absPath xmlns:x15ac="http://schemas.microsoft.com/office/spreadsheetml/2010/11/ac" url="https://caroliner-my.sharepoint.com/personal/sergej_zilkowski_car-o-liner_se/Documents/Dokumenter/Undercar Price list 2026/"/>
    </mc:Choice>
  </mc:AlternateContent>
  <xr:revisionPtr revIDLastSave="6" documentId="13_ncr:1_{E4DB5868-A723-403F-9C3B-BE042B0E1086}" xr6:coauthVersionLast="47" xr6:coauthVersionMax="47" xr10:uidLastSave="{C47DA978-4B7E-4348-B5CB-24B21604729F}"/>
  <bookViews>
    <workbookView xWindow="-120" yWindow="-120" windowWidth="29040" windowHeight="15720" firstSheet="4" activeTab="5" xr2:uid="{00000000-000D-0000-FFFF-FFFF00000000}"/>
  </bookViews>
  <sheets>
    <sheet name="Language" sheetId="47" state="hidden" r:id="rId1"/>
    <sheet name="DB Equipment" sheetId="53" state="hidden" r:id="rId2"/>
    <sheet name="DB Accessori" sheetId="52" state="hidden" r:id="rId3"/>
    <sheet name="Prices" sheetId="54" state="hidden" r:id="rId4"/>
    <sheet name="Equipment" sheetId="31" r:id="rId5"/>
    <sheet name="Accessories" sheetId="32" r:id="rId6"/>
    <sheet name="Terms &amp; Conditions" sheetId="51" r:id="rId7"/>
  </sheets>
  <definedNames>
    <definedName name="_xlnm._FilterDatabase" localSheetId="5" hidden="1">Accessories!$B$10:$J$210</definedName>
    <definedName name="_xlnm._FilterDatabase" localSheetId="2" hidden="1">'DB Accessori'!$A$1:$U$429</definedName>
    <definedName name="_xlnm._FilterDatabase" localSheetId="1" hidden="1">'DB Equipment'!$A$1:$P$356</definedName>
    <definedName name="_xlnm._FilterDatabase" localSheetId="4" hidden="1">Equipment!$C$10:$N$43</definedName>
    <definedName name="_xlnm._FilterDatabase" localSheetId="3" hidden="1">Prices!$B$1:$B$803</definedName>
    <definedName name="AST" localSheetId="5">#REF!</definedName>
    <definedName name="AST" localSheetId="4">#REF!</definedName>
    <definedName name="AST">#REF!</definedName>
    <definedName name="Bez">#REF!</definedName>
    <definedName name="Cneu">#REF!</definedName>
    <definedName name="Cost" localSheetId="5">#REF!</definedName>
    <definedName name="Cost" localSheetId="4">#REF!</definedName>
    <definedName name="Cost">#REF!</definedName>
    <definedName name="EANneu">#REF!</definedName>
    <definedName name="Finntest" localSheetId="5">#REF!</definedName>
    <definedName name="Finntest" localSheetId="4">#REF!</definedName>
    <definedName name="Finntest">#REF!</definedName>
    <definedName name="ICTP" localSheetId="5">#REF!</definedName>
    <definedName name="ICTP" localSheetId="4">#REF!</definedName>
    <definedName name="ICTP">#REF!</definedName>
    <definedName name="LP" localSheetId="5">#REF!</definedName>
    <definedName name="LP" localSheetId="4">#REF!</definedName>
    <definedName name="LP">#REF!</definedName>
    <definedName name="LPneu">#REF!</definedName>
    <definedName name="Miteral" localSheetId="5">#REF!</definedName>
    <definedName name="Miteral" localSheetId="4">#REF!</definedName>
    <definedName name="Miteral">#REF!</definedName>
    <definedName name="n" localSheetId="5">#REF!</definedName>
    <definedName name="n" localSheetId="4">#REF!</definedName>
    <definedName name="n">#REF!</definedName>
    <definedName name="New">#REF!</definedName>
    <definedName name="NR">#REF!</definedName>
    <definedName name="NRA">#REF!</definedName>
    <definedName name="PN" localSheetId="5">#REF!</definedName>
    <definedName name="PN" localSheetId="4">#REF!</definedName>
    <definedName name="PN">#REF!</definedName>
    <definedName name="_xlnm.Print_Area" localSheetId="5">Accessories!$B$1:$J$224</definedName>
    <definedName name="_xlnm.Print_Area" localSheetId="4">Equipment!$B$1:$N$57</definedName>
    <definedName name="Semler" localSheetId="5">#REF!</definedName>
    <definedName name="Semler" localSheetId="4">#REF!</definedName>
    <definedName name="Semler">#REF!</definedName>
    <definedName name="Sigl" localSheetId="5">#REF!</definedName>
    <definedName name="Sigl" localSheetId="4">#REF!</definedName>
    <definedName name="Sigl">#REF!</definedName>
    <definedName name="Spakko" localSheetId="5">#REF!</definedName>
    <definedName name="Spakko" localSheetId="4">#REF!</definedName>
    <definedName name="Spakko">#REF!</definedName>
    <definedName name="UVP" localSheetId="5">#REF!</definedName>
    <definedName name="UVP" localSheetId="4">#REF!</definedName>
    <definedName name="UVP">#REF!</definedName>
    <definedName name="UVPA">#REF!</definedName>
    <definedName name="UVPneu">#REF!</definedName>
    <definedName name="Z.Sigl" localSheetId="5">#REF!</definedName>
    <definedName name="Z.Sigl" localSheetId="4">#REF!</definedName>
    <definedName name="Z.Sigl">#REF!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 i="31" l="1"/>
  <c r="M11" i="31"/>
  <c r="M12" i="31"/>
  <c r="M13" i="31"/>
  <c r="M14" i="31"/>
  <c r="M15" i="31"/>
  <c r="M16" i="31"/>
  <c r="M17" i="31"/>
  <c r="M18" i="31"/>
  <c r="M19" i="31"/>
  <c r="M20" i="31"/>
  <c r="M21" i="31"/>
  <c r="M22" i="31"/>
  <c r="M23" i="31"/>
  <c r="M24" i="31"/>
  <c r="M25" i="31"/>
  <c r="M26" i="31"/>
  <c r="M27" i="31"/>
  <c r="M28" i="31"/>
  <c r="M29" i="31"/>
  <c r="M30" i="31"/>
  <c r="M31" i="31"/>
  <c r="M32" i="31"/>
  <c r="M33" i="31"/>
  <c r="M34" i="31"/>
  <c r="M35" i="31"/>
  <c r="M36" i="31"/>
  <c r="M37" i="31"/>
  <c r="M38" i="31"/>
  <c r="M39" i="31"/>
  <c r="M40" i="31"/>
  <c r="M41" i="31"/>
  <c r="M42" i="31"/>
  <c r="M43" i="31"/>
  <c r="L10" i="31"/>
  <c r="O247" i="54" l="1"/>
  <c r="O246" i="54"/>
  <c r="O245" i="54"/>
  <c r="O244" i="54"/>
  <c r="O243" i="54"/>
  <c r="O242" i="54"/>
  <c r="O241" i="54"/>
  <c r="O240" i="54"/>
  <c r="O239" i="54"/>
  <c r="O238" i="54"/>
  <c r="O237" i="54"/>
  <c r="O236" i="54"/>
  <c r="O235" i="54"/>
  <c r="O234" i="54"/>
  <c r="O233" i="54"/>
  <c r="O232" i="54"/>
  <c r="O231" i="54"/>
  <c r="O230" i="54"/>
  <c r="O229" i="54"/>
  <c r="O228" i="54"/>
  <c r="O227" i="54"/>
  <c r="O226" i="54"/>
  <c r="O225" i="54"/>
  <c r="O224" i="54"/>
  <c r="O223" i="54"/>
  <c r="O222" i="54"/>
  <c r="O221" i="54"/>
  <c r="O220" i="54"/>
  <c r="O219" i="54"/>
  <c r="O218" i="54"/>
  <c r="O217" i="54"/>
  <c r="O216" i="54"/>
  <c r="O215" i="54"/>
  <c r="O214" i="54"/>
  <c r="O213" i="54"/>
  <c r="O212" i="54"/>
  <c r="O211" i="54"/>
  <c r="O210" i="54"/>
  <c r="O209" i="54"/>
  <c r="O208" i="54"/>
  <c r="O207" i="54"/>
  <c r="O206" i="54"/>
  <c r="O205" i="54"/>
  <c r="O204" i="54"/>
  <c r="O203" i="54"/>
  <c r="O202" i="54"/>
  <c r="O201" i="54"/>
  <c r="O200" i="54"/>
  <c r="O199" i="54"/>
  <c r="O198" i="54"/>
  <c r="O197" i="54"/>
  <c r="O196" i="54"/>
  <c r="O195" i="54"/>
  <c r="O194" i="54"/>
  <c r="O193" i="54"/>
  <c r="O192" i="54"/>
  <c r="O191" i="54"/>
  <c r="O190" i="54"/>
  <c r="O189" i="54"/>
  <c r="O188" i="54"/>
  <c r="O187" i="54"/>
  <c r="O186" i="54"/>
  <c r="O185" i="54"/>
  <c r="O184" i="54"/>
  <c r="O183" i="54"/>
  <c r="O182" i="54"/>
  <c r="O181" i="54"/>
  <c r="O180" i="54"/>
  <c r="O179" i="54"/>
  <c r="O178" i="54"/>
  <c r="O177" i="54"/>
  <c r="O176" i="54"/>
  <c r="O175" i="54"/>
  <c r="O174" i="54"/>
  <c r="O173" i="54"/>
  <c r="O172" i="54"/>
  <c r="O171" i="54"/>
  <c r="O170" i="54"/>
  <c r="O169" i="54"/>
  <c r="O168" i="54"/>
  <c r="O167" i="54"/>
  <c r="O166" i="54"/>
  <c r="O165" i="54"/>
  <c r="O164" i="54"/>
  <c r="O163" i="54"/>
  <c r="O162" i="54"/>
  <c r="O161" i="54"/>
  <c r="O160" i="54"/>
  <c r="O159" i="54"/>
  <c r="O158" i="54"/>
  <c r="O157" i="54"/>
  <c r="O156" i="54"/>
  <c r="O155" i="54"/>
  <c r="O154" i="54"/>
  <c r="O153" i="54"/>
  <c r="O152" i="54"/>
  <c r="O151" i="54"/>
  <c r="O150" i="54"/>
  <c r="O149" i="54"/>
  <c r="O148" i="54"/>
  <c r="O147" i="54"/>
  <c r="O146" i="54"/>
  <c r="O145" i="54"/>
  <c r="O144" i="54"/>
  <c r="O143" i="54"/>
  <c r="O142" i="54"/>
  <c r="O141" i="54"/>
  <c r="O140" i="54"/>
  <c r="O139" i="54"/>
  <c r="O138" i="54"/>
  <c r="O137" i="54"/>
  <c r="O136" i="54"/>
  <c r="O135" i="54"/>
  <c r="O134" i="54"/>
  <c r="O132" i="54"/>
  <c r="O131" i="54"/>
  <c r="O130" i="54"/>
  <c r="O129" i="54"/>
  <c r="O128" i="54"/>
  <c r="O127" i="54"/>
  <c r="O126" i="54"/>
  <c r="O125" i="54"/>
  <c r="O124" i="54"/>
  <c r="O123" i="54"/>
  <c r="O122" i="54"/>
  <c r="O121" i="54"/>
  <c r="O120" i="54"/>
  <c r="O119" i="54"/>
  <c r="O118" i="54"/>
  <c r="O117" i="54"/>
  <c r="O116" i="54"/>
  <c r="O115" i="54"/>
  <c r="O114" i="54"/>
  <c r="O113" i="54"/>
  <c r="O112" i="54"/>
  <c r="O111" i="54"/>
  <c r="O110" i="54"/>
  <c r="O109" i="54"/>
  <c r="O108" i="54"/>
  <c r="O107" i="54"/>
  <c r="O106" i="54"/>
  <c r="O105" i="54"/>
  <c r="O104" i="54"/>
  <c r="O103" i="54"/>
  <c r="O102" i="54"/>
  <c r="O101" i="54"/>
  <c r="O100" i="54"/>
  <c r="O99" i="54"/>
  <c r="O98" i="54"/>
  <c r="O97" i="54"/>
  <c r="O96" i="54"/>
  <c r="O95" i="54"/>
  <c r="O94" i="54"/>
  <c r="O93" i="54"/>
  <c r="O92" i="54"/>
  <c r="O91" i="54"/>
  <c r="O90" i="54"/>
  <c r="O89" i="54"/>
  <c r="O88" i="54"/>
  <c r="O87" i="54"/>
  <c r="O86" i="54"/>
  <c r="O85" i="54"/>
  <c r="O84" i="54"/>
  <c r="O83" i="54"/>
  <c r="O82" i="54"/>
  <c r="O81" i="54"/>
  <c r="O79" i="54"/>
  <c r="O78" i="54"/>
  <c r="O77" i="54"/>
  <c r="O76" i="54"/>
  <c r="O75" i="54"/>
  <c r="O74" i="54"/>
  <c r="O73" i="54"/>
  <c r="O72" i="54"/>
  <c r="O71" i="54"/>
  <c r="O70" i="54"/>
  <c r="O69" i="54"/>
  <c r="O68" i="54"/>
  <c r="O67" i="54"/>
  <c r="O66" i="54"/>
  <c r="O65" i="54"/>
  <c r="O64" i="54"/>
  <c r="O63" i="54"/>
  <c r="O62" i="54"/>
  <c r="O61" i="54"/>
  <c r="O60" i="54"/>
  <c r="O59" i="54"/>
  <c r="O58" i="54"/>
  <c r="O57" i="54"/>
  <c r="O56" i="54"/>
  <c r="O55" i="54"/>
  <c r="O54" i="54"/>
  <c r="O53" i="54"/>
  <c r="O52" i="54"/>
  <c r="O51" i="54"/>
  <c r="O50" i="54"/>
  <c r="O49" i="54"/>
  <c r="O48" i="54"/>
  <c r="O47" i="54"/>
  <c r="O46" i="54"/>
  <c r="O45" i="54"/>
  <c r="O44" i="54"/>
  <c r="O43" i="54"/>
  <c r="O42" i="54"/>
  <c r="O41" i="54"/>
  <c r="O40" i="54"/>
  <c r="O38" i="54"/>
  <c r="O37" i="54"/>
  <c r="O36" i="54"/>
  <c r="O35" i="54"/>
  <c r="O34" i="54"/>
  <c r="O33" i="54"/>
  <c r="O32" i="54"/>
  <c r="O31" i="54"/>
  <c r="O30" i="54"/>
  <c r="O29" i="54"/>
  <c r="O26" i="54"/>
  <c r="O25" i="54"/>
  <c r="O24" i="54"/>
  <c r="O23" i="54"/>
  <c r="O20" i="54"/>
  <c r="O19" i="54"/>
  <c r="O18" i="54"/>
  <c r="O17" i="54"/>
  <c r="O14" i="54"/>
  <c r="O13" i="54"/>
  <c r="O12" i="54"/>
  <c r="O11" i="54"/>
  <c r="O10" i="54"/>
  <c r="O7" i="54"/>
  <c r="O6" i="54"/>
  <c r="O5" i="54"/>
  <c r="O4" i="54"/>
  <c r="L11" i="31" s="1"/>
  <c r="L247" i="54"/>
  <c r="L246" i="54"/>
  <c r="L245" i="54"/>
  <c r="L244" i="54"/>
  <c r="L243" i="54"/>
  <c r="L242" i="54"/>
  <c r="L241" i="54"/>
  <c r="L240" i="54"/>
  <c r="L239" i="54"/>
  <c r="L238" i="54"/>
  <c r="L237" i="54"/>
  <c r="L236" i="54"/>
  <c r="L235" i="54"/>
  <c r="L234" i="54"/>
  <c r="L233" i="54"/>
  <c r="L232" i="54"/>
  <c r="L231" i="54"/>
  <c r="L230" i="54"/>
  <c r="L229" i="54"/>
  <c r="L228" i="54"/>
  <c r="L227" i="54"/>
  <c r="L226" i="54"/>
  <c r="L225" i="54"/>
  <c r="L224" i="54"/>
  <c r="L223" i="54"/>
  <c r="L222" i="54"/>
  <c r="L221" i="54"/>
  <c r="L220" i="54"/>
  <c r="L219" i="54"/>
  <c r="L218" i="54"/>
  <c r="L217" i="54"/>
  <c r="L216" i="54"/>
  <c r="L215" i="54"/>
  <c r="L214" i="54"/>
  <c r="L213" i="54"/>
  <c r="L212" i="54"/>
  <c r="L211" i="54"/>
  <c r="L210" i="54"/>
  <c r="L209" i="54"/>
  <c r="L208" i="54"/>
  <c r="L207" i="54"/>
  <c r="L206" i="54"/>
  <c r="L205" i="54"/>
  <c r="L204" i="54"/>
  <c r="L203" i="54"/>
  <c r="L202" i="54"/>
  <c r="L201" i="54"/>
  <c r="L200" i="54"/>
  <c r="L199" i="54"/>
  <c r="L198" i="54"/>
  <c r="L197" i="54"/>
  <c r="L196" i="54"/>
  <c r="L195" i="54"/>
  <c r="L194" i="54"/>
  <c r="L193" i="54"/>
  <c r="L192" i="54"/>
  <c r="L191" i="54"/>
  <c r="L190" i="54"/>
  <c r="L189" i="54"/>
  <c r="L188" i="54"/>
  <c r="L187" i="54"/>
  <c r="L186" i="54"/>
  <c r="L185" i="54"/>
  <c r="L184" i="54"/>
  <c r="L183" i="54"/>
  <c r="L182" i="54"/>
  <c r="L181" i="54"/>
  <c r="L180" i="54"/>
  <c r="L179" i="54"/>
  <c r="L178" i="54"/>
  <c r="L177" i="54"/>
  <c r="L176" i="54"/>
  <c r="L175" i="54"/>
  <c r="L174" i="54"/>
  <c r="L173" i="54"/>
  <c r="L172" i="54"/>
  <c r="L171" i="54"/>
  <c r="L170" i="54"/>
  <c r="L169" i="54"/>
  <c r="L168" i="54"/>
  <c r="L167" i="54"/>
  <c r="L166" i="54"/>
  <c r="L165" i="54"/>
  <c r="L164" i="54"/>
  <c r="L163" i="54"/>
  <c r="L162" i="54"/>
  <c r="L161" i="54"/>
  <c r="L160" i="54"/>
  <c r="L159" i="54"/>
  <c r="L158" i="54"/>
  <c r="L157" i="54"/>
  <c r="L156" i="54"/>
  <c r="L155" i="54"/>
  <c r="L154" i="54"/>
  <c r="L153" i="54"/>
  <c r="L152" i="54"/>
  <c r="L151" i="54"/>
  <c r="L150" i="54"/>
  <c r="L149" i="54"/>
  <c r="L148" i="54"/>
  <c r="L147" i="54"/>
  <c r="L146" i="54"/>
  <c r="L145" i="54"/>
  <c r="L144" i="54"/>
  <c r="L143" i="54"/>
  <c r="L142" i="54"/>
  <c r="L141" i="54"/>
  <c r="L140" i="54"/>
  <c r="L139" i="54"/>
  <c r="L138" i="54"/>
  <c r="L137" i="54"/>
  <c r="L136" i="54"/>
  <c r="L135" i="54"/>
  <c r="L134" i="54"/>
  <c r="L132" i="54"/>
  <c r="L131" i="54"/>
  <c r="L130" i="54"/>
  <c r="L129" i="54"/>
  <c r="L128" i="54"/>
  <c r="L127" i="54"/>
  <c r="L126" i="54"/>
  <c r="L125" i="54"/>
  <c r="L124" i="54"/>
  <c r="L123" i="54"/>
  <c r="L122" i="54"/>
  <c r="L121" i="54"/>
  <c r="L120" i="54"/>
  <c r="L119" i="54"/>
  <c r="L118" i="54"/>
  <c r="L117" i="54"/>
  <c r="L116" i="54"/>
  <c r="L115" i="54"/>
  <c r="L114" i="54"/>
  <c r="L113" i="54"/>
  <c r="L112" i="54"/>
  <c r="L111" i="54"/>
  <c r="L110" i="54"/>
  <c r="L109" i="54"/>
  <c r="L108" i="54"/>
  <c r="L107" i="54"/>
  <c r="L106" i="54"/>
  <c r="L105" i="54"/>
  <c r="L104" i="54"/>
  <c r="L103" i="54"/>
  <c r="L102" i="54"/>
  <c r="L101" i="54"/>
  <c r="L100" i="54"/>
  <c r="L99" i="54"/>
  <c r="L98" i="54"/>
  <c r="L97" i="54"/>
  <c r="L96" i="54"/>
  <c r="L95" i="54"/>
  <c r="L94" i="54"/>
  <c r="L93" i="54"/>
  <c r="L92" i="54"/>
  <c r="L91" i="54"/>
  <c r="L90" i="54"/>
  <c r="L89" i="54"/>
  <c r="L88" i="54"/>
  <c r="L87" i="54"/>
  <c r="L86" i="54"/>
  <c r="L85" i="54"/>
  <c r="L84" i="54"/>
  <c r="L83" i="54"/>
  <c r="L82" i="54"/>
  <c r="L81" i="54"/>
  <c r="L79" i="54"/>
  <c r="L78" i="54"/>
  <c r="L77" i="54"/>
  <c r="L76" i="54"/>
  <c r="L75" i="54"/>
  <c r="L74" i="54"/>
  <c r="L73" i="54"/>
  <c r="L72" i="54"/>
  <c r="L71" i="54"/>
  <c r="L70" i="54"/>
  <c r="L69" i="54"/>
  <c r="L68" i="54"/>
  <c r="L67" i="54"/>
  <c r="L66" i="54"/>
  <c r="L65" i="54"/>
  <c r="L64" i="54"/>
  <c r="L63" i="54"/>
  <c r="L62" i="54"/>
  <c r="L61" i="54"/>
  <c r="L60" i="54"/>
  <c r="L59" i="54"/>
  <c r="L58" i="54"/>
  <c r="L57" i="54"/>
  <c r="L56" i="54"/>
  <c r="L55" i="54"/>
  <c r="L54" i="54"/>
  <c r="L53" i="54"/>
  <c r="L52" i="54"/>
  <c r="L51" i="54"/>
  <c r="L50" i="54"/>
  <c r="L49" i="54"/>
  <c r="L48" i="54"/>
  <c r="L47" i="54"/>
  <c r="L46" i="54"/>
  <c r="L45" i="54"/>
  <c r="L44" i="54"/>
  <c r="L43" i="54"/>
  <c r="L42" i="54"/>
  <c r="L41" i="54"/>
  <c r="L40" i="54"/>
  <c r="L38" i="54"/>
  <c r="L37" i="54"/>
  <c r="L36" i="54"/>
  <c r="L35" i="54"/>
  <c r="L34" i="54"/>
  <c r="L33" i="54"/>
  <c r="L32" i="54"/>
  <c r="L31" i="54"/>
  <c r="L30" i="54"/>
  <c r="L29" i="54"/>
  <c r="L26" i="54"/>
  <c r="L25" i="54"/>
  <c r="L24" i="54"/>
  <c r="L23" i="54"/>
  <c r="L20" i="54"/>
  <c r="L19" i="54"/>
  <c r="L18" i="54"/>
  <c r="L17" i="54"/>
  <c r="L14" i="54"/>
  <c r="L13" i="54"/>
  <c r="L12" i="54"/>
  <c r="L11" i="54"/>
  <c r="L10" i="54"/>
  <c r="L7" i="54"/>
  <c r="L6" i="54"/>
  <c r="L5" i="54"/>
  <c r="L4" i="54"/>
  <c r="H50" i="32"/>
  <c r="U21" i="54" l="1"/>
  <c r="U28" i="54" l="1"/>
  <c r="U27" i="54"/>
  <c r="U22" i="54"/>
  <c r="U16" i="54"/>
  <c r="U15" i="54"/>
  <c r="U9" i="54"/>
  <c r="U8" i="54"/>
  <c r="K11" i="31" l="1"/>
  <c r="N11" i="31" s="1"/>
  <c r="K12" i="31"/>
  <c r="K13" i="31"/>
  <c r="K14" i="31"/>
  <c r="K15" i="31"/>
  <c r="K16" i="31"/>
  <c r="K17" i="31"/>
  <c r="K18" i="31"/>
  <c r="K19" i="31"/>
  <c r="K20" i="31"/>
  <c r="K21" i="31"/>
  <c r="K22" i="31"/>
  <c r="K23" i="31"/>
  <c r="K24" i="31"/>
  <c r="H12" i="32" l="1"/>
  <c r="H13" i="32"/>
  <c r="H14" i="32"/>
  <c r="H15" i="32"/>
  <c r="H16" i="32"/>
  <c r="H17" i="32"/>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1" i="32"/>
  <c r="H52" i="32"/>
  <c r="H53" i="32"/>
  <c r="H55" i="32"/>
  <c r="H56" i="32"/>
  <c r="H57" i="32"/>
  <c r="H58" i="32"/>
  <c r="H59" i="32"/>
  <c r="H60" i="32"/>
  <c r="H61" i="32"/>
  <c r="H62" i="32"/>
  <c r="H63" i="32"/>
  <c r="H64" i="32"/>
  <c r="H65" i="32"/>
  <c r="H66" i="32"/>
  <c r="H67" i="32"/>
  <c r="H68" i="32"/>
  <c r="H69" i="32"/>
  <c r="H70" i="32"/>
  <c r="H71" i="32"/>
  <c r="H72" i="32"/>
  <c r="H73" i="32"/>
  <c r="H74" i="32"/>
  <c r="H75" i="32"/>
  <c r="H76" i="32"/>
  <c r="H79" i="32"/>
  <c r="H80" i="32"/>
  <c r="H82" i="32"/>
  <c r="H83" i="32"/>
  <c r="H84" i="32"/>
  <c r="H85" i="32"/>
  <c r="H86" i="32"/>
  <c r="H87" i="32"/>
  <c r="H88" i="32"/>
  <c r="H89" i="32"/>
  <c r="H90" i="32"/>
  <c r="H91" i="32"/>
  <c r="H92" i="32"/>
  <c r="H93" i="32"/>
  <c r="H95" i="32"/>
  <c r="H96" i="32"/>
  <c r="H97" i="32"/>
  <c r="H98" i="32"/>
  <c r="H99" i="32"/>
  <c r="H100" i="32"/>
  <c r="H101" i="32"/>
  <c r="H102" i="32"/>
  <c r="H103" i="32"/>
  <c r="H112" i="32"/>
  <c r="H125" i="32"/>
  <c r="H126" i="32"/>
  <c r="H127" i="32"/>
  <c r="H128" i="32"/>
  <c r="H129" i="32"/>
  <c r="H130" i="32"/>
  <c r="H131" i="32"/>
  <c r="H132" i="32"/>
  <c r="H133" i="32"/>
  <c r="H134" i="32"/>
  <c r="H135" i="32"/>
  <c r="H136" i="32"/>
  <c r="H137" i="32"/>
  <c r="H138" i="32"/>
  <c r="H139" i="32"/>
  <c r="H140" i="32"/>
  <c r="H141" i="32"/>
  <c r="H142" i="32"/>
  <c r="H143" i="32"/>
  <c r="H144" i="32"/>
  <c r="H145" i="32"/>
  <c r="H146" i="32"/>
  <c r="H147" i="32"/>
  <c r="H148" i="32"/>
  <c r="H149" i="32"/>
  <c r="H150" i="32"/>
  <c r="H151" i="32"/>
  <c r="H152" i="32"/>
  <c r="H153" i="32"/>
  <c r="H154" i="32"/>
  <c r="H155" i="32"/>
  <c r="H156" i="32"/>
  <c r="H157" i="32"/>
  <c r="H158" i="32"/>
  <c r="H159" i="32"/>
  <c r="H160" i="32"/>
  <c r="H161" i="32"/>
  <c r="H162" i="32"/>
  <c r="H163" i="32"/>
  <c r="H164" i="32"/>
  <c r="H165" i="32"/>
  <c r="H166" i="32"/>
  <c r="H167" i="32"/>
  <c r="H168" i="32"/>
  <c r="H169" i="32"/>
  <c r="H170" i="32"/>
  <c r="H171" i="32"/>
  <c r="H172" i="32"/>
  <c r="H173" i="32"/>
  <c r="H174" i="32"/>
  <c r="H175" i="32"/>
  <c r="H176" i="32"/>
  <c r="H177" i="32"/>
  <c r="H178" i="32"/>
  <c r="H179" i="32"/>
  <c r="H180" i="32"/>
  <c r="H181" i="32"/>
  <c r="H182" i="32"/>
  <c r="H183" i="32"/>
  <c r="H184" i="32"/>
  <c r="H185" i="32"/>
  <c r="H186" i="32"/>
  <c r="H187" i="32"/>
  <c r="H188" i="32"/>
  <c r="H189" i="32"/>
  <c r="H190" i="32"/>
  <c r="H191" i="32"/>
  <c r="H192" i="32"/>
  <c r="H193" i="32"/>
  <c r="H194" i="32"/>
  <c r="H195" i="32"/>
  <c r="H196" i="32"/>
  <c r="H197" i="32"/>
  <c r="H198" i="32"/>
  <c r="H199" i="32"/>
  <c r="H200" i="32"/>
  <c r="H201" i="32"/>
  <c r="H202" i="32"/>
  <c r="H203" i="32"/>
  <c r="H204" i="32"/>
  <c r="H205" i="32"/>
  <c r="H206" i="32"/>
  <c r="H207" i="32"/>
  <c r="H208" i="32"/>
  <c r="H209" i="32"/>
  <c r="H210" i="32"/>
  <c r="H11" i="32"/>
  <c r="K25" i="31"/>
  <c r="K26" i="31"/>
  <c r="K27" i="31"/>
  <c r="K28" i="31"/>
  <c r="K29" i="31"/>
  <c r="K30" i="31"/>
  <c r="K31" i="31"/>
  <c r="K32" i="31"/>
  <c r="K33" i="31"/>
  <c r="K34" i="31"/>
  <c r="K35" i="31"/>
  <c r="K36" i="31"/>
  <c r="K37" i="31"/>
  <c r="K38" i="31"/>
  <c r="K39" i="31"/>
  <c r="K40" i="31"/>
  <c r="K41" i="31"/>
  <c r="K42" i="31"/>
  <c r="K43" i="31"/>
  <c r="B82" i="54" l="1"/>
  <c r="B83" i="54"/>
  <c r="B84" i="54"/>
  <c r="B81"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40" i="54"/>
  <c r="B5"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4" i="54"/>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F18" i="31"/>
  <c r="G18" i="31"/>
  <c r="H18" i="31"/>
  <c r="I18" i="31"/>
  <c r="J18" i="31"/>
  <c r="F19" i="31"/>
  <c r="G19" i="31"/>
  <c r="H19" i="31"/>
  <c r="I19" i="31"/>
  <c r="J19" i="31"/>
  <c r="F20" i="31"/>
  <c r="G20" i="31"/>
  <c r="H20" i="31"/>
  <c r="I20" i="31"/>
  <c r="J20" i="31"/>
  <c r="F21" i="31"/>
  <c r="G21" i="31"/>
  <c r="H21" i="31"/>
  <c r="I21" i="31"/>
  <c r="J21" i="31"/>
  <c r="F22" i="31"/>
  <c r="G22" i="31"/>
  <c r="H22" i="31"/>
  <c r="I22" i="31"/>
  <c r="J22" i="31"/>
  <c r="F23" i="31"/>
  <c r="G23" i="31"/>
  <c r="H23" i="31"/>
  <c r="I23" i="31"/>
  <c r="J23" i="31"/>
  <c r="F24" i="31"/>
  <c r="G24" i="31"/>
  <c r="H24" i="31"/>
  <c r="I24" i="31"/>
  <c r="J24" i="31"/>
  <c r="F25" i="31"/>
  <c r="G25" i="31"/>
  <c r="H25" i="31"/>
  <c r="I25" i="31"/>
  <c r="J25" i="31"/>
  <c r="F26" i="31"/>
  <c r="G26" i="31"/>
  <c r="H26" i="31"/>
  <c r="I26" i="31"/>
  <c r="J26" i="31"/>
  <c r="F27" i="31"/>
  <c r="G27" i="31"/>
  <c r="H27" i="31"/>
  <c r="I27" i="31"/>
  <c r="J27" i="31"/>
  <c r="F28" i="31"/>
  <c r="G28" i="31"/>
  <c r="H28" i="31"/>
  <c r="I28" i="31"/>
  <c r="J28" i="31"/>
  <c r="F29" i="31"/>
  <c r="G29" i="31"/>
  <c r="H29" i="31"/>
  <c r="I29" i="31"/>
  <c r="J29" i="31"/>
  <c r="F30" i="31"/>
  <c r="G30" i="31"/>
  <c r="H30" i="31"/>
  <c r="I30" i="31"/>
  <c r="J30" i="31"/>
  <c r="F31" i="31"/>
  <c r="G31" i="31"/>
  <c r="H31" i="31"/>
  <c r="I31" i="31"/>
  <c r="J31" i="31"/>
  <c r="F32" i="31"/>
  <c r="G32" i="31"/>
  <c r="H32" i="31"/>
  <c r="I32" i="31"/>
  <c r="J32" i="31"/>
  <c r="F34" i="31"/>
  <c r="G34" i="31"/>
  <c r="H34" i="31"/>
  <c r="I34" i="31"/>
  <c r="J34" i="31"/>
  <c r="F35" i="31"/>
  <c r="G35" i="31"/>
  <c r="H35" i="31"/>
  <c r="I35" i="31"/>
  <c r="J35" i="31"/>
  <c r="F36" i="31"/>
  <c r="G36" i="31"/>
  <c r="H36" i="31"/>
  <c r="I36" i="31"/>
  <c r="J36" i="31"/>
  <c r="F37" i="31"/>
  <c r="G37" i="31"/>
  <c r="H37" i="31"/>
  <c r="I37" i="31"/>
  <c r="J37" i="31"/>
  <c r="F38" i="31"/>
  <c r="G38" i="31"/>
  <c r="H38" i="31"/>
  <c r="I38" i="31"/>
  <c r="J38" i="31"/>
  <c r="F39" i="31"/>
  <c r="G39" i="31"/>
  <c r="H39" i="31"/>
  <c r="I39" i="31"/>
  <c r="J39" i="31"/>
  <c r="F40" i="31"/>
  <c r="G40" i="31"/>
  <c r="H40" i="31"/>
  <c r="I40" i="31"/>
  <c r="J40" i="31"/>
  <c r="F41" i="31"/>
  <c r="G41" i="31"/>
  <c r="H41" i="31"/>
  <c r="I41" i="31"/>
  <c r="J41" i="31"/>
  <c r="F42" i="31"/>
  <c r="G42" i="31"/>
  <c r="H42" i="31"/>
  <c r="I42" i="31"/>
  <c r="J42" i="31"/>
  <c r="F43" i="31"/>
  <c r="G43" i="31"/>
  <c r="H43" i="31"/>
  <c r="I43" i="31"/>
  <c r="J43" i="31"/>
  <c r="J33" i="31"/>
  <c r="I33" i="31"/>
  <c r="H33" i="31"/>
  <c r="G33" i="31"/>
  <c r="F33" i="31"/>
  <c r="H1" i="32"/>
  <c r="E201" i="32" l="1"/>
  <c r="F201" i="32"/>
  <c r="G201" i="32"/>
  <c r="E202" i="32"/>
  <c r="F202" i="32"/>
  <c r="G202" i="32"/>
  <c r="E203" i="32"/>
  <c r="F203" i="32"/>
  <c r="G203" i="32"/>
  <c r="E204" i="32"/>
  <c r="F204" i="32"/>
  <c r="G204" i="32"/>
  <c r="E205" i="32"/>
  <c r="F205" i="32"/>
  <c r="G205" i="32"/>
  <c r="E206" i="32"/>
  <c r="F206" i="32"/>
  <c r="G206" i="32"/>
  <c r="E207" i="32"/>
  <c r="F207" i="32"/>
  <c r="G207" i="32"/>
  <c r="E208" i="32"/>
  <c r="F208" i="32"/>
  <c r="G208" i="32"/>
  <c r="E209" i="32"/>
  <c r="F209" i="32"/>
  <c r="G209" i="32"/>
  <c r="E210" i="32"/>
  <c r="F210" i="32"/>
  <c r="G210" i="32"/>
  <c r="C201" i="32"/>
  <c r="C202" i="32"/>
  <c r="C203" i="32"/>
  <c r="C204" i="32"/>
  <c r="C205" i="32"/>
  <c r="C206" i="32"/>
  <c r="C207" i="32"/>
  <c r="C208" i="32"/>
  <c r="C209" i="32"/>
  <c r="C210" i="32"/>
  <c r="X5" i="54"/>
  <c r="X6" i="54"/>
  <c r="X7" i="54"/>
  <c r="X10" i="54"/>
  <c r="X11" i="54"/>
  <c r="X12" i="54"/>
  <c r="X13" i="54"/>
  <c r="X14" i="54"/>
  <c r="X17" i="54"/>
  <c r="X18" i="54"/>
  <c r="X19" i="54"/>
  <c r="X20" i="54"/>
  <c r="X23" i="54"/>
  <c r="X24" i="54"/>
  <c r="X25" i="54"/>
  <c r="X26" i="54"/>
  <c r="X29" i="54"/>
  <c r="X30" i="54"/>
  <c r="X31" i="54"/>
  <c r="X32" i="54"/>
  <c r="X33" i="54"/>
  <c r="X34" i="54"/>
  <c r="X35" i="54"/>
  <c r="X36" i="54"/>
  <c r="X37" i="54"/>
  <c r="X38" i="54"/>
  <c r="X40" i="54"/>
  <c r="X41" i="54"/>
  <c r="X42" i="54"/>
  <c r="X43" i="54"/>
  <c r="X44" i="54"/>
  <c r="X45" i="54"/>
  <c r="X46" i="54"/>
  <c r="X47" i="54"/>
  <c r="X48" i="54"/>
  <c r="X49" i="54"/>
  <c r="X50" i="54"/>
  <c r="X51" i="54"/>
  <c r="X52" i="54"/>
  <c r="X53" i="54"/>
  <c r="X54" i="54"/>
  <c r="X55" i="54"/>
  <c r="X56" i="54"/>
  <c r="X57" i="54"/>
  <c r="X58" i="54"/>
  <c r="X59" i="54"/>
  <c r="X60" i="54"/>
  <c r="X61" i="54"/>
  <c r="X62" i="54"/>
  <c r="X63" i="54"/>
  <c r="X64" i="54"/>
  <c r="X65" i="54"/>
  <c r="X66" i="54"/>
  <c r="X67" i="54"/>
  <c r="X68" i="54"/>
  <c r="X69" i="54"/>
  <c r="X70" i="54"/>
  <c r="X71" i="54"/>
  <c r="X72" i="54"/>
  <c r="X73" i="54"/>
  <c r="X74" i="54"/>
  <c r="X75" i="54"/>
  <c r="X76" i="54"/>
  <c r="X77" i="54"/>
  <c r="X78" i="54"/>
  <c r="X79" i="54"/>
  <c r="X81" i="54"/>
  <c r="X82" i="54"/>
  <c r="X83" i="54"/>
  <c r="X84" i="54"/>
  <c r="X85" i="54"/>
  <c r="X86" i="54"/>
  <c r="X87" i="54"/>
  <c r="X88" i="54"/>
  <c r="X89" i="54"/>
  <c r="X90" i="54"/>
  <c r="X91" i="54"/>
  <c r="X92" i="54"/>
  <c r="X93" i="54"/>
  <c r="X94" i="54"/>
  <c r="X95" i="54"/>
  <c r="X96" i="54"/>
  <c r="X97" i="54"/>
  <c r="X98" i="54"/>
  <c r="X99" i="54"/>
  <c r="X100" i="54"/>
  <c r="X101" i="54"/>
  <c r="X102" i="54"/>
  <c r="X103" i="54"/>
  <c r="X104" i="54"/>
  <c r="X105" i="54"/>
  <c r="X106" i="54"/>
  <c r="X107" i="54"/>
  <c r="X108" i="54"/>
  <c r="X109" i="54"/>
  <c r="X110" i="54"/>
  <c r="X111" i="54"/>
  <c r="X112" i="54"/>
  <c r="X113" i="54"/>
  <c r="X114" i="54"/>
  <c r="X115" i="54"/>
  <c r="X116" i="54"/>
  <c r="X117" i="54"/>
  <c r="X118" i="54"/>
  <c r="X119" i="54"/>
  <c r="X120" i="54"/>
  <c r="X121" i="54"/>
  <c r="X122" i="54"/>
  <c r="X123" i="54"/>
  <c r="X124" i="54"/>
  <c r="X125" i="54"/>
  <c r="X126" i="54"/>
  <c r="X127" i="54"/>
  <c r="X128" i="54"/>
  <c r="X129" i="54"/>
  <c r="X130" i="54"/>
  <c r="X131" i="54"/>
  <c r="X132" i="54"/>
  <c r="X134" i="54"/>
  <c r="X135" i="54"/>
  <c r="X136" i="54"/>
  <c r="X137" i="54"/>
  <c r="X138" i="54"/>
  <c r="X139" i="54"/>
  <c r="X140" i="54"/>
  <c r="X141" i="54"/>
  <c r="X142" i="54"/>
  <c r="X143" i="54"/>
  <c r="X144" i="54"/>
  <c r="X145" i="54"/>
  <c r="X146" i="54"/>
  <c r="X147" i="54"/>
  <c r="X148" i="54"/>
  <c r="X149" i="54"/>
  <c r="X150" i="54"/>
  <c r="X151" i="54"/>
  <c r="X152" i="54"/>
  <c r="X153" i="54"/>
  <c r="X154" i="54"/>
  <c r="X155" i="54"/>
  <c r="X156" i="54"/>
  <c r="X157" i="54"/>
  <c r="X158" i="54"/>
  <c r="X159" i="54"/>
  <c r="X160" i="54"/>
  <c r="X161" i="54"/>
  <c r="X162" i="54"/>
  <c r="X163" i="54"/>
  <c r="X164" i="54"/>
  <c r="X165" i="54"/>
  <c r="X166" i="54"/>
  <c r="X167" i="54"/>
  <c r="X168" i="54"/>
  <c r="X169" i="54"/>
  <c r="X170" i="54"/>
  <c r="X171" i="54"/>
  <c r="X172" i="54"/>
  <c r="X173" i="54"/>
  <c r="X174" i="54"/>
  <c r="X175" i="54"/>
  <c r="X176" i="54"/>
  <c r="X177" i="54"/>
  <c r="X178" i="54"/>
  <c r="X179" i="54"/>
  <c r="X180" i="54"/>
  <c r="X181" i="54"/>
  <c r="X182" i="54"/>
  <c r="X183" i="54"/>
  <c r="X184" i="54"/>
  <c r="X185" i="54"/>
  <c r="X186" i="54"/>
  <c r="X187" i="54"/>
  <c r="X188" i="54"/>
  <c r="X189" i="54"/>
  <c r="X190" i="54"/>
  <c r="X191" i="54"/>
  <c r="X192" i="54"/>
  <c r="X193" i="54"/>
  <c r="X194" i="54"/>
  <c r="X195" i="54"/>
  <c r="X196" i="54"/>
  <c r="X197" i="54"/>
  <c r="X198" i="54"/>
  <c r="X199" i="54"/>
  <c r="X200" i="54"/>
  <c r="X201" i="54"/>
  <c r="X202" i="54"/>
  <c r="X203" i="54"/>
  <c r="X204" i="54"/>
  <c r="X205" i="54"/>
  <c r="X206" i="54"/>
  <c r="X207" i="54"/>
  <c r="X208" i="54"/>
  <c r="X209" i="54"/>
  <c r="X210" i="54"/>
  <c r="X211" i="54"/>
  <c r="X212" i="54"/>
  <c r="X213" i="54"/>
  <c r="X214" i="54"/>
  <c r="X215" i="54"/>
  <c r="X216" i="54"/>
  <c r="X217" i="54"/>
  <c r="X218" i="54"/>
  <c r="X219" i="54"/>
  <c r="X220" i="54"/>
  <c r="X221" i="54"/>
  <c r="X222" i="54"/>
  <c r="X223" i="54"/>
  <c r="X224" i="54"/>
  <c r="X225" i="54"/>
  <c r="X226" i="54"/>
  <c r="X227" i="54"/>
  <c r="X228" i="54"/>
  <c r="X229" i="54"/>
  <c r="X230" i="54"/>
  <c r="X231" i="54"/>
  <c r="X232" i="54"/>
  <c r="X233" i="54"/>
  <c r="X234" i="54"/>
  <c r="X235" i="54"/>
  <c r="X236" i="54"/>
  <c r="X237" i="54"/>
  <c r="X238" i="54"/>
  <c r="X239" i="54"/>
  <c r="X240" i="54"/>
  <c r="X241" i="54"/>
  <c r="X242" i="54"/>
  <c r="X243" i="54"/>
  <c r="X244" i="54"/>
  <c r="X245" i="54"/>
  <c r="X246" i="54"/>
  <c r="X247" i="54"/>
  <c r="X4" i="54"/>
  <c r="U5" i="54"/>
  <c r="U6" i="54"/>
  <c r="U7" i="54"/>
  <c r="U10" i="54"/>
  <c r="U11" i="54"/>
  <c r="U12" i="54"/>
  <c r="U13" i="54"/>
  <c r="U14" i="54"/>
  <c r="U17" i="54"/>
  <c r="U18" i="54"/>
  <c r="U19" i="54"/>
  <c r="U20" i="54"/>
  <c r="U23" i="54"/>
  <c r="U24" i="54"/>
  <c r="U25" i="54"/>
  <c r="U26" i="54"/>
  <c r="U29" i="54"/>
  <c r="U30" i="54"/>
  <c r="U31" i="54"/>
  <c r="U32" i="54"/>
  <c r="U33" i="54"/>
  <c r="U34" i="54"/>
  <c r="U35" i="54"/>
  <c r="U36" i="54"/>
  <c r="U37" i="54"/>
  <c r="U38" i="54"/>
  <c r="U40" i="54"/>
  <c r="U41" i="54"/>
  <c r="U42" i="54"/>
  <c r="U43" i="54"/>
  <c r="U44" i="54"/>
  <c r="U45" i="54"/>
  <c r="U46" i="54"/>
  <c r="U47" i="54"/>
  <c r="U48" i="54"/>
  <c r="U49" i="54"/>
  <c r="U50" i="54"/>
  <c r="U51" i="54"/>
  <c r="U52" i="54"/>
  <c r="U53" i="54"/>
  <c r="U54" i="54"/>
  <c r="U55" i="54"/>
  <c r="U56" i="54"/>
  <c r="U57" i="54"/>
  <c r="U58" i="54"/>
  <c r="U59" i="54"/>
  <c r="U60" i="54"/>
  <c r="U61" i="54"/>
  <c r="U62" i="54"/>
  <c r="U63" i="54"/>
  <c r="U64" i="54"/>
  <c r="U65" i="54"/>
  <c r="U66" i="54"/>
  <c r="U67" i="54"/>
  <c r="U68" i="54"/>
  <c r="U69" i="54"/>
  <c r="U70" i="54"/>
  <c r="U71" i="54"/>
  <c r="U72" i="54"/>
  <c r="U73" i="54"/>
  <c r="U74" i="54"/>
  <c r="U75" i="54"/>
  <c r="U76" i="54"/>
  <c r="U77" i="54"/>
  <c r="U78" i="54"/>
  <c r="U79" i="54"/>
  <c r="U81" i="54"/>
  <c r="U82" i="54"/>
  <c r="U83" i="54"/>
  <c r="U84" i="54"/>
  <c r="U85" i="54"/>
  <c r="U86" i="54"/>
  <c r="U87" i="54"/>
  <c r="U88" i="54"/>
  <c r="U89" i="54"/>
  <c r="U90" i="54"/>
  <c r="U91" i="54"/>
  <c r="U92" i="54"/>
  <c r="U93" i="54"/>
  <c r="U94" i="54"/>
  <c r="U95" i="54"/>
  <c r="U96" i="54"/>
  <c r="U97" i="54"/>
  <c r="U98" i="54"/>
  <c r="U99" i="54"/>
  <c r="U100" i="54"/>
  <c r="U101" i="54"/>
  <c r="U102" i="54"/>
  <c r="U103" i="54"/>
  <c r="U104" i="54"/>
  <c r="U105" i="54"/>
  <c r="U106" i="54"/>
  <c r="U107" i="54"/>
  <c r="U108" i="54"/>
  <c r="U109" i="54"/>
  <c r="U110" i="54"/>
  <c r="U111" i="54"/>
  <c r="U112" i="54"/>
  <c r="U113" i="54"/>
  <c r="U114" i="54"/>
  <c r="U115" i="54"/>
  <c r="U116" i="54"/>
  <c r="U117" i="54"/>
  <c r="U118" i="54"/>
  <c r="U119" i="54"/>
  <c r="U120" i="54"/>
  <c r="U121" i="54"/>
  <c r="U122" i="54"/>
  <c r="U123" i="54"/>
  <c r="U124" i="54"/>
  <c r="U125" i="54"/>
  <c r="U126" i="54"/>
  <c r="U127" i="54"/>
  <c r="U128" i="54"/>
  <c r="U129" i="54"/>
  <c r="U130" i="54"/>
  <c r="U131" i="54"/>
  <c r="U132" i="54"/>
  <c r="U134" i="54"/>
  <c r="U135" i="54"/>
  <c r="U136" i="54"/>
  <c r="U137" i="54"/>
  <c r="U138" i="54"/>
  <c r="U139" i="54"/>
  <c r="U140" i="54"/>
  <c r="U141" i="54"/>
  <c r="U142" i="54"/>
  <c r="U143" i="54"/>
  <c r="U144" i="54"/>
  <c r="U145" i="54"/>
  <c r="U146" i="54"/>
  <c r="U147" i="54"/>
  <c r="U148" i="54"/>
  <c r="U149" i="54"/>
  <c r="U150" i="54"/>
  <c r="U151" i="54"/>
  <c r="U152" i="54"/>
  <c r="U153" i="54"/>
  <c r="U154" i="54"/>
  <c r="U155" i="54"/>
  <c r="U156" i="54"/>
  <c r="U157" i="54"/>
  <c r="U158" i="54"/>
  <c r="U159" i="54"/>
  <c r="U160" i="54"/>
  <c r="U161" i="54"/>
  <c r="U162" i="54"/>
  <c r="U163" i="54"/>
  <c r="U164" i="54"/>
  <c r="U165" i="54"/>
  <c r="U166" i="54"/>
  <c r="U167" i="54"/>
  <c r="U168" i="54"/>
  <c r="U169" i="54"/>
  <c r="U170" i="54"/>
  <c r="U171" i="54"/>
  <c r="U172" i="54"/>
  <c r="U173" i="54"/>
  <c r="U174" i="54"/>
  <c r="U175" i="54"/>
  <c r="U176" i="54"/>
  <c r="U177" i="54"/>
  <c r="U178" i="54"/>
  <c r="U179" i="54"/>
  <c r="U180" i="54"/>
  <c r="U181" i="54"/>
  <c r="U182" i="54"/>
  <c r="U183" i="54"/>
  <c r="U184" i="54"/>
  <c r="U185" i="54"/>
  <c r="U186" i="54"/>
  <c r="U187" i="54"/>
  <c r="U188" i="54"/>
  <c r="U189" i="54"/>
  <c r="U190" i="54"/>
  <c r="U191" i="54"/>
  <c r="U192" i="54"/>
  <c r="U193" i="54"/>
  <c r="U194" i="54"/>
  <c r="U195" i="54"/>
  <c r="U196" i="54"/>
  <c r="U197" i="54"/>
  <c r="U198" i="54"/>
  <c r="U199" i="54"/>
  <c r="U200" i="54"/>
  <c r="U201" i="54"/>
  <c r="U202" i="54"/>
  <c r="U203" i="54"/>
  <c r="U204" i="54"/>
  <c r="U205" i="54"/>
  <c r="U206" i="54"/>
  <c r="U207" i="54"/>
  <c r="U208" i="54"/>
  <c r="U209" i="54"/>
  <c r="U210" i="54"/>
  <c r="U211" i="54"/>
  <c r="U212" i="54"/>
  <c r="U213" i="54"/>
  <c r="U214" i="54"/>
  <c r="U215" i="54"/>
  <c r="U216" i="54"/>
  <c r="U217" i="54"/>
  <c r="U218" i="54"/>
  <c r="U219" i="54"/>
  <c r="U220" i="54"/>
  <c r="U221" i="54"/>
  <c r="U222" i="54"/>
  <c r="U223" i="54"/>
  <c r="U224" i="54"/>
  <c r="U225" i="54"/>
  <c r="U226" i="54"/>
  <c r="U227" i="54"/>
  <c r="U228" i="54"/>
  <c r="U229" i="54"/>
  <c r="U230" i="54"/>
  <c r="U231" i="54"/>
  <c r="U232" i="54"/>
  <c r="U233" i="54"/>
  <c r="U234" i="54"/>
  <c r="U235" i="54"/>
  <c r="U236" i="54"/>
  <c r="U237" i="54"/>
  <c r="U238" i="54"/>
  <c r="U239" i="54"/>
  <c r="U240" i="54"/>
  <c r="U241" i="54"/>
  <c r="U242" i="54"/>
  <c r="U243" i="54"/>
  <c r="U244" i="54"/>
  <c r="U245" i="54"/>
  <c r="U246" i="54"/>
  <c r="U247" i="54"/>
  <c r="U4" i="54"/>
  <c r="R5" i="54"/>
  <c r="R6" i="54"/>
  <c r="R7" i="54"/>
  <c r="R10" i="54"/>
  <c r="R11" i="54"/>
  <c r="R12" i="54"/>
  <c r="R13" i="54"/>
  <c r="R14" i="54"/>
  <c r="R17" i="54"/>
  <c r="R18" i="54"/>
  <c r="R19" i="54"/>
  <c r="R20" i="54"/>
  <c r="R23" i="54"/>
  <c r="R24" i="54"/>
  <c r="R25" i="54"/>
  <c r="R26" i="54"/>
  <c r="R29" i="54"/>
  <c r="R30" i="54"/>
  <c r="R31" i="54"/>
  <c r="R32" i="54"/>
  <c r="R33" i="54"/>
  <c r="R34" i="54"/>
  <c r="R35" i="54"/>
  <c r="R36" i="54"/>
  <c r="R37" i="54"/>
  <c r="R38" i="54"/>
  <c r="R40" i="54"/>
  <c r="R41" i="54"/>
  <c r="R42" i="54"/>
  <c r="R43" i="54"/>
  <c r="R44" i="54"/>
  <c r="R45" i="54"/>
  <c r="R46" i="54"/>
  <c r="R47" i="54"/>
  <c r="R48" i="54"/>
  <c r="R49" i="54"/>
  <c r="R50" i="54"/>
  <c r="R51" i="54"/>
  <c r="R52" i="54"/>
  <c r="R53" i="54"/>
  <c r="R54" i="54"/>
  <c r="R55" i="54"/>
  <c r="R56" i="54"/>
  <c r="R57" i="54"/>
  <c r="R58" i="54"/>
  <c r="R59" i="54"/>
  <c r="R60" i="54"/>
  <c r="R61" i="54"/>
  <c r="R62" i="54"/>
  <c r="R63" i="54"/>
  <c r="R64" i="54"/>
  <c r="R65" i="54"/>
  <c r="R66" i="54"/>
  <c r="R67" i="54"/>
  <c r="R68" i="54"/>
  <c r="R69" i="54"/>
  <c r="R70" i="54"/>
  <c r="R71" i="54"/>
  <c r="R72" i="54"/>
  <c r="R73" i="54"/>
  <c r="R74" i="54"/>
  <c r="R75" i="54"/>
  <c r="R76" i="54"/>
  <c r="R77" i="54"/>
  <c r="R78" i="54"/>
  <c r="R79" i="54"/>
  <c r="R81" i="54"/>
  <c r="R82" i="54"/>
  <c r="R83" i="54"/>
  <c r="R84" i="54"/>
  <c r="R85" i="54"/>
  <c r="R86" i="54"/>
  <c r="R87" i="54"/>
  <c r="R88" i="54"/>
  <c r="R89" i="54"/>
  <c r="R90" i="54"/>
  <c r="R91" i="54"/>
  <c r="R92" i="54"/>
  <c r="R93" i="54"/>
  <c r="R94" i="54"/>
  <c r="R95" i="54"/>
  <c r="R96" i="54"/>
  <c r="R97" i="54"/>
  <c r="R98" i="54"/>
  <c r="R99" i="54"/>
  <c r="R100" i="54"/>
  <c r="R101" i="54"/>
  <c r="R102" i="54"/>
  <c r="R103" i="54"/>
  <c r="R104" i="54"/>
  <c r="R105" i="54"/>
  <c r="R106" i="54"/>
  <c r="R107" i="54"/>
  <c r="R108" i="54"/>
  <c r="R109" i="54"/>
  <c r="R110" i="54"/>
  <c r="R111" i="54"/>
  <c r="R112" i="54"/>
  <c r="R113" i="54"/>
  <c r="R114" i="54"/>
  <c r="R115" i="54"/>
  <c r="R116" i="54"/>
  <c r="R117" i="54"/>
  <c r="R118" i="54"/>
  <c r="R119" i="54"/>
  <c r="R120" i="54"/>
  <c r="R121" i="54"/>
  <c r="R122" i="54"/>
  <c r="R123" i="54"/>
  <c r="R124" i="54"/>
  <c r="R125" i="54"/>
  <c r="R126" i="54"/>
  <c r="R127" i="54"/>
  <c r="R128" i="54"/>
  <c r="R129" i="54"/>
  <c r="R130" i="54"/>
  <c r="R131" i="54"/>
  <c r="R132" i="54"/>
  <c r="R134" i="54"/>
  <c r="R135" i="54"/>
  <c r="R136" i="54"/>
  <c r="R137" i="54"/>
  <c r="R138" i="54"/>
  <c r="R139" i="54"/>
  <c r="R140" i="54"/>
  <c r="R141" i="54"/>
  <c r="R142" i="54"/>
  <c r="R143" i="54"/>
  <c r="R144" i="54"/>
  <c r="R145" i="54"/>
  <c r="R146" i="54"/>
  <c r="R147" i="54"/>
  <c r="R148" i="54"/>
  <c r="R149" i="54"/>
  <c r="R150" i="54"/>
  <c r="R151" i="54"/>
  <c r="R152" i="54"/>
  <c r="R153" i="54"/>
  <c r="R154" i="54"/>
  <c r="R155" i="54"/>
  <c r="R156" i="54"/>
  <c r="R157" i="54"/>
  <c r="R158" i="54"/>
  <c r="R159" i="54"/>
  <c r="R160" i="54"/>
  <c r="R161" i="54"/>
  <c r="R162" i="54"/>
  <c r="R163" i="54"/>
  <c r="R164" i="54"/>
  <c r="R165" i="54"/>
  <c r="R166" i="54"/>
  <c r="R167" i="54"/>
  <c r="R168" i="54"/>
  <c r="R169" i="54"/>
  <c r="R170" i="54"/>
  <c r="R171" i="54"/>
  <c r="R172" i="54"/>
  <c r="R173" i="54"/>
  <c r="R174" i="54"/>
  <c r="R175" i="54"/>
  <c r="R176" i="54"/>
  <c r="R177" i="54"/>
  <c r="R178" i="54"/>
  <c r="R179" i="54"/>
  <c r="R180" i="54"/>
  <c r="R181" i="54"/>
  <c r="R182" i="54"/>
  <c r="R183" i="54"/>
  <c r="R184" i="54"/>
  <c r="R185" i="54"/>
  <c r="R186" i="54"/>
  <c r="R187" i="54"/>
  <c r="R188" i="54"/>
  <c r="R189" i="54"/>
  <c r="R190" i="54"/>
  <c r="R191" i="54"/>
  <c r="R192" i="54"/>
  <c r="R193" i="54"/>
  <c r="R194" i="54"/>
  <c r="R195" i="54"/>
  <c r="R196" i="54"/>
  <c r="R197" i="54"/>
  <c r="R198" i="54"/>
  <c r="R199" i="54"/>
  <c r="R200" i="54"/>
  <c r="R201" i="54"/>
  <c r="R202" i="54"/>
  <c r="R203" i="54"/>
  <c r="R204" i="54"/>
  <c r="R205" i="54"/>
  <c r="R206" i="54"/>
  <c r="R207" i="54"/>
  <c r="R208" i="54"/>
  <c r="R209" i="54"/>
  <c r="R210" i="54"/>
  <c r="R211" i="54"/>
  <c r="R212" i="54"/>
  <c r="R213" i="54"/>
  <c r="R214" i="54"/>
  <c r="R215" i="54"/>
  <c r="R216" i="54"/>
  <c r="R217" i="54"/>
  <c r="R218" i="54"/>
  <c r="R219" i="54"/>
  <c r="R220" i="54"/>
  <c r="R221" i="54"/>
  <c r="R222" i="54"/>
  <c r="R223" i="54"/>
  <c r="R224" i="54"/>
  <c r="R225" i="54"/>
  <c r="R226" i="54"/>
  <c r="R227" i="54"/>
  <c r="R228" i="54"/>
  <c r="R229" i="54"/>
  <c r="R230" i="54"/>
  <c r="R231" i="54"/>
  <c r="R232" i="54"/>
  <c r="R233" i="54"/>
  <c r="R234" i="54"/>
  <c r="R235" i="54"/>
  <c r="R236" i="54"/>
  <c r="R237" i="54"/>
  <c r="R238" i="54"/>
  <c r="R239" i="54"/>
  <c r="R240" i="54"/>
  <c r="R241" i="54"/>
  <c r="R242" i="54"/>
  <c r="R243" i="54"/>
  <c r="R244" i="54"/>
  <c r="R245" i="54"/>
  <c r="R246" i="54"/>
  <c r="R247" i="54"/>
  <c r="R4" i="54"/>
  <c r="I5" i="54"/>
  <c r="I6" i="54"/>
  <c r="I7" i="54"/>
  <c r="I10" i="54"/>
  <c r="I11" i="54"/>
  <c r="I12" i="54"/>
  <c r="I13" i="54"/>
  <c r="I14" i="54"/>
  <c r="I17" i="54"/>
  <c r="I18" i="54"/>
  <c r="I19" i="54"/>
  <c r="I20" i="54"/>
  <c r="I23" i="54"/>
  <c r="I24" i="54"/>
  <c r="I25" i="54"/>
  <c r="I26" i="54"/>
  <c r="I29" i="54"/>
  <c r="I30" i="54"/>
  <c r="I31" i="54"/>
  <c r="I32" i="54"/>
  <c r="I33" i="54"/>
  <c r="I34" i="54"/>
  <c r="I35" i="54"/>
  <c r="I36" i="54"/>
  <c r="I37" i="54"/>
  <c r="I38" i="54"/>
  <c r="I40" i="54"/>
  <c r="I41" i="54"/>
  <c r="I42" i="54"/>
  <c r="I43" i="54"/>
  <c r="I44" i="54"/>
  <c r="I45" i="54"/>
  <c r="I46" i="54"/>
  <c r="I47" i="54"/>
  <c r="I48" i="54"/>
  <c r="I49" i="54"/>
  <c r="I50" i="54"/>
  <c r="I51" i="54"/>
  <c r="I52" i="54"/>
  <c r="I53" i="54"/>
  <c r="I54" i="54"/>
  <c r="I55" i="54"/>
  <c r="I56" i="54"/>
  <c r="I57" i="54"/>
  <c r="I58" i="54"/>
  <c r="I59" i="54"/>
  <c r="I60" i="54"/>
  <c r="I61" i="54"/>
  <c r="I62" i="54"/>
  <c r="I63" i="54"/>
  <c r="I64" i="54"/>
  <c r="I65" i="54"/>
  <c r="I66" i="54"/>
  <c r="I67" i="54"/>
  <c r="I68" i="54"/>
  <c r="I69" i="54"/>
  <c r="I70" i="54"/>
  <c r="I71" i="54"/>
  <c r="I72" i="54"/>
  <c r="I73" i="54"/>
  <c r="I74" i="54"/>
  <c r="I75" i="54"/>
  <c r="I76" i="54"/>
  <c r="I77" i="54"/>
  <c r="I78" i="54"/>
  <c r="I79" i="54"/>
  <c r="I81" i="54"/>
  <c r="I82" i="54"/>
  <c r="I83" i="54"/>
  <c r="I84" i="54"/>
  <c r="I85" i="54"/>
  <c r="I86" i="54"/>
  <c r="I87" i="54"/>
  <c r="I88" i="54"/>
  <c r="I89" i="54"/>
  <c r="I90" i="54"/>
  <c r="I91" i="54"/>
  <c r="I92" i="54"/>
  <c r="I93" i="54"/>
  <c r="I94" i="54"/>
  <c r="I95" i="54"/>
  <c r="I96" i="54"/>
  <c r="I97" i="54"/>
  <c r="I98" i="54"/>
  <c r="I99" i="54"/>
  <c r="I100" i="54"/>
  <c r="I101" i="54"/>
  <c r="I102" i="54"/>
  <c r="I103" i="54"/>
  <c r="I104" i="54"/>
  <c r="I105" i="54"/>
  <c r="I106" i="54"/>
  <c r="I107" i="54"/>
  <c r="I108" i="54"/>
  <c r="I109" i="54"/>
  <c r="I110" i="54"/>
  <c r="I111" i="54"/>
  <c r="I112" i="54"/>
  <c r="I113" i="54"/>
  <c r="I114" i="54"/>
  <c r="I115" i="54"/>
  <c r="I116" i="54"/>
  <c r="I117" i="54"/>
  <c r="I118" i="54"/>
  <c r="I119" i="54"/>
  <c r="I120" i="54"/>
  <c r="I121" i="54"/>
  <c r="I122" i="54"/>
  <c r="I123" i="54"/>
  <c r="I124" i="54"/>
  <c r="I125" i="54"/>
  <c r="I126" i="54"/>
  <c r="I127" i="54"/>
  <c r="I128" i="54"/>
  <c r="I129" i="54"/>
  <c r="I130" i="54"/>
  <c r="I131" i="54"/>
  <c r="I132" i="54"/>
  <c r="I134" i="54"/>
  <c r="I135" i="54"/>
  <c r="I136" i="54"/>
  <c r="I137" i="54"/>
  <c r="I138" i="54"/>
  <c r="I139" i="54"/>
  <c r="I140" i="54"/>
  <c r="I141" i="54"/>
  <c r="I142" i="54"/>
  <c r="I143" i="54"/>
  <c r="I144" i="54"/>
  <c r="I145" i="54"/>
  <c r="I146" i="54"/>
  <c r="I147" i="54"/>
  <c r="I148" i="54"/>
  <c r="I149" i="54"/>
  <c r="I150" i="54"/>
  <c r="I151" i="54"/>
  <c r="I152" i="54"/>
  <c r="I153" i="54"/>
  <c r="I154" i="54"/>
  <c r="I155" i="54"/>
  <c r="I156" i="54"/>
  <c r="I157" i="54"/>
  <c r="I158" i="54"/>
  <c r="I159" i="54"/>
  <c r="I160" i="54"/>
  <c r="I161" i="54"/>
  <c r="I162" i="54"/>
  <c r="I163" i="54"/>
  <c r="I164" i="54"/>
  <c r="I165" i="54"/>
  <c r="I166" i="54"/>
  <c r="I167" i="54"/>
  <c r="I168" i="54"/>
  <c r="I169" i="54"/>
  <c r="I170" i="54"/>
  <c r="I171" i="54"/>
  <c r="I172" i="54"/>
  <c r="I173" i="54"/>
  <c r="I174" i="54"/>
  <c r="I175" i="54"/>
  <c r="I176" i="54"/>
  <c r="I177" i="54"/>
  <c r="I178" i="54"/>
  <c r="I179" i="54"/>
  <c r="I180" i="54"/>
  <c r="I181" i="54"/>
  <c r="I182" i="54"/>
  <c r="I183" i="54"/>
  <c r="I184" i="54"/>
  <c r="I185" i="54"/>
  <c r="I186" i="54"/>
  <c r="I187" i="54"/>
  <c r="I188" i="54"/>
  <c r="I189" i="54"/>
  <c r="I190" i="54"/>
  <c r="I191" i="54"/>
  <c r="I192" i="54"/>
  <c r="I193" i="54"/>
  <c r="I194" i="54"/>
  <c r="I195" i="54"/>
  <c r="I196" i="54"/>
  <c r="I197" i="54"/>
  <c r="I198" i="54"/>
  <c r="I199" i="54"/>
  <c r="I200" i="54"/>
  <c r="I201" i="54"/>
  <c r="I202" i="54"/>
  <c r="I203" i="54"/>
  <c r="I204" i="54"/>
  <c r="I205" i="54"/>
  <c r="I206" i="54"/>
  <c r="I207" i="54"/>
  <c r="I208" i="54"/>
  <c r="I209" i="54"/>
  <c r="I210" i="54"/>
  <c r="I211" i="54"/>
  <c r="I212" i="54"/>
  <c r="I213" i="54"/>
  <c r="I214" i="54"/>
  <c r="I215" i="54"/>
  <c r="I216" i="54"/>
  <c r="I217" i="54"/>
  <c r="I218" i="54"/>
  <c r="I219" i="54"/>
  <c r="I220" i="54"/>
  <c r="I221" i="54"/>
  <c r="I222" i="54"/>
  <c r="I223" i="54"/>
  <c r="I224" i="54"/>
  <c r="I225" i="54"/>
  <c r="I226" i="54"/>
  <c r="I227" i="54"/>
  <c r="I228" i="54"/>
  <c r="I229" i="54"/>
  <c r="I230" i="54"/>
  <c r="I231" i="54"/>
  <c r="I232" i="54"/>
  <c r="I233" i="54"/>
  <c r="I234" i="54"/>
  <c r="I235" i="54"/>
  <c r="I236" i="54"/>
  <c r="I237" i="54"/>
  <c r="I238" i="54"/>
  <c r="I239" i="54"/>
  <c r="I240" i="54"/>
  <c r="I241" i="54"/>
  <c r="I242" i="54"/>
  <c r="I243" i="54"/>
  <c r="I244" i="54"/>
  <c r="I245" i="54"/>
  <c r="I246" i="54"/>
  <c r="I247" i="54"/>
  <c r="I4" i="54"/>
  <c r="F247" i="54"/>
  <c r="I210" i="32" s="1"/>
  <c r="F246" i="54"/>
  <c r="I209" i="32" s="1"/>
  <c r="F245" i="54"/>
  <c r="I208" i="32" s="1"/>
  <c r="F244" i="54"/>
  <c r="I207" i="32" s="1"/>
  <c r="F243" i="54"/>
  <c r="I206" i="32" s="1"/>
  <c r="F242" i="54"/>
  <c r="I205" i="32" s="1"/>
  <c r="F241" i="54"/>
  <c r="I204" i="32" s="1"/>
  <c r="F240" i="54"/>
  <c r="I203" i="32" s="1"/>
  <c r="F239" i="54"/>
  <c r="I202" i="32" s="1"/>
  <c r="F238" i="54"/>
  <c r="I201" i="32" s="1"/>
  <c r="F237" i="54"/>
  <c r="F236" i="54"/>
  <c r="F235" i="54"/>
  <c r="F234" i="54"/>
  <c r="F233" i="54"/>
  <c r="F232" i="54"/>
  <c r="F231" i="54"/>
  <c r="F230" i="54"/>
  <c r="F229" i="54"/>
  <c r="F228" i="54"/>
  <c r="F227" i="54"/>
  <c r="F226" i="54"/>
  <c r="F225" i="54"/>
  <c r="F224" i="54"/>
  <c r="F223" i="54"/>
  <c r="F222" i="54"/>
  <c r="F221" i="54"/>
  <c r="F220" i="54"/>
  <c r="F219" i="54"/>
  <c r="F218" i="54"/>
  <c r="F217" i="54"/>
  <c r="F216" i="54"/>
  <c r="F215" i="54"/>
  <c r="F214" i="54"/>
  <c r="F213" i="54"/>
  <c r="F212" i="54"/>
  <c r="F211" i="54"/>
  <c r="F210" i="54"/>
  <c r="F209" i="54"/>
  <c r="F208" i="54"/>
  <c r="F207" i="54"/>
  <c r="F206" i="54"/>
  <c r="F205" i="54"/>
  <c r="F204" i="54"/>
  <c r="F203" i="54"/>
  <c r="F202" i="54"/>
  <c r="F201" i="54"/>
  <c r="F200" i="54"/>
  <c r="F199" i="54"/>
  <c r="F198" i="54"/>
  <c r="F197" i="54"/>
  <c r="F196" i="54"/>
  <c r="F195" i="54"/>
  <c r="F194" i="54"/>
  <c r="F193" i="54"/>
  <c r="F192" i="54"/>
  <c r="F191" i="54"/>
  <c r="F190" i="54"/>
  <c r="F189" i="54"/>
  <c r="F188" i="54"/>
  <c r="F187" i="54"/>
  <c r="F186" i="54"/>
  <c r="F185" i="54"/>
  <c r="F184" i="54"/>
  <c r="F183" i="54"/>
  <c r="F182" i="54"/>
  <c r="F181" i="54"/>
  <c r="F180" i="54"/>
  <c r="F179" i="54"/>
  <c r="F178" i="54"/>
  <c r="F177" i="54"/>
  <c r="F176" i="54"/>
  <c r="F175" i="54"/>
  <c r="F174" i="54"/>
  <c r="F173" i="54"/>
  <c r="F172" i="54"/>
  <c r="F171" i="54"/>
  <c r="F170" i="54"/>
  <c r="F169" i="54"/>
  <c r="F168" i="54"/>
  <c r="F167" i="54"/>
  <c r="F166" i="54"/>
  <c r="F165" i="54"/>
  <c r="F164" i="54"/>
  <c r="F163" i="54"/>
  <c r="F162" i="54"/>
  <c r="F161" i="54"/>
  <c r="F160" i="54"/>
  <c r="F159" i="54"/>
  <c r="F158" i="54"/>
  <c r="F157" i="54"/>
  <c r="F156" i="54"/>
  <c r="F155" i="54"/>
  <c r="F154" i="54"/>
  <c r="F153" i="54"/>
  <c r="F152" i="54"/>
  <c r="F151" i="54"/>
  <c r="F150" i="54"/>
  <c r="F149" i="54"/>
  <c r="F148" i="54"/>
  <c r="F147" i="54"/>
  <c r="F146" i="54"/>
  <c r="F145" i="54"/>
  <c r="F144" i="54"/>
  <c r="F143" i="54"/>
  <c r="F142" i="54"/>
  <c r="F141" i="54"/>
  <c r="F140" i="54"/>
  <c r="F139" i="54"/>
  <c r="F138" i="54"/>
  <c r="F137" i="54"/>
  <c r="F136" i="54"/>
  <c r="F135" i="54"/>
  <c r="F134" i="54"/>
  <c r="F132" i="54"/>
  <c r="F131" i="54"/>
  <c r="F130" i="54"/>
  <c r="F129" i="54"/>
  <c r="F128" i="54"/>
  <c r="F127" i="54"/>
  <c r="F126" i="54"/>
  <c r="F125" i="54"/>
  <c r="F124" i="54"/>
  <c r="F123" i="54"/>
  <c r="F122" i="54"/>
  <c r="F121" i="54"/>
  <c r="F120" i="54"/>
  <c r="F119" i="54"/>
  <c r="F118" i="54"/>
  <c r="F117" i="54"/>
  <c r="F116" i="54"/>
  <c r="F115" i="54"/>
  <c r="F114" i="54"/>
  <c r="F113" i="54"/>
  <c r="F112" i="54"/>
  <c r="F111" i="54"/>
  <c r="F110" i="54"/>
  <c r="F109" i="54"/>
  <c r="F108" i="54"/>
  <c r="F107" i="54"/>
  <c r="F106" i="54"/>
  <c r="F105" i="54"/>
  <c r="F104" i="54"/>
  <c r="F103" i="54"/>
  <c r="F102" i="54"/>
  <c r="F101" i="54"/>
  <c r="F100" i="54"/>
  <c r="F99" i="54"/>
  <c r="F98" i="54"/>
  <c r="F97" i="54"/>
  <c r="F96" i="54"/>
  <c r="F95" i="54"/>
  <c r="F94" i="54"/>
  <c r="F93" i="54"/>
  <c r="F92" i="54"/>
  <c r="F91" i="54"/>
  <c r="F90" i="54"/>
  <c r="F89" i="54"/>
  <c r="F88" i="54"/>
  <c r="F87" i="54"/>
  <c r="F86" i="54"/>
  <c r="F85" i="54"/>
  <c r="F84" i="54"/>
  <c r="F83" i="54"/>
  <c r="F82" i="54"/>
  <c r="F81" i="54"/>
  <c r="F79" i="54"/>
  <c r="F78" i="54"/>
  <c r="F77" i="54"/>
  <c r="F76" i="54"/>
  <c r="F75" i="54"/>
  <c r="F74" i="54"/>
  <c r="F73" i="54"/>
  <c r="F72" i="54"/>
  <c r="F71" i="54"/>
  <c r="F70" i="54"/>
  <c r="F69" i="54"/>
  <c r="F68" i="54"/>
  <c r="F67" i="54"/>
  <c r="F66" i="54"/>
  <c r="F65" i="54"/>
  <c r="F64" i="54"/>
  <c r="F63" i="54"/>
  <c r="F62" i="54"/>
  <c r="F61" i="54"/>
  <c r="F60" i="54"/>
  <c r="F59" i="54"/>
  <c r="F58" i="54"/>
  <c r="F57" i="54"/>
  <c r="F56" i="54"/>
  <c r="F55" i="54"/>
  <c r="F54" i="54"/>
  <c r="F53" i="54"/>
  <c r="I21" i="32" s="1"/>
  <c r="F52" i="54"/>
  <c r="I20" i="32" s="1"/>
  <c r="F51" i="54"/>
  <c r="F50" i="54"/>
  <c r="F49" i="54"/>
  <c r="F48" i="54"/>
  <c r="F47" i="54"/>
  <c r="F46" i="54"/>
  <c r="F45" i="54"/>
  <c r="F44" i="54"/>
  <c r="F43" i="54"/>
  <c r="F42" i="54"/>
  <c r="F41" i="54"/>
  <c r="F40" i="54"/>
  <c r="F38" i="54"/>
  <c r="F37" i="54"/>
  <c r="F36" i="54"/>
  <c r="F35" i="54"/>
  <c r="F34" i="54"/>
  <c r="F33" i="54"/>
  <c r="F32" i="54"/>
  <c r="F31" i="54"/>
  <c r="F30" i="54"/>
  <c r="F29" i="54"/>
  <c r="F26" i="54"/>
  <c r="F25" i="54"/>
  <c r="F24" i="54"/>
  <c r="F23" i="54"/>
  <c r="F20" i="54"/>
  <c r="F19" i="54"/>
  <c r="F18" i="54"/>
  <c r="F17" i="54"/>
  <c r="F14" i="54"/>
  <c r="F13" i="54"/>
  <c r="F12" i="54"/>
  <c r="F11" i="54"/>
  <c r="F10" i="54"/>
  <c r="F7" i="54"/>
  <c r="F6" i="54"/>
  <c r="F5" i="54"/>
  <c r="F4" i="54"/>
  <c r="G20" i="32"/>
  <c r="G21" i="32"/>
  <c r="G22" i="32"/>
  <c r="I22" i="32"/>
  <c r="E21" i="32"/>
  <c r="F21" i="32"/>
  <c r="E22" i="32"/>
  <c r="F22" i="32"/>
  <c r="E20" i="32"/>
  <c r="F20" i="32"/>
  <c r="C20" i="32"/>
  <c r="C21" i="32"/>
  <c r="C22" i="32"/>
  <c r="L42" i="31"/>
  <c r="N42" i="31" s="1"/>
  <c r="C42" i="31"/>
  <c r="D42" i="31"/>
  <c r="J201" i="32" l="1"/>
  <c r="J208" i="32"/>
  <c r="J206" i="32"/>
  <c r="J204" i="32"/>
  <c r="J210" i="32"/>
  <c r="J209" i="32"/>
  <c r="J203" i="32"/>
  <c r="J207" i="32"/>
  <c r="J205" i="32"/>
  <c r="J202" i="32"/>
  <c r="J21" i="32"/>
  <c r="J22" i="32"/>
  <c r="J20" i="32"/>
  <c r="E98" i="32" l="1"/>
  <c r="F98" i="32"/>
  <c r="G98" i="32"/>
  <c r="I98" i="32"/>
  <c r="C98" i="32"/>
  <c r="L30" i="31"/>
  <c r="N30" i="31" s="1"/>
  <c r="L29" i="31"/>
  <c r="N29" i="31" s="1"/>
  <c r="L23" i="31"/>
  <c r="N23" i="31" s="1"/>
  <c r="L22" i="31"/>
  <c r="N22" i="31" s="1"/>
  <c r="L16" i="31"/>
  <c r="N16" i="31" s="1"/>
  <c r="L15" i="31"/>
  <c r="N15" i="31" s="1"/>
  <c r="C21" i="31"/>
  <c r="D21" i="31"/>
  <c r="C22" i="31"/>
  <c r="D22" i="31"/>
  <c r="C23" i="31"/>
  <c r="D23" i="31"/>
  <c r="C28" i="31"/>
  <c r="D28" i="31"/>
  <c r="C29" i="31"/>
  <c r="D29" i="31"/>
  <c r="C30" i="31"/>
  <c r="D30" i="31"/>
  <c r="C15" i="31"/>
  <c r="D15" i="31"/>
  <c r="C16" i="31"/>
  <c r="D16" i="31"/>
  <c r="J98" i="32" l="1"/>
  <c r="H10" i="31"/>
  <c r="D26" i="31"/>
  <c r="C26" i="31"/>
  <c r="D27" i="31"/>
  <c r="C27" i="31"/>
  <c r="F11" i="32"/>
  <c r="L41" i="31" l="1"/>
  <c r="N41" i="31" s="1"/>
  <c r="C41" i="31"/>
  <c r="D41" i="31"/>
  <c r="G12" i="32" l="1"/>
  <c r="G13" i="32"/>
  <c r="G14" i="32"/>
  <c r="G15" i="32"/>
  <c r="G16" i="32"/>
  <c r="G17" i="32"/>
  <c r="G18" i="32"/>
  <c r="G19" i="32"/>
  <c r="G23" i="32"/>
  <c r="G24" i="32"/>
  <c r="G25" i="32"/>
  <c r="G26" i="32"/>
  <c r="G27" i="32"/>
  <c r="G28" i="32"/>
  <c r="G29" i="32"/>
  <c r="G30" i="32"/>
  <c r="G31" i="32"/>
  <c r="G32" i="32"/>
  <c r="G33" i="32"/>
  <c r="G34" i="32"/>
  <c r="G35" i="32"/>
  <c r="G36" i="32"/>
  <c r="G37" i="32"/>
  <c r="G38" i="32"/>
  <c r="G39" i="32"/>
  <c r="G40" i="32"/>
  <c r="G41" i="32"/>
  <c r="G42" i="32"/>
  <c r="G43" i="32"/>
  <c r="G44" i="32"/>
  <c r="G45" i="32"/>
  <c r="G46" i="32"/>
  <c r="G47" i="32"/>
  <c r="G48" i="32"/>
  <c r="G49" i="32"/>
  <c r="G50" i="32"/>
  <c r="G51" i="32"/>
  <c r="G52" i="32"/>
  <c r="G53" i="32"/>
  <c r="G54" i="32"/>
  <c r="G55" i="32"/>
  <c r="G56" i="32"/>
  <c r="G57" i="32"/>
  <c r="G58" i="32"/>
  <c r="G59" i="32"/>
  <c r="G60" i="32"/>
  <c r="G61" i="32"/>
  <c r="G62" i="32"/>
  <c r="G63" i="32"/>
  <c r="G64" i="32"/>
  <c r="G65" i="32"/>
  <c r="G66" i="32"/>
  <c r="G67" i="32"/>
  <c r="G68" i="32"/>
  <c r="G69" i="32"/>
  <c r="G70" i="32"/>
  <c r="G71" i="32"/>
  <c r="G72" i="32"/>
  <c r="G73" i="32"/>
  <c r="G74" i="32"/>
  <c r="G75" i="32"/>
  <c r="G76" i="32"/>
  <c r="G77" i="32"/>
  <c r="G78" i="32"/>
  <c r="G79" i="32"/>
  <c r="G80" i="32"/>
  <c r="G81" i="32"/>
  <c r="G82" i="32"/>
  <c r="G83" i="32"/>
  <c r="G84" i="32"/>
  <c r="G85" i="32"/>
  <c r="G86" i="32"/>
  <c r="G87" i="32"/>
  <c r="G88" i="32"/>
  <c r="G89" i="32"/>
  <c r="G90" i="32"/>
  <c r="G91" i="32"/>
  <c r="G92" i="32"/>
  <c r="G93" i="32"/>
  <c r="G94" i="32"/>
  <c r="G95" i="32"/>
  <c r="G96" i="32"/>
  <c r="G97" i="32"/>
  <c r="G99" i="32"/>
  <c r="G100" i="32"/>
  <c r="G101" i="32"/>
  <c r="G102" i="32"/>
  <c r="G103" i="32"/>
  <c r="G104" i="32"/>
  <c r="G105" i="32"/>
  <c r="G106" i="32"/>
  <c r="G107" i="32"/>
  <c r="G108" i="32"/>
  <c r="G109" i="32"/>
  <c r="G110" i="32"/>
  <c r="G111" i="32"/>
  <c r="G112" i="32"/>
  <c r="G113" i="32"/>
  <c r="G114" i="32"/>
  <c r="G115" i="32"/>
  <c r="G116" i="32"/>
  <c r="G117" i="32"/>
  <c r="G118" i="32"/>
  <c r="G119" i="32"/>
  <c r="G120" i="32"/>
  <c r="G121" i="32"/>
  <c r="G122" i="32"/>
  <c r="G123" i="32"/>
  <c r="G124" i="32"/>
  <c r="G125" i="32"/>
  <c r="G126" i="32"/>
  <c r="G127" i="32"/>
  <c r="G128" i="32"/>
  <c r="G129" i="32"/>
  <c r="G130" i="32"/>
  <c r="G131" i="32"/>
  <c r="G132" i="32"/>
  <c r="G133" i="32"/>
  <c r="G134" i="32"/>
  <c r="G135" i="32"/>
  <c r="G136" i="32"/>
  <c r="G137" i="32"/>
  <c r="G138" i="32"/>
  <c r="G139" i="32"/>
  <c r="G140" i="32"/>
  <c r="G141" i="32"/>
  <c r="G142" i="32"/>
  <c r="G143" i="32"/>
  <c r="G144" i="32"/>
  <c r="G145" i="32"/>
  <c r="G146" i="32"/>
  <c r="G147" i="32"/>
  <c r="G148" i="32"/>
  <c r="G149" i="32"/>
  <c r="G150" i="32"/>
  <c r="G151" i="32"/>
  <c r="G152" i="32"/>
  <c r="G153" i="32"/>
  <c r="G154" i="32"/>
  <c r="G155" i="32"/>
  <c r="G156" i="32"/>
  <c r="G157" i="32"/>
  <c r="G158" i="32"/>
  <c r="G159" i="32"/>
  <c r="G160" i="32"/>
  <c r="G161" i="32"/>
  <c r="G162" i="32"/>
  <c r="G163" i="32"/>
  <c r="G164" i="32"/>
  <c r="G165" i="32"/>
  <c r="G166" i="32"/>
  <c r="G167" i="32"/>
  <c r="G168" i="32"/>
  <c r="G169" i="32"/>
  <c r="G170" i="32"/>
  <c r="G171" i="32"/>
  <c r="G172" i="32"/>
  <c r="G173" i="32"/>
  <c r="G174" i="32"/>
  <c r="G175" i="32"/>
  <c r="G176" i="32"/>
  <c r="G177" i="32"/>
  <c r="G178" i="32"/>
  <c r="G179" i="32"/>
  <c r="G180" i="32"/>
  <c r="G181" i="32"/>
  <c r="G182" i="32"/>
  <c r="G183" i="32"/>
  <c r="G184" i="32"/>
  <c r="G185" i="32"/>
  <c r="G186" i="32"/>
  <c r="G187" i="32"/>
  <c r="G188" i="32"/>
  <c r="G189" i="32"/>
  <c r="G190" i="32"/>
  <c r="G191" i="32"/>
  <c r="G192" i="32"/>
  <c r="G193" i="32"/>
  <c r="G194" i="32"/>
  <c r="G195" i="32"/>
  <c r="G196" i="32"/>
  <c r="G197" i="32"/>
  <c r="G198" i="32"/>
  <c r="G199" i="32"/>
  <c r="G200" i="32"/>
  <c r="G11" i="32"/>
  <c r="E106" i="32" l="1"/>
  <c r="F106" i="32"/>
  <c r="I106" i="32"/>
  <c r="E107" i="32"/>
  <c r="F107" i="32"/>
  <c r="I107" i="32"/>
  <c r="E108" i="32"/>
  <c r="F108" i="32"/>
  <c r="I108" i="32"/>
  <c r="E109" i="32"/>
  <c r="F109" i="32"/>
  <c r="I109" i="32"/>
  <c r="E110" i="32"/>
  <c r="F110" i="32"/>
  <c r="I110" i="32"/>
  <c r="E111" i="32"/>
  <c r="F111" i="32"/>
  <c r="I111" i="32"/>
  <c r="E112" i="32"/>
  <c r="F112" i="32"/>
  <c r="I112" i="32"/>
  <c r="E113" i="32"/>
  <c r="F113" i="32"/>
  <c r="I113" i="32"/>
  <c r="E114" i="32"/>
  <c r="F114" i="32"/>
  <c r="I114" i="32"/>
  <c r="E115" i="32"/>
  <c r="F115" i="32"/>
  <c r="I115" i="32"/>
  <c r="E116" i="32"/>
  <c r="F116" i="32"/>
  <c r="I116" i="32"/>
  <c r="E117" i="32"/>
  <c r="F117" i="32"/>
  <c r="I117" i="32"/>
  <c r="E118" i="32"/>
  <c r="F118" i="32"/>
  <c r="I118" i="32"/>
  <c r="E119" i="32"/>
  <c r="F119" i="32"/>
  <c r="I119" i="32"/>
  <c r="E120" i="32"/>
  <c r="F120" i="32"/>
  <c r="I120" i="32"/>
  <c r="E121" i="32"/>
  <c r="F121" i="32"/>
  <c r="I121" i="32"/>
  <c r="E122" i="32"/>
  <c r="F122" i="32"/>
  <c r="I122" i="32"/>
  <c r="E123" i="32"/>
  <c r="F123" i="32"/>
  <c r="I123" i="32"/>
  <c r="E124" i="32"/>
  <c r="F124" i="32"/>
  <c r="I124" i="32"/>
  <c r="E125" i="32"/>
  <c r="F125" i="32"/>
  <c r="I125" i="32"/>
  <c r="E126" i="32"/>
  <c r="F126" i="32"/>
  <c r="I126" i="32"/>
  <c r="E127" i="32"/>
  <c r="F127" i="32"/>
  <c r="I127" i="32"/>
  <c r="E128" i="32"/>
  <c r="F128" i="32"/>
  <c r="I128" i="32"/>
  <c r="E129" i="32"/>
  <c r="F129" i="32"/>
  <c r="I129" i="32"/>
  <c r="E130" i="32"/>
  <c r="F130" i="32"/>
  <c r="I130" i="32"/>
  <c r="E131" i="32"/>
  <c r="F131" i="32"/>
  <c r="I131" i="32"/>
  <c r="E132" i="32"/>
  <c r="F132" i="32"/>
  <c r="I132" i="32"/>
  <c r="E133" i="32"/>
  <c r="F133" i="32"/>
  <c r="I133" i="32"/>
  <c r="E134" i="32"/>
  <c r="F134" i="32"/>
  <c r="I134" i="32"/>
  <c r="E135" i="32"/>
  <c r="F135" i="32"/>
  <c r="I135" i="32"/>
  <c r="E136" i="32"/>
  <c r="F136" i="32"/>
  <c r="I136" i="32"/>
  <c r="E137" i="32"/>
  <c r="F137" i="32"/>
  <c r="I137" i="32"/>
  <c r="E138" i="32"/>
  <c r="F138" i="32"/>
  <c r="I138" i="32"/>
  <c r="E139" i="32"/>
  <c r="F139" i="32"/>
  <c r="I139" i="32"/>
  <c r="E140" i="32"/>
  <c r="F140" i="32"/>
  <c r="I140" i="32"/>
  <c r="E141" i="32"/>
  <c r="F141" i="32"/>
  <c r="I141" i="32"/>
  <c r="E142" i="32"/>
  <c r="F142" i="32"/>
  <c r="I142" i="32"/>
  <c r="E143" i="32"/>
  <c r="F143" i="32"/>
  <c r="I143" i="32"/>
  <c r="E144" i="32"/>
  <c r="F144" i="32"/>
  <c r="I144" i="32"/>
  <c r="E145" i="32"/>
  <c r="F145" i="32"/>
  <c r="I145" i="32"/>
  <c r="E146" i="32"/>
  <c r="F146" i="32"/>
  <c r="I146" i="32"/>
  <c r="E147" i="32"/>
  <c r="F147" i="32"/>
  <c r="I147" i="32"/>
  <c r="E148" i="32"/>
  <c r="F148" i="32"/>
  <c r="I148" i="32"/>
  <c r="E149" i="32"/>
  <c r="F149" i="32"/>
  <c r="I149" i="32"/>
  <c r="E150" i="32"/>
  <c r="F150" i="32"/>
  <c r="I150" i="32"/>
  <c r="E151" i="32"/>
  <c r="F151" i="32"/>
  <c r="I151" i="32"/>
  <c r="E152" i="32"/>
  <c r="F152" i="32"/>
  <c r="I152" i="32"/>
  <c r="E153" i="32"/>
  <c r="F153" i="32"/>
  <c r="I153" i="32"/>
  <c r="E154" i="32"/>
  <c r="F154" i="32"/>
  <c r="I154" i="32"/>
  <c r="E155" i="32"/>
  <c r="F155" i="32"/>
  <c r="I155" i="32"/>
  <c r="E156" i="32"/>
  <c r="F156" i="32"/>
  <c r="I156" i="32"/>
  <c r="E157" i="32"/>
  <c r="F157" i="32"/>
  <c r="I157" i="32"/>
  <c r="E158" i="32"/>
  <c r="F158" i="32"/>
  <c r="I158" i="32"/>
  <c r="E159" i="32"/>
  <c r="F159" i="32"/>
  <c r="I159" i="32"/>
  <c r="E160" i="32"/>
  <c r="F160" i="32"/>
  <c r="I160" i="32"/>
  <c r="E161" i="32"/>
  <c r="F161" i="32"/>
  <c r="I161" i="32"/>
  <c r="E162" i="32"/>
  <c r="F162" i="32"/>
  <c r="I162" i="32"/>
  <c r="E163" i="32"/>
  <c r="F163" i="32"/>
  <c r="I163" i="32"/>
  <c r="E164" i="32"/>
  <c r="F164" i="32"/>
  <c r="I164" i="32"/>
  <c r="E165" i="32"/>
  <c r="F165" i="32"/>
  <c r="I165" i="32"/>
  <c r="E166" i="32"/>
  <c r="F166" i="32"/>
  <c r="I166" i="32"/>
  <c r="E167" i="32"/>
  <c r="F167" i="32"/>
  <c r="I167" i="32"/>
  <c r="E168" i="32"/>
  <c r="F168" i="32"/>
  <c r="I168" i="32"/>
  <c r="E169" i="32"/>
  <c r="F169" i="32"/>
  <c r="I169" i="32"/>
  <c r="E170" i="32"/>
  <c r="F170" i="32"/>
  <c r="I170" i="32"/>
  <c r="E171" i="32"/>
  <c r="F171" i="32"/>
  <c r="I171" i="32"/>
  <c r="E172" i="32"/>
  <c r="F172" i="32"/>
  <c r="I172" i="32"/>
  <c r="E173" i="32"/>
  <c r="F173" i="32"/>
  <c r="I173" i="32"/>
  <c r="E174" i="32"/>
  <c r="F174" i="32"/>
  <c r="I174" i="32"/>
  <c r="E175" i="32"/>
  <c r="F175" i="32"/>
  <c r="I175" i="32"/>
  <c r="E176" i="32"/>
  <c r="F176" i="32"/>
  <c r="I176" i="32"/>
  <c r="E177" i="32"/>
  <c r="F177" i="32"/>
  <c r="I177" i="32"/>
  <c r="E178" i="32"/>
  <c r="F178" i="32"/>
  <c r="I178" i="32"/>
  <c r="E179" i="32"/>
  <c r="F179" i="32"/>
  <c r="I179" i="32"/>
  <c r="E180" i="32"/>
  <c r="F180" i="32"/>
  <c r="I180" i="32"/>
  <c r="E181" i="32"/>
  <c r="F181" i="32"/>
  <c r="I181" i="32"/>
  <c r="E182" i="32"/>
  <c r="F182" i="32"/>
  <c r="I182" i="32"/>
  <c r="E183" i="32"/>
  <c r="F183" i="32"/>
  <c r="I183" i="32"/>
  <c r="E184" i="32"/>
  <c r="F184" i="32"/>
  <c r="I184" i="32"/>
  <c r="E185" i="32"/>
  <c r="F185" i="32"/>
  <c r="I185" i="32"/>
  <c r="E186" i="32"/>
  <c r="F186" i="32"/>
  <c r="I186" i="32"/>
  <c r="E187" i="32"/>
  <c r="F187" i="32"/>
  <c r="I187" i="32"/>
  <c r="E188" i="32"/>
  <c r="F188" i="32"/>
  <c r="I188" i="32"/>
  <c r="E189" i="32"/>
  <c r="F189" i="32"/>
  <c r="I189" i="32"/>
  <c r="E190" i="32"/>
  <c r="F190" i="32"/>
  <c r="I190" i="32"/>
  <c r="E191" i="32"/>
  <c r="F191" i="32"/>
  <c r="I191" i="32"/>
  <c r="E192" i="32"/>
  <c r="F192" i="32"/>
  <c r="I192" i="32"/>
  <c r="E193" i="32"/>
  <c r="F193" i="32"/>
  <c r="I193" i="32"/>
  <c r="E194" i="32"/>
  <c r="F194" i="32"/>
  <c r="I194" i="32"/>
  <c r="E195" i="32"/>
  <c r="F195" i="32"/>
  <c r="I195" i="32"/>
  <c r="E196" i="32"/>
  <c r="F196" i="32"/>
  <c r="I196" i="32"/>
  <c r="E197" i="32"/>
  <c r="F197" i="32"/>
  <c r="I197" i="32"/>
  <c r="E198" i="32"/>
  <c r="F198" i="32"/>
  <c r="I198" i="32"/>
  <c r="E199" i="32"/>
  <c r="F199" i="32"/>
  <c r="I199" i="32"/>
  <c r="E200" i="32"/>
  <c r="F200" i="32"/>
  <c r="I200" i="32"/>
  <c r="C96" i="32"/>
  <c r="C97"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C172" i="32"/>
  <c r="C173" i="32"/>
  <c r="C174" i="32"/>
  <c r="C175" i="32"/>
  <c r="C176" i="32"/>
  <c r="C177" i="32"/>
  <c r="C178" i="32"/>
  <c r="C179" i="32"/>
  <c r="C180" i="32"/>
  <c r="C181" i="32"/>
  <c r="C182" i="32"/>
  <c r="C183" i="32"/>
  <c r="C184" i="32"/>
  <c r="C185" i="32"/>
  <c r="C186" i="32"/>
  <c r="C187" i="32"/>
  <c r="C188" i="32"/>
  <c r="C189" i="32"/>
  <c r="C190" i="32"/>
  <c r="C191" i="32"/>
  <c r="C192" i="32"/>
  <c r="C193" i="32"/>
  <c r="C194" i="32"/>
  <c r="C195" i="32"/>
  <c r="C196" i="32"/>
  <c r="C197" i="32"/>
  <c r="C198" i="32"/>
  <c r="C199" i="32"/>
  <c r="C200" i="32"/>
  <c r="E35" i="32"/>
  <c r="F35" i="32"/>
  <c r="I35" i="32"/>
  <c r="E36" i="32"/>
  <c r="F36" i="32"/>
  <c r="I36" i="32"/>
  <c r="E37" i="32"/>
  <c r="F37" i="32"/>
  <c r="I37" i="32"/>
  <c r="E38" i="32"/>
  <c r="F38" i="32"/>
  <c r="I38" i="32"/>
  <c r="E39" i="32"/>
  <c r="F39" i="32"/>
  <c r="I39" i="32"/>
  <c r="E40" i="32"/>
  <c r="F40" i="32"/>
  <c r="I40" i="32"/>
  <c r="E41" i="32"/>
  <c r="F41" i="32"/>
  <c r="I41" i="32"/>
  <c r="E42" i="32"/>
  <c r="F42" i="32"/>
  <c r="I42" i="32"/>
  <c r="E43" i="32"/>
  <c r="F43" i="32"/>
  <c r="I43" i="32"/>
  <c r="E44" i="32"/>
  <c r="F44" i="32"/>
  <c r="I44" i="32"/>
  <c r="E45" i="32"/>
  <c r="F45" i="32"/>
  <c r="I45" i="32"/>
  <c r="E46" i="32"/>
  <c r="F46" i="32"/>
  <c r="I46" i="32"/>
  <c r="E47" i="32"/>
  <c r="F47" i="32"/>
  <c r="I47" i="32"/>
  <c r="E48" i="32"/>
  <c r="F48" i="32"/>
  <c r="I48" i="32"/>
  <c r="E49" i="32"/>
  <c r="F49" i="32"/>
  <c r="I49" i="32"/>
  <c r="E50" i="32"/>
  <c r="F50" i="32"/>
  <c r="I50" i="32"/>
  <c r="E51" i="32"/>
  <c r="F51" i="32"/>
  <c r="I51" i="32"/>
  <c r="E52" i="32"/>
  <c r="F52" i="32"/>
  <c r="I52" i="32"/>
  <c r="E53" i="32"/>
  <c r="F53" i="32"/>
  <c r="I53" i="32"/>
  <c r="E54" i="32"/>
  <c r="F54" i="32"/>
  <c r="I54" i="32"/>
  <c r="E55" i="32"/>
  <c r="F55" i="32"/>
  <c r="I55" i="32"/>
  <c r="E56" i="32"/>
  <c r="F56" i="32"/>
  <c r="I56" i="32"/>
  <c r="E57" i="32"/>
  <c r="F57" i="32"/>
  <c r="I57" i="32"/>
  <c r="E58" i="32"/>
  <c r="F58" i="32"/>
  <c r="I58" i="32"/>
  <c r="E59" i="32"/>
  <c r="F59" i="32"/>
  <c r="I59" i="32"/>
  <c r="E60" i="32"/>
  <c r="F60" i="32"/>
  <c r="I60" i="32"/>
  <c r="E61" i="32"/>
  <c r="F61" i="32"/>
  <c r="I61" i="32"/>
  <c r="E62" i="32"/>
  <c r="F62" i="32"/>
  <c r="I62" i="32"/>
  <c r="E63" i="32"/>
  <c r="F63" i="32"/>
  <c r="I63" i="32"/>
  <c r="E64" i="32"/>
  <c r="F64" i="32"/>
  <c r="I64" i="32"/>
  <c r="E65" i="32"/>
  <c r="F65" i="32"/>
  <c r="I65" i="32"/>
  <c r="E66" i="32"/>
  <c r="F66" i="32"/>
  <c r="I66" i="32"/>
  <c r="E67" i="32"/>
  <c r="F67" i="32"/>
  <c r="I67" i="32"/>
  <c r="E68" i="32"/>
  <c r="F68" i="32"/>
  <c r="I68" i="32"/>
  <c r="E69" i="32"/>
  <c r="F69" i="32"/>
  <c r="I69" i="32"/>
  <c r="E70" i="32"/>
  <c r="F70" i="32"/>
  <c r="I70" i="32"/>
  <c r="E71" i="32"/>
  <c r="F71" i="32"/>
  <c r="I71" i="32"/>
  <c r="E72" i="32"/>
  <c r="F72" i="32"/>
  <c r="I72" i="32"/>
  <c r="E73" i="32"/>
  <c r="F73" i="32"/>
  <c r="I73" i="32"/>
  <c r="E74" i="32"/>
  <c r="F74" i="32"/>
  <c r="I74" i="32"/>
  <c r="E75" i="32"/>
  <c r="F75" i="32"/>
  <c r="I75" i="32"/>
  <c r="E76" i="32"/>
  <c r="F76" i="32"/>
  <c r="I76" i="32"/>
  <c r="E77" i="32"/>
  <c r="F77" i="32"/>
  <c r="I77" i="32"/>
  <c r="E78" i="32"/>
  <c r="F78" i="32"/>
  <c r="I78" i="32"/>
  <c r="E79" i="32"/>
  <c r="F79" i="32"/>
  <c r="I79" i="32"/>
  <c r="E80" i="32"/>
  <c r="F80" i="32"/>
  <c r="I80" i="32"/>
  <c r="E81" i="32"/>
  <c r="F81" i="32"/>
  <c r="I81" i="32"/>
  <c r="E82" i="32"/>
  <c r="F82" i="32"/>
  <c r="I82" i="32"/>
  <c r="E83" i="32"/>
  <c r="F83" i="32"/>
  <c r="I83" i="32"/>
  <c r="E84" i="32"/>
  <c r="F84" i="32"/>
  <c r="I84" i="32"/>
  <c r="E85" i="32"/>
  <c r="F85" i="32"/>
  <c r="I85" i="32"/>
  <c r="E86" i="32"/>
  <c r="F86" i="32"/>
  <c r="I86" i="32"/>
  <c r="E87" i="32"/>
  <c r="F87" i="32"/>
  <c r="I87" i="32"/>
  <c r="E88" i="32"/>
  <c r="F88" i="32"/>
  <c r="I88" i="32"/>
  <c r="E89" i="32"/>
  <c r="F89" i="32"/>
  <c r="I89" i="32"/>
  <c r="E90" i="32"/>
  <c r="F90" i="32"/>
  <c r="I90" i="32"/>
  <c r="E91" i="32"/>
  <c r="F91" i="32"/>
  <c r="I91" i="32"/>
  <c r="E92" i="32"/>
  <c r="F92" i="32"/>
  <c r="I92" i="32"/>
  <c r="E93" i="32"/>
  <c r="F93" i="32"/>
  <c r="I93" i="32"/>
  <c r="E94" i="32"/>
  <c r="F94" i="32"/>
  <c r="I94" i="32"/>
  <c r="E95" i="32"/>
  <c r="F95" i="32"/>
  <c r="I95" i="32"/>
  <c r="E96" i="32"/>
  <c r="F96" i="32"/>
  <c r="I96" i="32"/>
  <c r="E97" i="32"/>
  <c r="F97" i="32"/>
  <c r="I97" i="32"/>
  <c r="E99" i="32"/>
  <c r="F99" i="32"/>
  <c r="I99" i="32"/>
  <c r="E100" i="32"/>
  <c r="F100" i="32"/>
  <c r="I100" i="32"/>
  <c r="E101" i="32"/>
  <c r="F101" i="32"/>
  <c r="I101" i="32"/>
  <c r="E102" i="32"/>
  <c r="F102" i="32"/>
  <c r="I102"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D223" i="32"/>
  <c r="D222" i="32"/>
  <c r="D221" i="32"/>
  <c r="D219" i="32"/>
  <c r="D218" i="32"/>
  <c r="D217" i="32"/>
  <c r="D215" i="32"/>
  <c r="D214" i="32"/>
  <c r="D212" i="32"/>
  <c r="C24" i="31"/>
  <c r="L26" i="31"/>
  <c r="N26" i="31" s="1"/>
  <c r="L27" i="31"/>
  <c r="N27" i="31" s="1"/>
  <c r="L28" i="31"/>
  <c r="N28" i="31" s="1"/>
  <c r="L21" i="31"/>
  <c r="N21" i="31" s="1"/>
  <c r="J92" i="32" l="1"/>
  <c r="J88" i="32"/>
  <c r="J84" i="32"/>
  <c r="J80" i="32"/>
  <c r="J76" i="32"/>
  <c r="J72" i="32"/>
  <c r="J68" i="32"/>
  <c r="J64" i="32"/>
  <c r="J48" i="32"/>
  <c r="J138" i="32"/>
  <c r="J46" i="32"/>
  <c r="J141" i="32"/>
  <c r="J139" i="32"/>
  <c r="J137" i="32"/>
  <c r="J127" i="32"/>
  <c r="J125" i="32"/>
  <c r="J123" i="32"/>
  <c r="J121" i="32"/>
  <c r="J119" i="32"/>
  <c r="J109" i="32"/>
  <c r="J107" i="32"/>
  <c r="J193" i="32"/>
  <c r="J189" i="32"/>
  <c r="J106" i="32"/>
  <c r="J186" i="32"/>
  <c r="J182" i="32"/>
  <c r="J174" i="32"/>
  <c r="J166" i="32"/>
  <c r="J158" i="32"/>
  <c r="J154" i="32"/>
  <c r="J150" i="32"/>
  <c r="J183" i="32"/>
  <c r="J173" i="32"/>
  <c r="J45" i="32"/>
  <c r="J41" i="32"/>
  <c r="J35" i="32"/>
  <c r="J199" i="32"/>
  <c r="J146" i="32"/>
  <c r="J142" i="32"/>
  <c r="J99" i="32"/>
  <c r="J96" i="32"/>
  <c r="J60" i="32"/>
  <c r="J52" i="32"/>
  <c r="J134" i="32"/>
  <c r="J132" i="32"/>
  <c r="J126" i="32"/>
  <c r="J122" i="32"/>
  <c r="J118" i="32"/>
  <c r="J116" i="32"/>
  <c r="J114" i="32"/>
  <c r="J185" i="32"/>
  <c r="J181" i="32"/>
  <c r="J169" i="32"/>
  <c r="J161" i="32"/>
  <c r="J159" i="32"/>
  <c r="J157" i="32"/>
  <c r="J155" i="32"/>
  <c r="J153" i="32"/>
  <c r="J44" i="32"/>
  <c r="J42" i="32"/>
  <c r="J198" i="32"/>
  <c r="J61" i="32"/>
  <c r="J57" i="32"/>
  <c r="J170" i="32"/>
  <c r="J93" i="32"/>
  <c r="J85" i="32"/>
  <c r="J77" i="32"/>
  <c r="J69" i="32"/>
  <c r="J49" i="32"/>
  <c r="J38" i="32"/>
  <c r="J190" i="32"/>
  <c r="J178" i="32"/>
  <c r="J143" i="32"/>
  <c r="J111" i="32"/>
  <c r="J179" i="32"/>
  <c r="J152" i="32"/>
  <c r="J149" i="32"/>
  <c r="J129" i="32"/>
  <c r="J120" i="32"/>
  <c r="J117" i="32"/>
  <c r="J53" i="32"/>
  <c r="J194" i="32"/>
  <c r="J162" i="32"/>
  <c r="J55" i="32"/>
  <c r="J91" i="32"/>
  <c r="J83" i="32"/>
  <c r="J75" i="32"/>
  <c r="J59" i="32"/>
  <c r="J56" i="32"/>
  <c r="J37" i="32"/>
  <c r="J197" i="32"/>
  <c r="J177" i="32"/>
  <c r="J165" i="32"/>
  <c r="J130" i="32"/>
  <c r="J110" i="32"/>
  <c r="J67" i="32"/>
  <c r="J100" i="32"/>
  <c r="J101" i="32"/>
  <c r="J40" i="32"/>
  <c r="J195" i="32"/>
  <c r="J145" i="32"/>
  <c r="J136" i="32"/>
  <c r="J133" i="32"/>
  <c r="J113" i="32"/>
  <c r="J97" i="32"/>
  <c r="J50" i="32"/>
  <c r="J102" i="32"/>
  <c r="J131" i="32"/>
  <c r="J82" i="32"/>
  <c r="J74" i="32"/>
  <c r="J66" i="32"/>
  <c r="J54" i="32"/>
  <c r="J39" i="32"/>
  <c r="J36" i="32"/>
  <c r="J192" i="32"/>
  <c r="J176" i="32"/>
  <c r="J167" i="32"/>
  <c r="J160" i="32"/>
  <c r="J144" i="32"/>
  <c r="J128" i="32"/>
  <c r="J112" i="32"/>
  <c r="J147" i="32"/>
  <c r="J90" i="32"/>
  <c r="J51" i="32"/>
  <c r="J151" i="32"/>
  <c r="J135" i="32"/>
  <c r="J188" i="32"/>
  <c r="J172" i="32"/>
  <c r="J156" i="32"/>
  <c r="J140" i="32"/>
  <c r="J124" i="32"/>
  <c r="J108" i="32"/>
  <c r="J95" i="32"/>
  <c r="J87" i="32"/>
  <c r="J79" i="32"/>
  <c r="J71" i="32"/>
  <c r="J63" i="32"/>
  <c r="J163" i="32"/>
  <c r="J115" i="32"/>
  <c r="J58" i="32"/>
  <c r="J43" i="32"/>
  <c r="J196" i="32"/>
  <c r="J187" i="32"/>
  <c r="J180" i="32"/>
  <c r="J171" i="32"/>
  <c r="J164" i="32"/>
  <c r="J148" i="32"/>
  <c r="J94" i="32"/>
  <c r="J89" i="32"/>
  <c r="J86" i="32"/>
  <c r="J81" i="32"/>
  <c r="J78" i="32"/>
  <c r="J73" i="32"/>
  <c r="J70" i="32"/>
  <c r="J65" i="32"/>
  <c r="J62" i="32"/>
  <c r="J47" i="32"/>
  <c r="J200" i="32"/>
  <c r="J191" i="32"/>
  <c r="J184" i="32"/>
  <c r="J175" i="32"/>
  <c r="J168" i="32"/>
  <c r="E104" i="32"/>
  <c r="F104" i="32"/>
  <c r="I104" i="32"/>
  <c r="J104" i="32" l="1"/>
  <c r="E8" i="32" l="1"/>
  <c r="E7" i="32"/>
  <c r="E6" i="32"/>
  <c r="E5" i="32"/>
  <c r="E4" i="32"/>
  <c r="E3" i="32"/>
  <c r="E2" i="32"/>
  <c r="C8" i="32"/>
  <c r="C6" i="32"/>
  <c r="C2" i="32"/>
  <c r="L24" i="31" l="1"/>
  <c r="N24" i="31" s="1"/>
  <c r="D24" i="31"/>
  <c r="E12" i="32" l="1"/>
  <c r="F12" i="32"/>
  <c r="E13" i="32"/>
  <c r="F13" i="32"/>
  <c r="E14" i="32"/>
  <c r="F14" i="32"/>
  <c r="E15" i="32"/>
  <c r="F15" i="32"/>
  <c r="E16" i="32"/>
  <c r="F16" i="32"/>
  <c r="E17" i="32"/>
  <c r="F17" i="32"/>
  <c r="E18" i="32"/>
  <c r="F18" i="32"/>
  <c r="E19" i="32"/>
  <c r="F19" i="32"/>
  <c r="E23" i="32"/>
  <c r="F23" i="32"/>
  <c r="E24" i="32"/>
  <c r="F24" i="32"/>
  <c r="E25" i="32"/>
  <c r="F25" i="32"/>
  <c r="E26" i="32"/>
  <c r="F26" i="32"/>
  <c r="E27" i="32"/>
  <c r="F27" i="32"/>
  <c r="E28" i="32"/>
  <c r="F28" i="32"/>
  <c r="E29" i="32"/>
  <c r="F29" i="32"/>
  <c r="E30" i="32"/>
  <c r="F30" i="32"/>
  <c r="E31" i="32"/>
  <c r="F31" i="32"/>
  <c r="E32" i="32"/>
  <c r="F32" i="32"/>
  <c r="E33" i="32"/>
  <c r="F33" i="32"/>
  <c r="E34" i="32"/>
  <c r="F34" i="32"/>
  <c r="E103" i="32"/>
  <c r="F103" i="32"/>
  <c r="E105" i="32"/>
  <c r="F105" i="32"/>
  <c r="C12" i="32"/>
  <c r="C13" i="32"/>
  <c r="C14" i="32"/>
  <c r="C15" i="32"/>
  <c r="C16" i="32"/>
  <c r="C17" i="32"/>
  <c r="C18" i="32"/>
  <c r="C19" i="32"/>
  <c r="C23" i="32"/>
  <c r="C24" i="32"/>
  <c r="C25" i="32"/>
  <c r="C26" i="32"/>
  <c r="C27" i="32"/>
  <c r="C28" i="32"/>
  <c r="C29" i="32"/>
  <c r="C30" i="32"/>
  <c r="C31" i="32"/>
  <c r="C32" i="32"/>
  <c r="C33" i="32"/>
  <c r="C34" i="32"/>
  <c r="C11" i="32"/>
  <c r="E11" i="32"/>
  <c r="C12" i="31"/>
  <c r="C13" i="31"/>
  <c r="C14" i="31"/>
  <c r="C17" i="31"/>
  <c r="C18" i="31"/>
  <c r="C19" i="31"/>
  <c r="C20" i="31"/>
  <c r="C25" i="31"/>
  <c r="C31" i="31"/>
  <c r="C32" i="31"/>
  <c r="C33" i="31"/>
  <c r="C34" i="31"/>
  <c r="C35" i="31"/>
  <c r="C36" i="31"/>
  <c r="C37" i="31"/>
  <c r="C38" i="31"/>
  <c r="C39" i="31"/>
  <c r="C40" i="31"/>
  <c r="C43" i="31"/>
  <c r="C11" i="31"/>
  <c r="I12" i="32" l="1"/>
  <c r="I13" i="32"/>
  <c r="I14" i="32"/>
  <c r="I15" i="32"/>
  <c r="I16" i="32"/>
  <c r="I17" i="32"/>
  <c r="I18" i="32"/>
  <c r="I19" i="32"/>
  <c r="I23" i="32"/>
  <c r="I24" i="32"/>
  <c r="I25" i="32"/>
  <c r="I26" i="32"/>
  <c r="I27" i="32"/>
  <c r="I28" i="32"/>
  <c r="I29" i="32"/>
  <c r="I30" i="32"/>
  <c r="I31" i="32"/>
  <c r="I32" i="32"/>
  <c r="I33" i="32"/>
  <c r="I34" i="32"/>
  <c r="I103" i="32"/>
  <c r="I105" i="32"/>
  <c r="I11" i="32"/>
  <c r="L25" i="31"/>
  <c r="N25" i="31" s="1"/>
  <c r="L31" i="31"/>
  <c r="N31" i="31" s="1"/>
  <c r="L32" i="31"/>
  <c r="N32" i="31" s="1"/>
  <c r="L33" i="31"/>
  <c r="N33" i="31" s="1"/>
  <c r="L34" i="31"/>
  <c r="N34" i="31" s="1"/>
  <c r="L35" i="31"/>
  <c r="N35" i="31" s="1"/>
  <c r="L36" i="31"/>
  <c r="N36" i="31" s="1"/>
  <c r="L37" i="31"/>
  <c r="N37" i="31" s="1"/>
  <c r="L38" i="31"/>
  <c r="N38" i="31" s="1"/>
  <c r="L39" i="31"/>
  <c r="N39" i="31" s="1"/>
  <c r="L40" i="31"/>
  <c r="N40" i="31" s="1"/>
  <c r="L43" i="31"/>
  <c r="N43" i="31" s="1"/>
  <c r="L17" i="31"/>
  <c r="N17" i="31" s="1"/>
  <c r="L18" i="31"/>
  <c r="N18" i="31" s="1"/>
  <c r="L19" i="31"/>
  <c r="N19" i="31" s="1"/>
  <c r="L20" i="31"/>
  <c r="N20" i="31" s="1"/>
  <c r="L12" i="31"/>
  <c r="N12" i="31" s="1"/>
  <c r="L13" i="31"/>
  <c r="N13" i="31" s="1"/>
  <c r="L14" i="31"/>
  <c r="N14" i="31" s="1"/>
  <c r="D13" i="31"/>
  <c r="D14" i="31"/>
  <c r="D17" i="31"/>
  <c r="D18" i="31"/>
  <c r="D19" i="31"/>
  <c r="D20" i="31"/>
  <c r="D25" i="31"/>
  <c r="D31" i="31"/>
  <c r="D32" i="31"/>
  <c r="D33" i="31"/>
  <c r="D34" i="31"/>
  <c r="D35" i="31"/>
  <c r="D36" i="31"/>
  <c r="D37" i="31"/>
  <c r="D38" i="31"/>
  <c r="D39" i="31"/>
  <c r="D40" i="31"/>
  <c r="D43" i="31"/>
  <c r="D12" i="31"/>
  <c r="D11" i="31"/>
  <c r="H10" i="32" l="1"/>
  <c r="J13" i="32"/>
  <c r="J18" i="32"/>
  <c r="J25" i="32"/>
  <c r="J29" i="32"/>
  <c r="J105" i="32"/>
  <c r="J15" i="32"/>
  <c r="J23" i="32"/>
  <c r="J26" i="32" l="1"/>
  <c r="J11" i="32"/>
  <c r="J12" i="32"/>
  <c r="J103" i="32"/>
  <c r="J17" i="32"/>
  <c r="J28" i="32"/>
  <c r="J31" i="32"/>
  <c r="J27" i="32"/>
  <c r="J34" i="32"/>
  <c r="J33" i="32"/>
  <c r="J16" i="32"/>
  <c r="J32" i="32"/>
  <c r="J24" i="32"/>
  <c r="J30" i="32"/>
  <c r="J19" i="32"/>
  <c r="J14" i="32"/>
  <c r="G10" i="32" l="1"/>
  <c r="F10" i="32"/>
  <c r="D10" i="32"/>
  <c r="C10" i="32"/>
  <c r="E10" i="32"/>
  <c r="J10" i="32" l="1"/>
  <c r="I10" i="32"/>
  <c r="B10" i="32"/>
  <c r="E54" i="31"/>
  <c r="E56" i="31"/>
  <c r="E52" i="31"/>
  <c r="E55" i="31"/>
  <c r="E51" i="31"/>
  <c r="E50" i="31"/>
  <c r="E48" i="31"/>
  <c r="E47" i="31"/>
  <c r="E45" i="31"/>
  <c r="C10" i="31"/>
  <c r="J10" i="31"/>
  <c r="F10" i="31"/>
  <c r="E10" i="31"/>
  <c r="B10" i="31"/>
  <c r="C8" i="31"/>
  <c r="C6" i="31"/>
  <c r="C2" i="31"/>
  <c r="E8" i="31" l="1"/>
  <c r="E7" i="31"/>
  <c r="E6" i="31"/>
  <c r="E5" i="31"/>
  <c r="E4" i="31"/>
  <c r="E3" i="31"/>
  <c r="E2" i="3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<sst xmlns="http://schemas.openxmlformats.org/spreadsheetml/2006/main" count="6133" uniqueCount="1571">
  <si>
    <t>ENGLISH</t>
  </si>
  <si>
    <t>CUSTOMER CODE</t>
  </si>
  <si>
    <t>CUSTOMER NAME</t>
  </si>
  <si>
    <t>COUNTRY</t>
  </si>
  <si>
    <t>PAYMENT TERM</t>
  </si>
  <si>
    <t>REFERENCED PRICE LIST</t>
  </si>
  <si>
    <t>CURRENCY</t>
  </si>
  <si>
    <t>CREDIT LIMIT</t>
  </si>
  <si>
    <t>FRANÇAIS</t>
  </si>
  <si>
    <t>RÉF. CLIENT</t>
  </si>
  <si>
    <t>NOM CLIENT</t>
  </si>
  <si>
    <t>PAYS</t>
  </si>
  <si>
    <t>CONDITIONS DE PAIEMENT</t>
  </si>
  <si>
    <t>TARIFS RELATIFS</t>
  </si>
  <si>
    <t xml:space="preserve"> MONNAIE</t>
  </si>
  <si>
    <t xml:space="preserve"> PLAFOND DE CRÉDIT</t>
  </si>
  <si>
    <t>DEUTSCH</t>
  </si>
  <si>
    <t>KUNDENREF.</t>
  </si>
  <si>
    <t>KUNDENNAME</t>
  </si>
  <si>
    <t>LAND</t>
  </si>
  <si>
    <t>ZAHLUNGSBEDINGUNGEN</t>
  </si>
  <si>
    <t>PREISBASIS</t>
  </si>
  <si>
    <t xml:space="preserve"> WÄHRUNG</t>
  </si>
  <si>
    <t xml:space="preserve"> KREDITRAHMEN</t>
  </si>
  <si>
    <t>ESPAÑOL</t>
  </si>
  <si>
    <t xml:space="preserve">CÓDIGO DE CLIENTE </t>
  </si>
  <si>
    <t>NOMBRE DEL CLIENTE</t>
  </si>
  <si>
    <t>PAÍS</t>
  </si>
  <si>
    <t>FORMA DE PAGO</t>
  </si>
  <si>
    <t xml:space="preserve"> LISTADO PRECIOS</t>
  </si>
  <si>
    <t xml:space="preserve"> MONEDA</t>
  </si>
  <si>
    <t>LÍMITE DE CRÉDITO</t>
  </si>
  <si>
    <t>ITALIANO</t>
  </si>
  <si>
    <t>CODICE CLIENTE</t>
  </si>
  <si>
    <t>NOME DEL CLIENTE</t>
  </si>
  <si>
    <t>PAESE</t>
  </si>
  <si>
    <t>TERMINE DI PAGAMENTO</t>
  </si>
  <si>
    <t>LISTINO PREZZI DI RIFERIMENTO</t>
  </si>
  <si>
    <t>MONETA</t>
  </si>
  <si>
    <t>LIMITE DI CREDITO</t>
  </si>
  <si>
    <t>Effective date:</t>
  </si>
  <si>
    <t>Sales Manager:</t>
  </si>
  <si>
    <t>Validity</t>
  </si>
  <si>
    <t>Base Price</t>
  </si>
  <si>
    <t>Date actuelle:</t>
  </si>
  <si>
    <t>Responsable de ventes:</t>
  </si>
  <si>
    <t>Validité</t>
  </si>
  <si>
    <t>Prix ​​de base</t>
  </si>
  <si>
    <t>Gültigkeitdatum:</t>
  </si>
  <si>
    <t>Gültigkeit</t>
  </si>
  <si>
    <t>Preise ab Werk</t>
  </si>
  <si>
    <t>Fecha efectiva:</t>
  </si>
  <si>
    <t xml:space="preserve">Gerente de ventas: </t>
  </si>
  <si>
    <t>Validez</t>
  </si>
  <si>
    <t>Precio Base</t>
  </si>
  <si>
    <t>Data effettiva:</t>
  </si>
  <si>
    <t>Validità</t>
  </si>
  <si>
    <t>Prezzo base</t>
  </si>
  <si>
    <t>PRODUCT IMAGE</t>
  </si>
  <si>
    <t>P/N</t>
  </si>
  <si>
    <t>MODEL</t>
  </si>
  <si>
    <t>DESCRIPTION</t>
  </si>
  <si>
    <t>PRODUCT TYPE</t>
  </si>
  <si>
    <t>SUB-CATEGORY</t>
  </si>
  <si>
    <t>SOFTWARE</t>
  </si>
  <si>
    <t>List Price</t>
  </si>
  <si>
    <t>Discount</t>
  </si>
  <si>
    <t>Net Price</t>
  </si>
  <si>
    <t>OEM</t>
  </si>
  <si>
    <t>CATEGORY</t>
  </si>
  <si>
    <t>ITEM</t>
  </si>
  <si>
    <t>COMPATIBILITY</t>
  </si>
  <si>
    <t>IMAGE DU PRODUIT</t>
  </si>
  <si>
    <t>MODÈLE</t>
  </si>
  <si>
    <t>TYPE DE PRODUIT</t>
  </si>
  <si>
    <t>SOUS-CATÉGORIE</t>
  </si>
  <si>
    <t>Liste des prix</t>
  </si>
  <si>
    <t>Rabais</t>
  </si>
  <si>
    <t>Prix ​​Net</t>
  </si>
  <si>
    <t>CATÉGORIE</t>
  </si>
  <si>
    <t>ARTICLE</t>
  </si>
  <si>
    <t>COMPATIBILITÉ</t>
  </si>
  <si>
    <t>PRODUKTBILD</t>
  </si>
  <si>
    <t>MODELL</t>
  </si>
  <si>
    <t>BESCHREIBUNG</t>
  </si>
  <si>
    <t>PRODUKTART</t>
  </si>
  <si>
    <t>UNTERKATEGORIE</t>
  </si>
  <si>
    <t>LOGICEL</t>
  </si>
  <si>
    <t>Preisliste</t>
  </si>
  <si>
    <t>Rabatt</t>
  </si>
  <si>
    <t>Nettopreis</t>
  </si>
  <si>
    <t>KATEGORIE</t>
  </si>
  <si>
    <t>ARTIKEL</t>
  </si>
  <si>
    <t>KOMPATIBILITÄT</t>
  </si>
  <si>
    <t>IMAGEN DEL PRODUCTO</t>
  </si>
  <si>
    <t>MODELO</t>
  </si>
  <si>
    <t>DESCRIPCIÓN</t>
  </si>
  <si>
    <t>TIPO DE PRODUCTO</t>
  </si>
  <si>
    <t>SUBCATEGORÍA</t>
  </si>
  <si>
    <t>Precio de lista</t>
  </si>
  <si>
    <t>Descuento</t>
  </si>
  <si>
    <t>Precio Neto</t>
  </si>
  <si>
    <t>CATEGORÍA</t>
  </si>
  <si>
    <t>ARTÍCULO</t>
  </si>
  <si>
    <t>COMPATIBILIDAD</t>
  </si>
  <si>
    <t>IMMAGINE DEL PRODOTTO</t>
  </si>
  <si>
    <t>MODELLO</t>
  </si>
  <si>
    <t>DESCRIZIONE</t>
  </si>
  <si>
    <t>TIPOLOGIA DI PRODOTTO</t>
  </si>
  <si>
    <t>SOTTOCATEGORIA</t>
  </si>
  <si>
    <t>Prezzo di listino</t>
  </si>
  <si>
    <t>Sconto</t>
  </si>
  <si>
    <t>Prezzo Netto</t>
  </si>
  <si>
    <t>CATEGORIA</t>
  </si>
  <si>
    <t>ARTICOLO</t>
  </si>
  <si>
    <t>COMPATIBILITÀ</t>
  </si>
  <si>
    <t xml:space="preserve">WHEEL ALIGNERS </t>
  </si>
  <si>
    <t>CONTROLEURS DE GÉOMÉTRIE</t>
  </si>
  <si>
    <t>ACHSMESSGERÄTE</t>
  </si>
  <si>
    <t>ALINEADORES DE RUEDAS</t>
  </si>
  <si>
    <t>ASSETTI RUOTE</t>
  </si>
  <si>
    <t xml:space="preserve">3D CAMERA TECHNOLOGY WITH NEXT GENERATION SOFTWARE </t>
  </si>
  <si>
    <t>NEXT GENERATION</t>
  </si>
  <si>
    <t>TECHNOLOGIE CAMÉRA 3D AVEC LOGICIEL NOUVELLE GÉNÉRATION</t>
  </si>
  <si>
    <t>NOUVELLE GÉNÉRATION</t>
  </si>
  <si>
    <t>3D-KAMERATECHNIK MIT SOFTWARE DER NÄCHSTEN GENERATION</t>
  </si>
  <si>
    <t>NÄCHSTEN GENERATION</t>
  </si>
  <si>
    <t xml:space="preserve">TECNOLOGÍA DE CÁMARA 3D CON SOFTWARE DE NUEVA GENERACIÓN </t>
  </si>
  <si>
    <t xml:space="preserve">NUEVA GENERACIÓN </t>
  </si>
  <si>
    <t xml:space="preserve">TECNOLOGIA TELECAMERA 3D CON SOFTWARE DI NUOVA GENERAZIONE </t>
  </si>
  <si>
    <t xml:space="preserve">NUOVA GENERAZIONE </t>
  </si>
  <si>
    <t>NOTE: all above mentioned machines in RAL 5015b, 3000, 7040 keep the same net price as showed in this list. All other colors may be available with a LP surcharge of 280€</t>
  </si>
  <si>
    <t>Note: Toutes les machines ci-dessus en RAL 5015b, 3000, 7040 ont les prix identiques comme indiqués dans cette liste. Toutes les autres couleurs peuvent être disponibles à un supplément sur le prix tarif de 280€.</t>
  </si>
  <si>
    <t>ACHTUNG: Alle oben aufgeführten Maschinen in RAL 5015b, 3000, 7040 haben identische Preise wie in dieser Liste aufgeführt. Alle anderen Farben haben einen Mehrpreis  (LP) von of 280€</t>
  </si>
  <si>
    <t xml:space="preserve">NOTA: todas las máquinas mencionadas anteriormente en RAL 5015b, 3000, 7040 mantienen el mismo precio neto que se muestra en esta lista. Todos los demás colores pueden estar disponibles con un recargo LP de 280€ </t>
  </si>
  <si>
    <t>NOTA: tutte le macchine sopra menzionate in RAL 5015b, 3000, 7040 mantengono lo stesso prezzo netto indicato in questa inserzione. Tutti gli altri colori potrebbero essere disponibili con un supplemento di € 280 LP</t>
  </si>
  <si>
    <t>Standard discount on ACCESSORIES Price List:</t>
  </si>
  <si>
    <t>Remise standard sur tarifs ACCESSOIRES:</t>
  </si>
  <si>
    <t>Standardrabatt auf ZUBEHÖR laut Preisliste:</t>
  </si>
  <si>
    <t>Descuento estándar en la Lista de Precios de ACCESORIOS:</t>
  </si>
  <si>
    <t>Sconto Standard su Listino ACCESSORI:</t>
  </si>
  <si>
    <t>Standard discount on SPARE PARTS Price List:</t>
  </si>
  <si>
    <t>Remise standard sur tarifs PIÈCES DÉTACHÉES:</t>
  </si>
  <si>
    <t>Standardrabatt auf ERSATZTEIL-Preisliste:</t>
  </si>
  <si>
    <t>Descuento estándar en la Lista de Precios de PIEZAS DE REPUESTOS:</t>
  </si>
  <si>
    <t>Sconto Standard su Listino RICAMBI:</t>
  </si>
  <si>
    <t>Required by:</t>
  </si>
  <si>
    <t>Demandé par:</t>
  </si>
  <si>
    <t>Angefordert:</t>
  </si>
  <si>
    <t>Requerido por:</t>
  </si>
  <si>
    <t>Richiesto dalla:</t>
  </si>
  <si>
    <t>Date:</t>
  </si>
  <si>
    <t>Datum:</t>
  </si>
  <si>
    <t>Fecha:</t>
  </si>
  <si>
    <t>Data:</t>
  </si>
  <si>
    <t>Signature:</t>
  </si>
  <si>
    <t>Unterschrift:</t>
  </si>
  <si>
    <t>Firma:</t>
  </si>
  <si>
    <t>Ditta:</t>
  </si>
  <si>
    <t>Approved by:</t>
  </si>
  <si>
    <t>Approuvé par:</t>
  </si>
  <si>
    <t>Genehmigt:</t>
  </si>
  <si>
    <t>Aprobado por:</t>
  </si>
  <si>
    <t>Approvato da:</t>
  </si>
  <si>
    <t>Boulon de centrage pour contre-bride universel 32052</t>
  </si>
  <si>
    <t>Pernos de centrado para placa de plato universal 32052</t>
  </si>
  <si>
    <t>Bulloni di centraggio per flangia universale 32052</t>
  </si>
  <si>
    <t>1 Set = 5 off - Ø 24 mm - L 100 mm
Centring cone, spring-suspended</t>
  </si>
  <si>
    <t>1 jeu = 5 pièces
Ø 24 mm - L 100 mm
Tête conique à ressort</t>
  </si>
  <si>
    <t>1 Satz = 5 Stück
Ø 24 mm - L 100 mm
Zentrierkegel, gefedert</t>
  </si>
  <si>
    <t>1 Juego = 5 unidades
Ø 24 mm - L 100 mm
Cono de centrado, suspendido por resorte</t>
  </si>
  <si>
    <t>1 set = 5 unità - Ø 24 mm - L 100 mm
Cono di centraggio, con molla</t>
  </si>
  <si>
    <t/>
  </si>
  <si>
    <t>Euro</t>
  </si>
  <si>
    <t>MEA</t>
  </si>
  <si>
    <t>SEAWORTHY PACKAGE</t>
  </si>
  <si>
    <t>52%</t>
  </si>
  <si>
    <t>GENERAL CONDITIONS FOR SALE AND SUPPLY</t>
  </si>
  <si>
    <t>1. Definitions</t>
  </si>
  <si>
    <t>In these General Conditions for Sale and Supply the following expressions shall</t>
  </si>
  <si>
    <t>have the meaning as herein after set out.</t>
  </si>
  <si>
    <t>“The Conditions” means the present General Conditions for Sale and Supply.</t>
  </si>
  <si>
    <t>Snap-on Equipment means Snap-on Equipment s.r.l. a company with one</t>
  </si>
  <si>
    <t>shareholder only, with its registered office at Correggio (Reggio Emilia), Italy</t>
  </si>
  <si>
    <t>via Provinciale per Carpi n. 33.</t>
  </si>
  <si>
    <t>“The Customer” means any person, firm, corporation or legal assignee or</t>
  </si>
  <si>
    <t>successor of such person, firm or corporation.</t>
  </si>
  <si>
    <t>“The Goods” means those items which are specified in Snap-on Equipment</t>
  </si>
  <si>
    <t>written confirmation of order.</t>
  </si>
  <si>
    <t>“The Reserved Goods” means those items sold and delivered in which title</t>
  </si>
  <si>
    <t>has not yet passed to the Customer including any new products manufactured</t>
  </si>
  <si>
    <t>or constructed by using such items.</t>
  </si>
  <si>
    <t>“The Contract” means the agreement between the Customer and Snap-on</t>
  </si>
  <si>
    <t>Equipment for Sale and Supply of the Goods to the Customer.</t>
  </si>
  <si>
    <t>2. General</t>
  </si>
  <si>
    <t>2.1 The Customer accepts that these conditions shall apply to all legal relations</t>
  </si>
  <si>
    <t>including transactions in future between itself and Snap-on Equipment to</t>
  </si>
  <si>
    <t>the exclusion of any other terms, including any conditions, warranties or</t>
  </si>
  <si>
    <t>representations written or oral, expressed or implied, even if contained in</t>
  </si>
  <si>
    <t>any of the Customer’s documents (i.e. the Customer’s Standard Conditions</t>
  </si>
  <si>
    <t>for Purchase). Such conditions, warranties or representations are hereby</t>
  </si>
  <si>
    <t>expressly rejected.</t>
  </si>
  <si>
    <t>2.2 Any variation from these Conditions as well as verbal, telegraphic or telephonic</t>
  </si>
  <si>
    <t>statements made by representatives, employees or agents of</t>
  </si>
  <si>
    <t>Snap-on Equipment are always provisional and require in order to be binding</t>
  </si>
  <si>
    <t>Snap-on Equipment’s confirmation in writing which has to be signed by</t>
  </si>
  <si>
    <t>a person authorized to act for and on behalf of Snap-on Equipment. Any</t>
  </si>
  <si>
    <t>confirmation by telex, fax, e-mail shall be sufficient.</t>
  </si>
  <si>
    <t>3. Offer – Offer Documents</t>
  </si>
  <si>
    <t>3.1 Snap-on Equipment’s quotes are subject to change and merely represent</t>
  </si>
  <si>
    <t>an invitation to the recipient, for his part, to submit an offer on the basis of</t>
  </si>
  <si>
    <t>such quote. This does not apply if Snap-on Equipment expressly identified</t>
  </si>
  <si>
    <t>a quote as legally binding. Accordingly, a Contract does not have effect until</t>
  </si>
  <si>
    <t>the Customer places an order on the basis of Snap-on Equipment’s quote</t>
  </si>
  <si>
    <t>and Snap-on Equipment confirms such order.</t>
  </si>
  <si>
    <t>3.2 In the event that an order from the Customer is to be qualified as an offer</t>
  </si>
  <si>
    <t>within the meaning of applicable Italian law, Snap-on Equipment may accept</t>
  </si>
  <si>
    <t>such offer within two weeks.</t>
  </si>
  <si>
    <t>3.3 All property rights and copyrights relating to illustrations, drawings, calculations</t>
  </si>
  <si>
    <t>and other documents are reserved. Irrespective of whether such</t>
  </si>
  <si>
    <t>documents are protected by law, they represent valuable business knowhow;</t>
  </si>
  <si>
    <t>the Customer must neither disclose such information to third parties,</t>
  </si>
  <si>
    <t>nor use it for any commercial purpose except the one(s) of the relevant Contract</t>
  </si>
  <si>
    <t>without Snap-on Equipment’s express consent. This does not apply to</t>
  </si>
  <si>
    <t>documents generally known.</t>
  </si>
  <si>
    <t>3.4 Both parties undertake not to commercially use, or to disclose to third</t>
  </si>
  <si>
    <t>parties, any of the other party’s business secrets which they come to know</t>
  </si>
  <si>
    <t>in the course of their co-operation under the Contract, except for the purpose</t>
  </si>
  <si>
    <t>of the relevant Contract. Such obligation to confidentiality lapses if and</t>
  </si>
  <si>
    <t>to the extent that business secrets become public knowledge through no</t>
  </si>
  <si>
    <t>fault of the relative other party. Moreover it will expire five years after termination</t>
  </si>
  <si>
    <t>of the parties’ co-operation. Business secrets are trade secrets</t>
  </si>
  <si>
    <t>within the meaning of the Italian Act against Unfair Competition.</t>
  </si>
  <si>
    <t>4. Scope of Delivery</t>
  </si>
  <si>
    <t>4.1 The scope of delivery is determined by Snap-on Equipment written confirmation</t>
  </si>
  <si>
    <t>of order.</t>
  </si>
  <si>
    <t>4.2 If not expressly declared to be binding, technical data are only approximate</t>
  </si>
  <si>
    <t>data. Weights and measures are specified within the admissible tolerances</t>
  </si>
  <si>
    <t>as set forth in technical rules or the industrial standards for measures, form</t>
  </si>
  <si>
    <t>and weight. The same applies to all further data and information contained</t>
  </si>
  <si>
    <t>in any other document in particular illustrations, drawings, descriptions,</t>
  </si>
  <si>
    <t>catalogues which intend merely to give a general description of the Goods</t>
  </si>
  <si>
    <t>that Snap-on Equipment is able to supply and any person reading them may</t>
  </si>
  <si>
    <t>not rely on anything contained therein as being a representation of fact concerning</t>
  </si>
  <si>
    <t>the Goods sold and delivered by Snap-on Equipment or any warranty</t>
  </si>
  <si>
    <t>relating thereto whether as to their condition or otherwise.</t>
  </si>
  <si>
    <t>Snap-on Equipment reserves the right to permanently modify the technical</t>
  </si>
  <si>
    <t>conditions of Snap-on Equipment products. Therefore, all data is subject to</t>
  </si>
  <si>
    <t>modifications. Any public statements or advertisements are not binding and</t>
  </si>
  <si>
    <t>do in no way constitute an agreement about the quality of the Goods nor a</t>
  </si>
  <si>
    <t>guarantee according to the quality of the Goods or according to the fitness</t>
  </si>
  <si>
    <t>of the Goods for a specific purpose or according to the long-lastingness of</t>
  </si>
  <si>
    <t>the goods.</t>
  </si>
  <si>
    <t>In case the Customer attaches importance to specific data mentioned in</t>
  </si>
  <si>
    <t>such public statements or advertisements including but not limited to</t>
  </si>
  <si>
    <t>leaflets, catalogues, illustrations and drawings, the Customer shall verify</t>
  </si>
  <si>
    <t>the correctness of such data at the moment in time the contract is concluded.</t>
  </si>
  <si>
    <t>Furthermore, for the quality of the Goods or for their fitness for a</t>
  </si>
  <si>
    <t>specific purpose only Snap-on Equipment description of the product made</t>
  </si>
  <si>
    <t>in Snap-on equipment offer shall be binding between the parties.</t>
  </si>
  <si>
    <t>4.3 Snap-on Equipment reserves title and copyrights and/or rights of author in</t>
  </si>
  <si>
    <t>any documents in respect of the Goods in particular drawings and estimates</t>
  </si>
  <si>
    <t>of costs. Such documents as aforesaid may only be used within the</t>
  </si>
  <si>
    <t>purpose under the Contract. The Customer is not allowed to disclose any</t>
  </si>
  <si>
    <t>such document as aforesaid to any third party without prior written consent</t>
  </si>
  <si>
    <t>of Snap-on Equipment. Upon Snap-on Equipment request any such document</t>
  </si>
  <si>
    <t>has to be returned to Snap-on Equipment.</t>
  </si>
  <si>
    <t>4.4 If not otherwise agreed upon in writing safety devices shall only be within</t>
  </si>
  <si>
    <t>the scope of delivery if such safety devices are required according to the</t>
  </si>
  <si>
    <t>technical standards then valid.</t>
  </si>
  <si>
    <t>4.5 Any building work including earth work, brick work and concrete work, the</t>
  </si>
  <si>
    <t>installation, the connection and the commissioning of the goods as well as</t>
  </si>
  <si>
    <t>the giving of operating instructions to the personnel are not within Snap-on</t>
  </si>
  <si>
    <t>Equipment scope of delivery.</t>
  </si>
  <si>
    <t>4.6 Upon request of the Customer Snap-on Equipment shall provide trained installation</t>
  </si>
  <si>
    <t>personnel for the installation, the commissioning and the instruction.</t>
  </si>
  <si>
    <t>The costs heretofore are borne by the Customer.</t>
  </si>
  <si>
    <t>4.7 The unloading of the Goods or parts thereof and the transport of such items</t>
  </si>
  <si>
    <t>from the place of unloading to the place of installation are within the responsibility</t>
  </si>
  <si>
    <t>of the Customer. The costs heretofore are borne by the Customer</t>
  </si>
  <si>
    <t>even if Snap-on Equipment is delivering freight prepaid.</t>
  </si>
  <si>
    <t>4.8 The Customer is responsible for any safety precautions whatsoever imposed</t>
  </si>
  <si>
    <t>by the plant conditions. Snap-on Equipment liability in that respect is</t>
  </si>
  <si>
    <t>expressly excluded. The exclusion of liability as aforesaid shall not apply in</t>
  </si>
  <si>
    <t>such cases in which Snap-on Equipment shall provide the installation and</t>
  </si>
  <si>
    <t>starting-up according to § 4.6 of the Conditions but always provided that</t>
  </si>
  <si>
    <t>Snap-on Equipment shall only be liable for grossly negligent or wilful acts.</t>
  </si>
  <si>
    <t>5. Prices and Terms of Payment</t>
  </si>
  <si>
    <t>5.1 Subject to any specific agreement in writing, prices are ex works plus the</t>
  </si>
  <si>
    <t>statutory value- added tax in the amount as from time to time in force, if any.</t>
  </si>
  <si>
    <t>5.2 Subject to any specific terms of payment the price must be paid in cash without</t>
  </si>
  <si>
    <t>any deduction and/or charges at Snap-on Equipment place of payment.</t>
  </si>
  <si>
    <t>5.3 Subject to prior agreement payment may be made by an irrevocable confirmed</t>
  </si>
  <si>
    <t>letter of credit payable at a first-class Italian bank.</t>
  </si>
  <si>
    <t>5.4 Snap-on is entitled to interest from the due dates. In such case, the amount</t>
  </si>
  <si>
    <t>of interest shall be fixed according to the applicable Italian Law without</t>
  </si>
  <si>
    <t>prejudice to any other right to damage of Snap-on Equipment. Should the</t>
  </si>
  <si>
    <t>Customer fail to pay any sum due and payable after setting a reasonable</t>
  </si>
  <si>
    <t>written deadline, Snap-on Equipment is entitled to repudiate the Contract or</t>
  </si>
  <si>
    <t>to claim damages.</t>
  </si>
  <si>
    <t>5.5 Any rights of retention of payment based on alleged remedies of the Customer</t>
  </si>
  <si>
    <t>against Snap-on Equipment or any other rights of the Customer</t>
  </si>
  <si>
    <t>against Snap-on Equipment which do not arise under the specific Contract</t>
  </si>
  <si>
    <t>(i.e. claims under another contract between the Customer and Snap-on</t>
  </si>
  <si>
    <t>Equipment) are expressly excluded. Any setoff with the Customer’s claims</t>
  </si>
  <si>
    <t>against Snap-on Equipment claims is not allowed excepts insofar as such</t>
  </si>
  <si>
    <t>claims of the Customer are undisputed or subject of a final and conclusive</t>
  </si>
  <si>
    <t>judgement of a competent court.</t>
  </si>
  <si>
    <t>5.6 Snap-on Equipment shall accept bills of exchange or cheques only upon</t>
  </si>
  <si>
    <t>prior written agreement but always provided that where payment is made</t>
  </si>
  <si>
    <t>by means of bill of exchange or cheque or any other negotiable or not negotiable</t>
  </si>
  <si>
    <t>instrument, Snap-on Equipment shall not be deemed to have received</t>
  </si>
  <si>
    <t>payment until the bill of exchange, cheque or other negotiable or not</t>
  </si>
  <si>
    <t>negotiable instrument has been honoured notwithstanding that Snap-on</t>
  </si>
  <si>
    <t>Equipment may have negotiated such instrument and received value therefore.</t>
  </si>
  <si>
    <t>Any costs of any kind respect of the negotiation of any instrument as</t>
  </si>
  <si>
    <t>aforesaid are borne by the Customer.</t>
  </si>
  <si>
    <t>5.7 Snap-on Equipment is entitled to request the Customer at any time to provide</t>
  </si>
  <si>
    <t>adequate security for its claims against the Customer. Irrespective of</t>
  </si>
  <si>
    <t>the dates of maturity of bills of exchange, cheques or other negotiable or not</t>
  </si>
  <si>
    <t>negotiable instrument accepted by Snap-on Equipment, any claims of</t>
  </si>
  <si>
    <t>Snap-on Equipment against the Customer shall be immediately due and</t>
  </si>
  <si>
    <t>payable upon occurrence of any of the following events:</t>
  </si>
  <si>
    <t>a) in the Customer does not fulfil any of its obligations within time;</t>
  </si>
  <si>
    <t>b) if the Customer is in breach with any other contractual obligation;</t>
  </si>
  <si>
    <t>c) if any circumstances arise which justify bona fide doubts as to the solvency</t>
  </si>
  <si>
    <t>of the Customer and might jeopardise Snap-on Equipment right to the consideration</t>
  </si>
  <si>
    <t>agreed.</t>
  </si>
  <si>
    <t>6. Packaging</t>
  </si>
  <si>
    <t>The standard packaging (boxes on pallet) provided by Snap-on Equipment is included</t>
  </si>
  <si>
    <t>in the Price. Any special packaging shall be requested in writing and paid</t>
  </si>
  <si>
    <t>for by the Customer.</t>
  </si>
  <si>
    <t>7. Retention of Title</t>
  </si>
  <si>
    <t>7.1 Notwithstanding any of the provisions of the Conditions Snap-on Equipment</t>
  </si>
  <si>
    <t>shall retain the title in the Goods until full payment of the price has</t>
  </si>
  <si>
    <t>been effected including additional claims such as interest and claims arising</t>
  </si>
  <si>
    <t>under any other Contract between Snap-on Equipment and the</t>
  </si>
  <si>
    <t>Customer, but always provided that where payment is made by means of</t>
  </si>
  <si>
    <t>bill of exchange, cheque or other negotiable or not negotiable</t>
  </si>
  <si>
    <t>payment for the purpose of this provision until the bill of exchange,</t>
  </si>
  <si>
    <t>cheque or other negotiable or non-negotiable instrument has been</t>
  </si>
  <si>
    <t>honoured notwithstanding that Snap-on Equipment may have negotiated</t>
  </si>
  <si>
    <t>it and received value therefore. The Customer shall do any act</t>
  </si>
  <si>
    <t>required by law or otherwise to make Snap-on Equipment’s retention</t>
  </si>
  <si>
    <t>of title under the present and any further clauses of § 7. of the Conditions</t>
  </si>
  <si>
    <t>valid and effective. The title in the Goods as well as any other rights under</t>
  </si>
  <si>
    <t>§ 7. of the Conditions shall remain valid and effective until Snap-on</t>
  </si>
  <si>
    <t>Equipment is totally released from any contingent liability which Snapon</t>
  </si>
  <si>
    <t>Equipment undertook in the interest of the Customer, in particular</t>
  </si>
  <si>
    <t>such liabilities as aforesaid resulting from the negotiation of negotiable</t>
  </si>
  <si>
    <t>instruments. The same shall apply if the Customer effects payments for</t>
  </si>
  <si>
    <t>claims that are particularly specified. In case of a current account between</t>
  </si>
  <si>
    <t>Snap-on Equipment and the Customer the reservation of title shall be</t>
  </si>
  <si>
    <t>deemed a collateral for the balance of account in Snap-on Equipment</t>
  </si>
  <si>
    <t>favour and if a balance is struck and confirmed by the Customer, this shall</t>
  </si>
  <si>
    <t>not affect the retention of title.</t>
  </si>
  <si>
    <t>7.2 The Customer shall store the reserved goods separately and in such way</t>
  </si>
  <si>
    <t>that they can be readily identified as being Snap-on Equipment property as</t>
  </si>
  <si>
    <t>long as title in the Goods has not yet passed to the Customer under the</t>
  </si>
  <si>
    <t>Conditions. Furthermore, the Customer is under the obligation to keep the</t>
  </si>
  <si>
    <t>reserved Goods in proper working condition until final transfer of ownership.</t>
  </si>
  <si>
    <t>If any maintenance work or repairs are necessary, then the Customer</t>
  </si>
  <si>
    <t>shall retain Snap-on Equipment repair shop or any other repair shop acceptable</t>
  </si>
  <si>
    <t>to Snap-on Equipment. The last mentioned obligation shall not</t>
  </si>
  <si>
    <t>arise in cases of emergency.</t>
  </si>
  <si>
    <t>7.3 The Customer may sell the Goods under reservation of title in the ordinary</t>
  </si>
  <si>
    <t>course of its business to a bona fide Customer for value without notice of</t>
  </si>
  <si>
    <t>Snap-on Equipment rights but the Customer shall then be under a fiduciary</t>
  </si>
  <si>
    <t>duty to account to Snap-on Equipment for the proceeds of such sale up to</t>
  </si>
  <si>
    <t>the total amount due from the Customer to Snap-on Equipment in respect of</t>
  </si>
  <si>
    <t>the Goods or any other contract where payment has not yet been effected.</t>
  </si>
  <si>
    <t>The Customer shall be obliged to deposit any such proceeds from the resale</t>
  </si>
  <si>
    <t>of the Reserved Goods up to the amount of the outstanding balance</t>
  </si>
  <si>
    <t>due to Snap-on Equipment in a separate account and to keep those proceeds</t>
  </si>
  <si>
    <t>apart from other monies.</t>
  </si>
  <si>
    <t>7.4 The Customer’s power to sell shall automatically cease at any time upon</t>
  </si>
  <si>
    <t>occurrence of any of the following events:</t>
  </si>
  <si>
    <t>a) If the Customer suffers any act of bankruptcy or compounds or makes any</t>
  </si>
  <si>
    <t>arrangement with its creditors or executes a bill of sale on its assets or any</t>
  </si>
  <si>
    <t>part thereof or if any execution or distress is levied upon the reserved</t>
  </si>
  <si>
    <t>Goods.</t>
  </si>
  <si>
    <t>b) If the Customer being a company, is wound upon either compulsorily or voluntarily</t>
  </si>
  <si>
    <t>or a receiver of its assets is appointed.</t>
  </si>
  <si>
    <t>7.5 Should any execution or distress be levied upon the Reserved Goods, the</t>
  </si>
  <si>
    <t>Customer shall, without delay notify Snap-on Equipment thereof and deliver</t>
  </si>
  <si>
    <t>to Snap-on Equipment any documentation required in order to object</t>
  </si>
  <si>
    <t>against such execution or distress.</t>
  </si>
  <si>
    <t>7.6 The Customer shall insure the Reserved Goods at its own expense against</t>
  </si>
  <si>
    <t>fire and theft. Upon Snap-on Equipment request, the Customer shall submit</t>
  </si>
  <si>
    <t>evidence of such insurance policies. If no such evidence can be furnished</t>
  </si>
  <si>
    <t>by the Customer, then Snap-on Equipment shall have the right to take out</t>
  </si>
  <si>
    <t>the aforementioned insurance policies at the Customer’s expense. The</t>
  </si>
  <si>
    <t>Customer hereby assigns to Snap-on Equipment any claims against the insurer</t>
  </si>
  <si>
    <t>with regard to the Reserved Goods and Snap-on Equipment hereby</t>
  </si>
  <si>
    <t>accepts such assignment. The Customer undertakes to do any act required</t>
  </si>
  <si>
    <t>by law or otherwise to make the assignment as aforesaid valid and enforceable.</t>
  </si>
  <si>
    <t>7.7 Notwithstanding any of the provisions under § 7. of the Conditions, Snap-on</t>
  </si>
  <si>
    <t>Equipment may maintain an action for the price of the Goods, and the execution</t>
  </si>
  <si>
    <t>of any right whatsoever conferred to Snap-on Equipment by virtue</t>
  </si>
  <si>
    <t>of the Conditions shall be in Snap-on Equipment’s sole discretion.</t>
  </si>
  <si>
    <t>8. Terms of Delivery</t>
  </si>
  <si>
    <t>8.1 Snap-on Equipment quotation of delivery periods is without legal obligation.</t>
  </si>
  <si>
    <t>8.2 In principal the delivery period commences upon dispatch of the confirmation</t>
  </si>
  <si>
    <t>8.3 Upon Snap-on Equipment notification that the Goods are ready for dispatch</t>
  </si>
  <si>
    <t>the Customer is under the immediate obligation to accept delivery of the</t>
  </si>
  <si>
    <t>Goods. Should delivery not be accepted Snap-on Equipment is allowed to</t>
  </si>
  <si>
    <t>store the Goods at the Customer’s costs and risk of loss and to invoice the</t>
  </si>
  <si>
    <t>Goods as delivered.</t>
  </si>
  <si>
    <t>8.4 Reservation is made that Snap-on Equipment is supplied in a punctual and</t>
  </si>
  <si>
    <t>correct way with the material required to fulfil its obligations to the Customer.</t>
  </si>
  <si>
    <t>8.5 The delivery period shall be extended by an appropriate amount of time in</t>
  </si>
  <si>
    <t>the event of force majeure which shall include but not be limited to acts of</t>
  </si>
  <si>
    <t>God, war, riots, industrial disputes, strikes and lock-outs and unforeseen</t>
  </si>
  <si>
    <t>obstacles which are beyond Snap-on Equipment control, insofar as such</t>
  </si>
  <si>
    <t>obstacles can be shown to have exercised considerable influence on the</t>
  </si>
  <si>
    <t>completion or the delivery of the Goods. Snap-on Equipment shall not be</t>
  </si>
  <si>
    <t>liable as such events as aforesaid shall occur whilst delivery is already</t>
  </si>
  <si>
    <t>delayed. Snap-on Equipment shall notify the Customer as soon as possible</t>
  </si>
  <si>
    <t>upon commencement and termination of obstacles as aforesaid.</t>
  </si>
  <si>
    <t>8.6 Partial deliveries are allowed. Each partial delivery shall be invoiced separately.</t>
  </si>
  <si>
    <t>8.7 If dispatch of the Goods is delayed upon request of the Customer or due to</t>
  </si>
  <si>
    <t>the Customer’s non-acceptance of the delivery, Snap-on Equipment shall</t>
  </si>
  <si>
    <t>be allowed after the expiry of 30 days after notification of readiness of the</t>
  </si>
  <si>
    <t>Goods for dispatch to invoice the Customer in respect of the storage cost of</t>
  </si>
  <si>
    <t>the Goods. Should the Goods be stored in Snap-on Equipment works, the</t>
  </si>
  <si>
    <t>storage cost shall be at least 2% of the invoice amount for every calendar</t>
  </si>
  <si>
    <t>month. Snap-on Equipment rights to any further damage are reserved.</t>
  </si>
  <si>
    <t>Upon fruitless expiry of the reasonable period for acceptance of delivery of</t>
  </si>
  <si>
    <t>the Goods. Snap-on Equipment is allowed to dispose of the Goods. In such</t>
  </si>
  <si>
    <t>case Snap-on Equipment is entitled to deliver to the Customer within a reasonably</t>
  </si>
  <si>
    <t>extended delivery period.</t>
  </si>
  <si>
    <t>9. Passing of Risk and Acceptance of Delivery</t>
  </si>
  <si>
    <t>9.1 The risk of loss and deterioration of the Goods shall pass to the Customer</t>
  </si>
  <si>
    <t>immediately upon dispatch the Goods to the Customer. The same applies if</t>
  </si>
  <si>
    <t>Snap-on Equipment has accepted additional obligations such as transportation</t>
  </si>
  <si>
    <t>costs, the transport, the installation or the assembly of the goods.</t>
  </si>
  <si>
    <t>9.2 Should dispatch be delayed in consequence of circumstances for which the</t>
  </si>
  <si>
    <t>Customer is responsible, the risk of loss and deterioration of the Goods</t>
  </si>
  <si>
    <t>shall pass to the Customer at the date of notification of readiness of the</t>
  </si>
  <si>
    <t>Goods for dispatch by Snap-on Equipment to the Customer.</t>
  </si>
  <si>
    <t>9.3 The Customer is under the obligation to accept delivery of the Goods irrespective</t>
  </si>
  <si>
    <t>of the Good’s showing defect, without prejudice of the Customer’s</t>
  </si>
  <si>
    <t>rights arising</t>
  </si>
  <si>
    <t>10. Trading Terms</t>
  </si>
  <si>
    <t>The Incoterms 2010 version are applicable subject to the specific provisions of</t>
  </si>
  <si>
    <t>these Conditions or the Contract which shall prevail.</t>
  </si>
  <si>
    <t>11. Delivery</t>
  </si>
  <si>
    <t>The quotation of delivery is indicative. In case of delay § 16. herein shall apply.</t>
  </si>
  <si>
    <t>12. Self-Delivery – Force Majeure</t>
  </si>
  <si>
    <t>12.1 Snap-on Equipment shall be exempted from their duty to deliver if and to the</t>
  </si>
  <si>
    <t>extent that deliveries are made impossible by Force Majeure, which includes</t>
  </si>
  <si>
    <t>war, earthquakes and other catastrophes as well as the destruction</t>
  </si>
  <si>
    <t>of production facilities by fire or strike, whether at facilities of Snap-on</t>
  </si>
  <si>
    <t>Equipment or those of their suppliers. In the event that the obstacle to delivery</t>
  </si>
  <si>
    <t>persists for more than four weeks, Snap-on Equipment may rescind the</t>
  </si>
  <si>
    <t>Contract.</t>
  </si>
  <si>
    <t>12.2 Snap-on Equipment shall not be liable for delays in delivery that are due to</t>
  </si>
  <si>
    <t>their suppliers’ failure to provide raw materials, components or semi-finished</t>
  </si>
  <si>
    <t>products, or the supplier’s failure to do so in due time, although</t>
  </si>
  <si>
    <t>Snap-on Equipment has concluded a corresponding substitute transaction</t>
  </si>
  <si>
    <t>and the delay in, or failure of, proper delivery of the supplier is not attributable</t>
  </si>
  <si>
    <t>to Snap-on Equipment. in such cases, Snap-on Equipment undertake</t>
  </si>
  <si>
    <t>to immediately look for a replacement for the failed supply if and to the extent</t>
  </si>
  <si>
    <t>that such substitute through another supplier does not impose an unreasonable</t>
  </si>
  <si>
    <t>burden on Snap-on Equipment – i.e., its price and quality are</t>
  </si>
  <si>
    <t>equivalent to that of the originally agreed supply. Snap-on Equipment shall</t>
  </si>
  <si>
    <t>promptly inform the Customer of the reasons for such delivery delays, and if</t>
  </si>
  <si>
    <t>such circumstances cause a delay in delivery of more than two months,</t>
  </si>
  <si>
    <t>both Snap-on Equipment and the Customer may rescind the Contract.</t>
  </si>
  <si>
    <t>Goods and services already received shall be returned, and the parties</t>
  </si>
  <si>
    <t>waive any further claims.</t>
  </si>
  <si>
    <t>13. Notice of Defects</t>
  </si>
  <si>
    <t>13.1 Written notice of apparent defects or any other complaint, including but not</t>
  </si>
  <si>
    <t>limited to failure to comply with any particular agreement or guarantee as to</t>
  </si>
  <si>
    <t>the fitness of the Goods for a specific purpose, failure as to the quantity of</t>
  </si>
  <si>
    <t>the Goods, must be given without delay at the latest 14 days from the receipt</t>
  </si>
  <si>
    <t>of the goods. Written notice of hidden defects must be given without</t>
  </si>
  <si>
    <t>delay at the latest 14 days from the discovery of such defects but not later</t>
  </si>
  <si>
    <t>than 12 months from the receipt of the Goods.</t>
  </si>
  <si>
    <t>13.2 Should Snap-on Equipment not be notified of defects or any other complaints</t>
  </si>
  <si>
    <t>within the delays as set out in § 13.1 of the Conditions. Snap-on</t>
  </si>
  <si>
    <t>Equipment shall be discharged from all liability arising from defects of the</t>
  </si>
  <si>
    <t>Goods or any other complaints and any rights of the Customer of whatsoever</t>
  </si>
  <si>
    <t>nature are excluded.</t>
  </si>
  <si>
    <t>14. Warranty for Defects</t>
  </si>
  <si>
    <t>14.1 Should the Customer notify Snap-on Equipment in accordance with § 13. of</t>
  </si>
  <si>
    <t>the Conditions of an existing defect of the Goods or of any other complaint</t>
  </si>
  <si>
    <t>as mentioned in § 13.1 of the Conditions, Snap-on Equipment liability shall</t>
  </si>
  <si>
    <t>according to Snap-on Equipment’s choice be limited to either replace or repair</t>
  </si>
  <si>
    <t>such defective Goods, provided that the Customer shows that the defect</t>
  </si>
  <si>
    <t>or any other complaint was already existent at the point in time of the</t>
  </si>
  <si>
    <t>passing of the risk. In case the Customer notifies Snap-on Equipment of an</t>
  </si>
  <si>
    <t>existing defect of the instructions of installation of the Goods, Snap-on</t>
  </si>
  <si>
    <t>Equipment liability shall be limited to the providing of the instruction of installation</t>
  </si>
  <si>
    <t>without any defects, but only provided that the defect of the instruction</t>
  </si>
  <si>
    <t>of installation made it in fact impossible for the Customer to duly</t>
  </si>
  <si>
    <t>install the Goods. The warranty period shall run for 24 months from installation</t>
  </si>
  <si>
    <t>at end user’s site or 27 months from delivery of the goods and passing</t>
  </si>
  <si>
    <t>of risk, whatever happens first. Snap-on Equipment shall not be liable for</t>
  </si>
  <si>
    <t>defects of used or second-hand goods.</t>
  </si>
  <si>
    <t>14.2 For wear parts the warranty period shall run for 12 months from delivery of</t>
  </si>
  <si>
    <t>the goods and passing of risk. If Snap-on Equipment, however, recommends</t>
  </si>
  <si>
    <t>in the manual or other documentation made available to the Customer</t>
  </si>
  <si>
    <t>the exchange of wear parts in shorter intervals, the warranty period</t>
  </si>
  <si>
    <t>shall be limited to such time interval recommended by Snap-on Equipment.</t>
  </si>
  <si>
    <t>14.3 For spare parts the warranty period shall run for 12 months from delivery of</t>
  </si>
  <si>
    <t>the goods and passing of risk.</t>
  </si>
  <si>
    <t>14.4 The Customer is under the obligation after consultation of Snap-on Equipment</t>
  </si>
  <si>
    <t>to grant Snap-on Equipment the time required to repair or to replace</t>
  </si>
  <si>
    <t>the Goods and to do all necessary steps to allow Snap-on Equipment a repair</t>
  </si>
  <si>
    <t>of the goods or a replacement delivery.</t>
  </si>
  <si>
    <t>14.5 Any goods or parts thereof which have been replaced by Snap-on Equipment</t>
  </si>
  <si>
    <t>in consequence of its liability for defects shall be returned to Snap-on</t>
  </si>
  <si>
    <t>Equipment at request, and Snap-on Equipment shall bear the costs for the</t>
  </si>
  <si>
    <t>return transport of such goods or parts at the lowest available transport</t>
  </si>
  <si>
    <t>rates.</t>
  </si>
  <si>
    <t>14.6 Should Customer’s notification of defects be unjustified, Snap-on Equipment</t>
  </si>
  <si>
    <t>will be entitled to claim for all costs that arise from such unjustified notice</t>
  </si>
  <si>
    <t>of defects.</t>
  </si>
  <si>
    <t>14.7 Without limiting its liability for defects, Snap-on Equipment expressly excludes</t>
  </si>
  <si>
    <t>any liability arising in particular on the following grounds: irrelevant</t>
  </si>
  <si>
    <t>deviation from the agreed quality of the Goods and irrelevant reduction according</t>
  </si>
  <si>
    <t>to the usability as well as inappropriate or improper use of the</t>
  </si>
  <si>
    <t>goods, defective installation or starting-up by the Customer or third parties,</t>
  </si>
  <si>
    <t>usual wear and tear, improper or negligent handling in particular excessive</t>
  </si>
  <si>
    <t>work load, inappropriate working material, substitute working material, insufficient</t>
  </si>
  <si>
    <t>construction work, inappropriate building ground, chemical electrical</t>
  </si>
  <si>
    <t>influences as long these are not caused by a grossly negligent or wilful</t>
  </si>
  <si>
    <t>act of Snap-on Equipment.</t>
  </si>
  <si>
    <t>14.8 Should the Customer transfer the goods to another place than the place</t>
  </si>
  <si>
    <t>where he has ordered the Goods and should the costs for repair or replacement</t>
  </si>
  <si>
    <t>delivery, including but not limited to costs for transport, work and material,</t>
  </si>
  <si>
    <t>therefore increase, the Customer shall only be entitled to claim for the</t>
  </si>
  <si>
    <t>costs that would also have arisen in case the goods still had been at the</t>
  </si>
  <si>
    <t>place to which they were delivered, unless the transfer of the goods corresponds</t>
  </si>
  <si>
    <t>with the normal use of such goods.</t>
  </si>
  <si>
    <t>14.9 The Snap-on Equipment vehicle diagnostics and information software is</t>
  </si>
  <si>
    <t>based on their documents, vehicle inspections previously conducted, specifications</t>
  </si>
  <si>
    <t>of OEMs and importers as well as other data publicly accessible.</t>
  </si>
  <si>
    <t>Considering the huge amount of data Snap-on Equipment is not in a position</t>
  </si>
  <si>
    <t>to verify the specifications of OEMs and importers as well as other data</t>
  </si>
  <si>
    <t>publicly accessible for completeness, correctness and currentness. Especially</t>
  </si>
  <si>
    <t>considering the multitude of vehicle configurations it is not possible</t>
  </si>
  <si>
    <t>that the software includes the data of every single vehicle configuration, in</t>
  </si>
  <si>
    <t>particular not the ones of every country-specific vehicle configuration. For</t>
  </si>
  <si>
    <t>this reason Snap-on Equipment does not take over any warranty for completeness,</t>
  </si>
  <si>
    <t>correctness and currentness of these data.</t>
  </si>
  <si>
    <t>The data ascertained by Snap-on Equipment is only a supplement to the</t>
  </si>
  <si>
    <t>specifications of OEMs and importers. Considering the huge amount of</t>
  </si>
  <si>
    <t>data Snap-on Equipment is not in a position to take over any warranty for</t>
  </si>
  <si>
    <t>completeness and currentness of such data.</t>
  </si>
  <si>
    <t>When using the vehicle diagnostic and information software the software</t>
  </si>
  <si>
    <t>user undertakes to ensure that vehicle IDs and equipment correspond to</t>
  </si>
  <si>
    <t>the software data.</t>
  </si>
  <si>
    <t>15. Warranty of Title / Intellectual Property</t>
  </si>
  <si>
    <t>15.1 Unless otherwise agreed Snap-on Equipment shall deliver the goods free</t>
  </si>
  <si>
    <t>from third parties rights or justified claims founded on industrial or other intellectual</t>
  </si>
  <si>
    <t>property (hereinafter referred to: intellectual property) in the</t>
  </si>
  <si>
    <t>country being the destination of Snap-on Equipment delivery. In case any</t>
  </si>
  <si>
    <t>third party shall assert a claim against the Customer founded on the violation</t>
  </si>
  <si>
    <t>of intellectual property by the goods, Snap-on Equipment shall be liable</t>
  </si>
  <si>
    <t>within 12 months after delivery as follows.</t>
  </si>
  <si>
    <t>15.2 Snap-on Equipment liability shall according to Snap-on Equipment choice</t>
  </si>
  <si>
    <t>be limited either to provide a license concerning the intellectual property or</t>
  </si>
  <si>
    <t>to replace the goods or to change the goods insofar that they will no longer</t>
  </si>
  <si>
    <t>violate intellectual property delivered by Snap-on Equipment and that are</t>
  </si>
  <si>
    <t>used in correspondence with the contract. In case a similar item is not available</t>
  </si>
  <si>
    <t>Snap-on Equipment shall reimburse the Price, with the exclusion of</t>
  </si>
  <si>
    <t>any other direct or indirect damage.</t>
  </si>
  <si>
    <t>15.3 Snap-on Equipment shall only be under the obligation to take measures as</t>
  </si>
  <si>
    <t>mentioned in 15.2 if the Customer has notified Snap-on Equipment immediately</t>
  </si>
  <si>
    <t>in writing about such third parties claims and if the Customer has not</t>
  </si>
  <si>
    <t>acknowledged such violation and always provided that Snap-on Equipment</t>
  </si>
  <si>
    <t>may decide about all measures that shall be taken to defend Snap-on</t>
  </si>
  <si>
    <t>Equipment and about all amicable settlements at Snap-on Equipment own</t>
  </si>
  <si>
    <t>discretion. Should the Customer stop the use of the delivered Goods in</t>
  </si>
  <si>
    <t>order to minimise the damage or for whatever important reason, the Customer</t>
  </si>
  <si>
    <t>is under the obligation to notify the third party that this shall not be</t>
  </si>
  <si>
    <t>deemed as an acknowledgement of a violation of intellectual property.</t>
  </si>
  <si>
    <t>15.4 Any claim of the Customer for defects of title are excluded if and to the extent</t>
  </si>
  <si>
    <t>the Customer is liable for the violation of the intellectual property, including</t>
  </si>
  <si>
    <t>but not limited to the following cases; the Customer has caused the</t>
  </si>
  <si>
    <t>violation because of specific indications given to Snap-on Equipment or by</t>
  </si>
  <si>
    <t>a use of the Goods that was not agreed upon by the parties or by changing</t>
  </si>
  <si>
    <t>the delivered Goods or using them together with products that have not</t>
  </si>
  <si>
    <t>been delivered by Snap-on Equipment</t>
  </si>
  <si>
    <t>16. Damages</t>
  </si>
  <si>
    <t>16.1 Notwithstanding any other provisions in the Conditions all claims for damages</t>
  </si>
  <si>
    <t>of Customer, i.e. liability for defects, the liability for impossibility of performance</t>
  </si>
  <si>
    <t>and delay in delivery, any liability for damages arising from a</t>
  </si>
  <si>
    <t>breach of any obligation before or at the time of contracting, breach of other</t>
  </si>
  <si>
    <t>contractual obligations, tort, or any other consequential loss or damage of</t>
  </si>
  <si>
    <t>whatsoever nature and howsoever arising shall be excluded.</t>
  </si>
  <si>
    <t>16.2 In case of a negligent breach of cardinal obligations, Snap-on Equipment</t>
  </si>
  <si>
    <t>liability shall be limited to the amount of the value of the order.</t>
  </si>
  <si>
    <t>16.3 The exclusion of liability shall not apply with regard to claims arising under</t>
  </si>
  <si>
    <t>the Italian Product Liability Act.</t>
  </si>
  <si>
    <t>§ 17. Training Courses</t>
  </si>
  <si>
    <t>17.1 The above mentioned limitations of liability shall also apply if Snap-on</t>
  </si>
  <si>
    <t>Equipment provides training courses for employees of other companies</t>
  </si>
  <si>
    <t>with the proviso that such companies are obliged to provide for sufficient</t>
  </si>
  <si>
    <t>insurance coverage for possible accidents of such employees. Furthermore</t>
  </si>
  <si>
    <t>Snap-on Equipment’s liability for actions of their corporate bodies,</t>
  </si>
  <si>
    <t>employees, agents or representatives shall be limited to intent or gross</t>
  </si>
  <si>
    <t>negligence in case of injuries or fatalities of the employees of other companies</t>
  </si>
  <si>
    <t>during the training courses.</t>
  </si>
  <si>
    <t>17.2 In principle the costs for travel and lodging for the trained personal of such</t>
  </si>
  <si>
    <t>companies shall be borne by those companies; in no way shall Snap-on</t>
  </si>
  <si>
    <t>Equipment bear such costs. Accommodation and means of travel shall be</t>
  </si>
  <si>
    <t>in the responsibility of the employees to be trained of such other companies,</t>
  </si>
  <si>
    <t>or their relative employers.</t>
  </si>
  <si>
    <t>18. Disposal</t>
  </si>
  <si>
    <t>18.1 At the end of use of the equipment the Customer shall dispose of it in line</t>
  </si>
  <si>
    <t>with legal directives. To this end the Customer shall exempt Snap-on Equipment</t>
  </si>
  <si>
    <t>from the obligations imposed according to § 10 clause 2 of the WEEE</t>
  </si>
  <si>
    <t>directive (obligation of manufacturer to take back waste equipment) and resulting</t>
  </si>
  <si>
    <t>claims of third parties.</t>
  </si>
  <si>
    <t>18.2 The Customer shall bear the cost for disposal of the equipment supplied.</t>
  </si>
  <si>
    <t>18.3 The claim of Snap-on Equipment towards the Customer to take over manufacturer’s</t>
  </si>
  <si>
    <t>obligations and to exempt Snap-on from the claims of third parties</t>
  </si>
  <si>
    <t>shall not become time-barred prior to expiry of a period of 12 months from</t>
  </si>
  <si>
    <t>final termination of use of the equipment. This deadline will begin upon receipt</t>
  </si>
  <si>
    <t>of a written notification at Snap-on Equipment about the termination of</t>
  </si>
  <si>
    <t>use at the earliest.</t>
  </si>
  <si>
    <t>18.4 If the equipment is forwarded to commercial third parties, the Customer</t>
  </si>
  <si>
    <t>shall oblige such third parties to duly dispose of the equipment at the end of</t>
  </si>
  <si>
    <t>its time of use, to bear relative cost, and to impose such obligation to any</t>
  </si>
  <si>
    <t>further third party in case the equipment is forwarded again. If the Customer</t>
  </si>
  <si>
    <t>fails to successfully oblige any third party to whom he forwards the supplied</t>
  </si>
  <si>
    <t>equipment to take over the obligation for proper disposal and to impose</t>
  </si>
  <si>
    <t>such obligations to further third parties when forwarding the equipment</t>
  </si>
  <si>
    <t>again, he shall be obliged to take back and duly dispose of the equipment at</t>
  </si>
  <si>
    <t>the end of its time of use in accordance with legal directives and to bear the</t>
  </si>
  <si>
    <t>relative cost.</t>
  </si>
  <si>
    <t>19. Miscellaneous</t>
  </si>
  <si>
    <t>Upon prior notice to the Customer, Snap-on Equipment shall have the right to inspect</t>
  </si>
  <si>
    <t>the Goods in the Customer’s premises, to take notice of the operating results</t>
  </si>
  <si>
    <t>and to demonstrate the equipment to its prospective buyers should the Customer</t>
  </si>
  <si>
    <t>not prove that Snap-on Equipment right as aforesaid shall jeopardize the</t>
  </si>
  <si>
    <t>Customer’s interest to business confidentiality or any other important interest.</t>
  </si>
  <si>
    <t>20. Place of Performance / Jurisdiction</t>
  </si>
  <si>
    <t>20.1 Place of performance for Snap-on Equipment and the Customer is Correggio</t>
  </si>
  <si>
    <t>(Reggio Emilia), Italy.</t>
  </si>
  <si>
    <t>20.2 All disputes arising out of or in connection with the Conditions, without</t>
  </si>
  <si>
    <t>prejudice to the claimant’s right to commence proceedings at the</t>
  </si>
  <si>
    <t>defendant’s place of business, shall be decided exclusively by a Court of</t>
  </si>
  <si>
    <t>Arbitration, which shall be constituted in accordance with the arbitration</t>
  </si>
  <si>
    <t>rules of the Arbitration Section of Chamber of Commerce of Milan, Italy.</t>
  </si>
  <si>
    <t>The Court of Arbitration shall consist of one Arbitration Judge. The place</t>
  </si>
  <si>
    <t>of the procedure shall be Milan, Italy.</t>
  </si>
  <si>
    <t>21. Applicable Law</t>
  </si>
  <si>
    <t>These Conditions and any contract hereunder between Snap-on Equipment and</t>
  </si>
  <si>
    <t>the Customer shall be governed by and construed in accordance with the laws of</t>
  </si>
  <si>
    <t>the Republic of Italy including the United Nations Convention on contracts for the</t>
  </si>
  <si>
    <t>International sale of Goods (CISG) .</t>
  </si>
  <si>
    <t>22. Final Provisions</t>
  </si>
  <si>
    <t>22.1 The headings of the above provisions are for convenience only and have no</t>
  </si>
  <si>
    <t>importance for the interpretation of these Conditions.</t>
  </si>
  <si>
    <t>22.2 Should any of these provisions be invalid or become invalid for whatsoever</t>
  </si>
  <si>
    <t>reason the remaining provisions shall be unaffected. In such case the statutory</t>
  </si>
  <si>
    <t>regulations shall be applicable in addition.</t>
  </si>
  <si>
    <t>22.3 Where appropriate in these Conditions the singular shall include the plural</t>
  </si>
  <si>
    <t>and vice versa and where there are two or more persons, firms or companies</t>
  </si>
  <si>
    <t>comprised in the definition of the Customer then the obligations imposed</t>
  </si>
  <si>
    <t>on them shall be joint and several obligations.</t>
  </si>
  <si>
    <t>CUSTOMER</t>
  </si>
  <si>
    <t>According to article 1341 of the Italian Civil Code, the following provisions are expressly</t>
  </si>
  <si>
    <t>accepted:</t>
  </si>
  <si>
    <t>1 § 3.1 &amp; 3.2 Offer – Offer Documents</t>
  </si>
  <si>
    <t>2 § 8–11 Terms of Delivery – Delivery</t>
  </si>
  <si>
    <t>3 § 13.2 Limitation of Liability for Defects</t>
  </si>
  <si>
    <t>4 § 14 Warranty for Defects</t>
  </si>
  <si>
    <t>5 § 15 Warranty of Title / Intellectual Property – Limitations</t>
  </si>
  <si>
    <t>6 § 16 Damages – Limitations</t>
  </si>
  <si>
    <t>7 § 17 Training Courses</t>
  </si>
  <si>
    <t>8 § 20 Jurisdiction</t>
  </si>
  <si>
    <t>Snap-on Equipment Srl a unico socio</t>
  </si>
  <si>
    <t>Via Provinciale per Carpi 33</t>
  </si>
  <si>
    <t>C805E 2015.11</t>
  </si>
  <si>
    <t>V.1 This price list supersedes all previous price lists</t>
  </si>
  <si>
    <t>V.1 Les tarifs du présent document remplacent les tarifs précédents</t>
  </si>
  <si>
    <t>V.1 Diese Preisliste ersetzt alle vorherigen Preislisten</t>
  </si>
  <si>
    <t xml:space="preserve">Vertriebsleiter:  </t>
  </si>
  <si>
    <t>V.1 Esta lista de precios reemplaza todas las listas de precios anteriores</t>
  </si>
  <si>
    <t>V.1 Questo listino prezzi sostituisce tutti i listini precedenti</t>
  </si>
  <si>
    <t xml:space="preserve">Direttore delle vendite:    </t>
  </si>
  <si>
    <t>Date                            Signature</t>
  </si>
  <si>
    <t>42015 Correggio (RE) / Italy</t>
  </si>
  <si>
    <t>CATEGORY - EN</t>
  </si>
  <si>
    <t>CATEGORY - FR</t>
  </si>
  <si>
    <t>CATEGORY - DE</t>
  </si>
  <si>
    <t>CATEGORY - ES</t>
  </si>
  <si>
    <t>CATEGORY - IT</t>
  </si>
  <si>
    <t>MODEL - EN</t>
  </si>
  <si>
    <t>MODEL - FR</t>
  </si>
  <si>
    <t>MODEL - DE</t>
  </si>
  <si>
    <t>MODEL - ES</t>
  </si>
  <si>
    <t>MODEL - IT</t>
  </si>
  <si>
    <t>DESCRIPTION - EN</t>
  </si>
  <si>
    <t>DESCRIPTION - FR</t>
  </si>
  <si>
    <t>DESCRIPTION - DE</t>
  </si>
  <si>
    <t>DESCRIPTION - ES</t>
  </si>
  <si>
    <t>DESCRIPTION - IT</t>
  </si>
  <si>
    <t>Zentrierbolzen
Für Universal-Wechselflansch 32052</t>
  </si>
  <si>
    <t>FAMILY</t>
  </si>
  <si>
    <t>VOLTAGE</t>
  </si>
  <si>
    <t>VCI</t>
  </si>
  <si>
    <t>MEAD</t>
  </si>
  <si>
    <t>MEAN</t>
  </si>
  <si>
    <t>ItalyD</t>
  </si>
  <si>
    <t>ItalyN</t>
  </si>
  <si>
    <t>EQUIPMENT</t>
  </si>
  <si>
    <t>TENSION</t>
  </si>
  <si>
    <t>STROMSPANNUNG</t>
  </si>
  <si>
    <t>VOLTAJE</t>
  </si>
  <si>
    <t>VOLTAGGIO</t>
  </si>
  <si>
    <t>WECHSELFLANSCHE</t>
  </si>
  <si>
    <t>CONTRE-BRIDES</t>
  </si>
  <si>
    <t>PLATOS DE SOPORTE POR LOS PERNOS</t>
  </si>
  <si>
    <t>PERNI PER FLANGE A COLONNE</t>
  </si>
  <si>
    <t>PL 2025.04</t>
  </si>
  <si>
    <t>CEE &amp; CIS</t>
  </si>
  <si>
    <t>CEE &amp; CISD</t>
  </si>
  <si>
    <t>CEE &amp; CISN</t>
  </si>
  <si>
    <t>EESCDE137A</t>
  </si>
  <si>
    <t>EESCFR137A</t>
  </si>
  <si>
    <t>EESCIT137A</t>
  </si>
  <si>
    <t>EESCPL137A</t>
  </si>
  <si>
    <t>EESCEG137A</t>
  </si>
  <si>
    <t>EESCDE135A</t>
  </si>
  <si>
    <t>EESCFR135A</t>
  </si>
  <si>
    <t>EESCIT135A</t>
  </si>
  <si>
    <t>EESCPL135A</t>
  </si>
  <si>
    <t>EESCEG135A</t>
  </si>
  <si>
    <t>EEMSDE143A</t>
  </si>
  <si>
    <t>EEMSPL143A</t>
  </si>
  <si>
    <t>EEMSIT143A</t>
  </si>
  <si>
    <t>EEMSFR143A</t>
  </si>
  <si>
    <t>EEPVEU118A</t>
  </si>
  <si>
    <t>DECKY2N20020S000</t>
  </si>
  <si>
    <t>DECKY2NR00000000</t>
  </si>
  <si>
    <t>DECKY2NH00000000</t>
  </si>
  <si>
    <t>DECKY2F20020S000</t>
  </si>
  <si>
    <t>DECKY2FR00000000</t>
  </si>
  <si>
    <t>DECKY2FH00000000</t>
  </si>
  <si>
    <t>DECKK6T5A090S00B</t>
  </si>
  <si>
    <t>DECKXK456A170S51</t>
  </si>
  <si>
    <t>DECKY1ATF020S000</t>
  </si>
  <si>
    <t>PolandN</t>
  </si>
  <si>
    <t>PolandD</t>
  </si>
  <si>
    <t>Italy</t>
  </si>
  <si>
    <t>Poland</t>
  </si>
  <si>
    <t>PDL 4200 German</t>
  </si>
  <si>
    <t>PDL 4200 French</t>
  </si>
  <si>
    <t>PDL 4200 Italian</t>
  </si>
  <si>
    <t>PDL 4200 Polish</t>
  </si>
  <si>
    <t>PDL 4200 English</t>
  </si>
  <si>
    <t>PDL 7100 German</t>
  </si>
  <si>
    <t>PDL 7100 French</t>
  </si>
  <si>
    <t>PDL 7100 Italian</t>
  </si>
  <si>
    <t>PDL 7100 Polish</t>
  </si>
  <si>
    <t>PDL 7100 English</t>
  </si>
  <si>
    <t> PDL 8000 German</t>
  </si>
  <si>
    <t> PDL 8000 Polish</t>
  </si>
  <si>
    <t> PDL 8000 Italian</t>
  </si>
  <si>
    <t> PDL 8000 French</t>
  </si>
  <si>
    <t>TPMX tool</t>
  </si>
  <si>
    <t>BREEZE IV with printer</t>
  </si>
  <si>
    <t>KIT R134A for BREEZE IV</t>
  </si>
  <si>
    <t>KIT HFO for BREEZE IV</t>
  </si>
  <si>
    <t>BLIZZARD QTECH IV</t>
  </si>
  <si>
    <t>KIT R134A for QTECH IV</t>
  </si>
  <si>
    <t>KIT HFO for QTECH IV</t>
  </si>
  <si>
    <t>KOOLKARE DUAL GAS 12</t>
  </si>
  <si>
    <t>KoolKare HD-S</t>
  </si>
  <si>
    <t>PDL</t>
  </si>
  <si>
    <t>TPMX</t>
  </si>
  <si>
    <t>A/C</t>
  </si>
  <si>
    <t>ATF</t>
  </si>
  <si>
    <t>Including latest software release + free-of-charge updates (2 minimum) for one year, German version</t>
  </si>
  <si>
    <t>Including latest software release + free-of-charge updates (2 minimum) for one year, French version</t>
  </si>
  <si>
    <t>Including latest software release + free-of-charge updates (2 minimum) for one year, Italian version</t>
  </si>
  <si>
    <t>Including latest software release + free-of-charge updates (2 minimum) for one year, Polish version</t>
  </si>
  <si>
    <t>Including latest software release + free-of-charge updates (2 minimum) for one year, English version</t>
  </si>
  <si>
    <t>Including latest software release + free-of-charge updates (2 minimum) for one year, German version
Inkl. neueste Softwareversion + kostenlose Updates (mindestens 2) für 1 Jahr, deutsche Version</t>
  </si>
  <si>
    <t xml:space="preserve">Languages: English, Italian, Dutch, German, French,  Polish, Spanish </t>
  </si>
  <si>
    <t>Vollautomatisches Klimaservicegerät für die Rückgewinnung, das Recycling und das Nachfüllen verschiedener Kältemittel.
Die innovative und exklusive Lösung macht es möglich, das gewünschte Kältemittel erst bei der Aktivierung in der Werkstatt festzulegen.
4,3 Zoll-Touchscreen-Display.
Inklusive Thermodrucker
Dank des modularen Aufbaus kann das Gerät entsprechend den spezifischen Anforderungen konfiguriert werden.
Durch ein Upgrade mit der optionalen Gasanalyse werden die verschiedenen Bestandteile des Kältemittels erkannt und als Prozentsatz angezeigt.
C.A.R.-Methode (Compressor Assisted Recharge).
Die fortschrittliche Technologie basiert auf einem innovativen Magnetventilsystem, wodurch BREEZE IV im Vergleich zu Vorgängermodellen über 20% weniger Energie verbraucht.
Futuristisches Design.
In weniger als 30 Sekunden Zugriff auf das drehende Bedienpanel.
BREEZE IV garantiert ausgezeichnete Lenkbarkeit dank großem Achsabstand zwischen den beiden Rädern.
Benutzerfreundlich</t>
  </si>
  <si>
    <t>Fully automatic A/C service station for recovery, recycling and recharging of different types of refrigerants.
The innovative and exclusive solution allows to set the R134a or the HFO1234yf gas directly during activation in the workshop.
4,3” touch screen display.
Thermal printer included.
With its modular features, the machine can be configured to meet the most specific needs.
The upgrade with the Gas Analyser detects the different components of the refrigerant, and the result provides information about their percentages.
C.A.R. method (Compressor Assisted Recharge)
With the advanced technology based on an innovative solenoid valve system, BREEZE IV consumes 20% less energy than the previous models.
Futuristic design.
Less than 30” to open the revolving control panel.
BREEZE IV grants excellent maneuverability as a result of the considerable axial distance between the two wheels.
User-friendly</t>
  </si>
  <si>
    <t>Refrigerant Kit NEXT R134a</t>
  </si>
  <si>
    <t>Kühlmitttel-Kit NEXT R134a</t>
  </si>
  <si>
    <t>Refrigerant Kit NEXT HFO1234yf</t>
  </si>
  <si>
    <t>Kühlmittel-Kit NEXT HFO1234yf</t>
  </si>
  <si>
    <t>Fully automatic A/C service station for recovery, recycling and recharging of different types of refrigerants.
Menu navigation is intuitive, professional, designed for an easy and rapid work with the machine.
7’’ color touchscreen.
WI-FI connectivity.
Hybrid and Nitrogen leak detection.
The unit can handle the hermetic oil and dye cartridges, as well as the hermetic and refillable containers.
The result is easy serviceability: less than 30” to open the revolving control panel and less than 2 minutes to remove both plastic covers and access all the internal components.
QTECH IV grants excellent maneuverability as a result of the considerable axial distance between the two wheels.
User-friendly features: pressure gauges and touch screen are perfectly inclined for excellent ergonomics.</t>
  </si>
  <si>
    <t>Vollautomatisches Klimaservicegerät für die Rückgewinnung, das Recycling und das Nachfüllen verschiedener Kältemittel
Die Menüführung ist intuitiv, professionell, einfach und für ein schnelles und sicheres Arbeiten mit dem Gerät ausgelegt
7‘‘ Farb-Touchscreen.
WIFI-Konnektivität
Hybrid- und Stickstoff-Lecksuche
Das Gerät ist sowohl mit luftdicht verschlossenen Kartuschen als auch mit luftdicht verschlossenen wiederbefüllbaren Behältern für Öl und Kontrastmittel ausgestattet
Insgesamt einfachere Wartung: in weniger als 30 Sekunden Zugriff auf das drehende Bedienpanel und in weniger als 2 Minuten Entfernen der beiden Kunststoffabdeckungen und Zugriff auf alle innenliegenden Komponenten.
QTECH IV garantiert ausgezeichnete Lenkbarkeit dank großem Achsabstand zwischen den beiden Rädern.
Benutzerfreundliche Merkmale: Druckmesser und Touchscreen sind ergonomisch angeordnet.</t>
  </si>
  <si>
    <t>Refrigerant Kit FLAG R134a</t>
  </si>
  <si>
    <t>Kühlmitttel-Kit FLAG R134a</t>
  </si>
  <si>
    <t>Fully automatic air conditioning recycling unit for R134a and HFO12234yf. 
Separate tanks, compressors, gauges, hoses, couplers, oil and dye bottles for the two gases. Easy-to-read 7" display. Fully automatic or manual recycling procedure. Hermetic oil and dye bottle systems. Advanced database, 2x12 kg tank, prepared for flushing function (software).
+ Nitrogen or forming gas leak check enabled software. 
+ Oil function for hybrid vehicles
+ Refrigerant identifier ready</t>
  </si>
  <si>
    <t>Refrigerant Kit FLAG HFO1234yf</t>
  </si>
  <si>
    <t>Kühlmittel-Kit FLAG HFO1234yf</t>
  </si>
  <si>
    <t>Vollautomatisches Klimaanlagen-Wartungs- und Servicegerät für R134a und HFO1234yf.
Separate Tanks, Kompressoren, Manometer, Schläuche, Anschlüsse, Öl- und Kontrastmittelkartuschen für die beiden Gase.
Gut leserliches 7" Display. Vollautomatischer oder manueller Recyclingablauf. Luftdicht verschlossene Öl- und Kontrastmittelbehälter, Komfortdatenbank, 2 x 12 kg Kältemitteltank, vorbereitet für Spülfunktion (Software).
+ Softwarevorbereitung für die Lecksuche mittels Stickstoff oder Formiergas 
+ Ölfunktion für Hybrid-Fahrzeuge
+ vorbereitet für Kältemittelidentifizierungsgerät</t>
  </si>
  <si>
    <t>Ideally suited for large AIRCO systems. 
Robust design with easy mobility around the workshop, easy-to-use controls and displays, fully automatic or manual recycling procedure, large 40 kg tank, gear pump for quick charging of bigger systems, database, automatic dye injection.</t>
  </si>
  <si>
    <t>Ideal geeignet für große AIRCO Anlagen.
Robustes werkstatttaugliches Design, leicht verständliche Displayanzeigen und Bedienungselemente, vollautomatischer und manueller Recyclingablauf, großer 40 kg Tank, Zahnradpumpe zum schnellen Befüllen größerer Anlagen, Datenbank, Kontrastmitteleinspritzung</t>
  </si>
  <si>
    <t>220-240V 50/60 Hz</t>
  </si>
  <si>
    <t>PDL 4200</t>
  </si>
  <si>
    <t>PDL 7100</t>
  </si>
  <si>
    <t> PDL 8000</t>
  </si>
  <si>
    <t>ATF Gearkare</t>
  </si>
  <si>
    <t>Koolkare Dual Gas 12</t>
  </si>
  <si>
    <t>Blizzard Qtech IV</t>
  </si>
  <si>
    <t>Breeze IV</t>
  </si>
  <si>
    <t>ACCESSORIES</t>
  </si>
  <si>
    <t>EAX0068L01A</t>
  </si>
  <si>
    <t>Adaptor cable DA-5</t>
  </si>
  <si>
    <t>EAX0068L00C</t>
  </si>
  <si>
    <t>OBDII data cable w/o light    (16-pin cable)</t>
  </si>
  <si>
    <t>EAX0068L26A</t>
  </si>
  <si>
    <t>OBDII data cable w/ light    (16-pin cable)</t>
  </si>
  <si>
    <t>EAX0072L17A</t>
  </si>
  <si>
    <t>DA-4EA Ethernet DOIP data cable</t>
  </si>
  <si>
    <t>2-03965A</t>
  </si>
  <si>
    <t xml:space="preserve">Soft Case </t>
  </si>
  <si>
    <t>EAC0111L76A3</t>
  </si>
  <si>
    <t xml:space="preserve">Screen Protector 3 Pack                 </t>
  </si>
  <si>
    <t>EESP115A-3.2</t>
  </si>
  <si>
    <t>PDL 3200 Software update for 1 year (2 minimum per year)</t>
  </si>
  <si>
    <t>EESP116A-3.2</t>
  </si>
  <si>
    <t>PDL 3200 Software update for 1 year (2 minimum per year)
after termination plus charge for re-activation</t>
  </si>
  <si>
    <t>EESP118A-3.2</t>
  </si>
  <si>
    <t>PDL 3200 Software update for 2 years (2 minimum per year)</t>
  </si>
  <si>
    <t>EESP115A-4.1</t>
  </si>
  <si>
    <t>PDL 4100 Software update for 1 year (2 minimum per year)</t>
  </si>
  <si>
    <t>EESP116A-4.1</t>
  </si>
  <si>
    <t>PDL 4100 Software update for 1 year (2 minimum per year)
after termination plus charge for re-activation</t>
  </si>
  <si>
    <t>EESP118A-4.1</t>
  </si>
  <si>
    <t>PDL 4100 Software update for 2 years (2 minimum per year)</t>
  </si>
  <si>
    <t>EESP115A-7.1</t>
  </si>
  <si>
    <t>PDL 7100 Software update for 1 year (2 minimum per year)</t>
  </si>
  <si>
    <t>EESP116A-7.1</t>
  </si>
  <si>
    <t>PDL 7100 Software update for 1 year (2 minimum per year)
after termination plus charge for re-activation</t>
  </si>
  <si>
    <t>EESP118A-7.1</t>
  </si>
  <si>
    <t>PDL 7100 Software update for 2 years (2 minimum per year)</t>
  </si>
  <si>
    <t>EESP115A-5.6</t>
  </si>
  <si>
    <t>PDL 5600 Software update for 1 year (2 minimum per year)</t>
  </si>
  <si>
    <t>EESP116A-5.6</t>
  </si>
  <si>
    <t>PDL 5600 Software update for 1 year (2 minimum per year) after termination plus charge for re-activation</t>
  </si>
  <si>
    <t>EESP118A-5.6</t>
  </si>
  <si>
    <t>PDL 5600 Software update for 2 years (2 minimum per year)</t>
  </si>
  <si>
    <t>EESP115A-8</t>
  </si>
  <si>
    <t>PDL 8000 Software update for 1 year (2 minimum per year)</t>
  </si>
  <si>
    <t>EESP116A-8</t>
  </si>
  <si>
    <t>PDL 8000 Software update for 1 year (2 minimum per year) after termination plus charge for re-activation</t>
  </si>
  <si>
    <t>EESP118A-8</t>
  </si>
  <si>
    <t>PDL 8000 Software update for 2 years (2 minimum per year)</t>
  </si>
  <si>
    <t>EESP115A-8.1</t>
  </si>
  <si>
    <t>PDL 8100 Software update for 1 year (2 minimum per year)</t>
  </si>
  <si>
    <t>EESP116A-8.1</t>
  </si>
  <si>
    <t>PDL 8100 Software update for 1 year (2 minimum per year) after termination plus charge for re-activation</t>
  </si>
  <si>
    <t>EESP118A-8.1</t>
  </si>
  <si>
    <t>PDL 8100 Software update for 2 years (2 minimum per year)</t>
  </si>
  <si>
    <t>EAC0056L03A</t>
  </si>
  <si>
    <t>Universal pick-up stick
for direct ignition coils (adaptor for various ignition coil designs)</t>
  </si>
  <si>
    <t>2-12203A</t>
  </si>
  <si>
    <t>Phono adapter required to use with pick up stick EAC0056L03A</t>
  </si>
  <si>
    <t>EAC0056L00A</t>
  </si>
  <si>
    <t>Single flag adaptor for 1 coil   (adaptor for different COP coil designs)</t>
  </si>
  <si>
    <t>EAC0056L02A</t>
  </si>
  <si>
    <t>Three flag adaptor for 3 coils (adaptor for different COP coil designs)</t>
  </si>
  <si>
    <t>EEPV302AL</t>
  </si>
  <si>
    <t>Pressure transducer 6,89 bar/100 psi</t>
  </si>
  <si>
    <t>EEPV302AT</t>
  </si>
  <si>
    <t>Pressure transducer 34,45 bar/500 psi</t>
  </si>
  <si>
    <t>EEPV302AH</t>
  </si>
  <si>
    <t>Pressure transducer 344,5 bar/5000 psi</t>
  </si>
  <si>
    <t>EAX0024B30A</t>
  </si>
  <si>
    <t>Extension cable for pressure transducer</t>
  </si>
  <si>
    <t>EEMS324PSA</t>
  </si>
  <si>
    <t>Split lead adaptor for pressure transducer</t>
  </si>
  <si>
    <t>EETA308D</t>
  </si>
  <si>
    <t>LOW Amp Probe 20/40A</t>
  </si>
  <si>
    <t>EESX306SP</t>
  </si>
  <si>
    <t>Waveform scope board, BMW design</t>
  </si>
  <si>
    <t>D3670-01</t>
  </si>
  <si>
    <t>KV clip on probe assy</t>
  </si>
  <si>
    <t>EAK0294B22A</t>
  </si>
  <si>
    <t>Set of 4 probes for lab scope</t>
  </si>
  <si>
    <t>AC</t>
  </si>
  <si>
    <t>DECKKIT.HYBRID</t>
  </si>
  <si>
    <t>Hybrid-Upgradekit für HFO1234yf und R134a</t>
  </si>
  <si>
    <t>DECKXS180.000000</t>
  </si>
  <si>
    <t>Kältemittelidentifizierungsgerät HFO für Ein- und Dualgas-Geräte</t>
  </si>
  <si>
    <t>DECKKIT.GAS.R134</t>
  </si>
  <si>
    <t>Adapterkit R134a für Gastester</t>
  </si>
  <si>
    <t>DECKKIT.WIFI-N</t>
  </si>
  <si>
    <t>Vernetzungskit EVO</t>
  </si>
  <si>
    <t>DECKTUB1148</t>
  </si>
  <si>
    <t>Serviceschlauch 6 m</t>
  </si>
  <si>
    <t>DECKTUB1149</t>
  </si>
  <si>
    <t>DECKGRTUB0001</t>
  </si>
  <si>
    <t>KoolKare Schlauchsatz ; zum Anschluss an eine Stickstoff- bzw. Formiergasarmatur, inkl. Schlauch und Schnellkupplung geräteseitig. Ersatzteil, da Standardzubehör eines KK mit Stickstoff-/Formiergasoption.</t>
  </si>
  <si>
    <t>DECKAEK322</t>
  </si>
  <si>
    <t>Flasche Saniflux Liquid (1000 ml)</t>
  </si>
  <si>
    <t>DECKAEK275</t>
  </si>
  <si>
    <t>Ölbehälter PAG100, R134, HFO1234yf, 6 x 250 ml</t>
  </si>
  <si>
    <t>DECKAEK275-N</t>
  </si>
  <si>
    <t>Hermetische Ölpatrone, PAG100, 250 ml für HFO1234yf und R134a,
mechanischer und elektrischer Kompressor</t>
  </si>
  <si>
    <t>DECKAEK276</t>
  </si>
  <si>
    <t>Ölbehälter PAG45, R134, HFO1234yf, 6 x 250 ml</t>
  </si>
  <si>
    <t>DECKAEK276-N</t>
  </si>
  <si>
    <t>Hermetische Ölpatrone, PAG46, 250 ml für HFO1234yf und R134a,
mechanischer und elektrischer Kompressor</t>
  </si>
  <si>
    <t>DECKAEK285</t>
  </si>
  <si>
    <t>Plastikflasche Öl, POE68, 250 ml für HFO1234yf und R134a,
mechanischer und elektrischer Kompressor</t>
  </si>
  <si>
    <t>DECKAEK285-N</t>
  </si>
  <si>
    <t>Versiegelte Ölkartusche POE68 - 250ml für R134a, HFO1234yf und elektrischer und mechanischer Kompressor</t>
  </si>
  <si>
    <t>DECKAEK386</t>
  </si>
  <si>
    <t>Plastikflasche Öl + Kontrastmittel, POE85, 250 ml für HFO1234yf
und R134a, mechanischer und elektrischer Kompressor</t>
  </si>
  <si>
    <t>DECKAEK386-N</t>
  </si>
  <si>
    <t>Hermetische Patrone Öl + Kontrastmittel, POE85, 250 ml für
HFO1234yf und R134a, mechanischer und elektrischer Kompressor</t>
  </si>
  <si>
    <t>DECKAEK290</t>
  </si>
  <si>
    <t>Kontrastmittelbehälter, PAG, R134, HFO1234yf, 6 x 250 ml</t>
  </si>
  <si>
    <t>DECKAEK290-N</t>
  </si>
  <si>
    <t>Hermetische Kontrastmittellpatrone, 125 ml für HFO1234yf
und R134a, mechanischer und elektrischer Kompressor</t>
  </si>
  <si>
    <t>DECKRAC8088</t>
  </si>
  <si>
    <t>Adapter für Kontrastmittelkartusche DECKAEK270-N</t>
  </si>
  <si>
    <t>DECKRAC9000</t>
  </si>
  <si>
    <t>Adapter für Ölkartusche DECK250-N</t>
  </si>
  <si>
    <t>DECKAEK145</t>
  </si>
  <si>
    <t>UV Cobra LED-Lampe (Lampe und Schutzbrille)</t>
  </si>
  <si>
    <t>DECKAEK203</t>
  </si>
  <si>
    <t>Cobra Kit HD - Lecksuchgerät für AC</t>
  </si>
  <si>
    <t>DECKAEK178</t>
  </si>
  <si>
    <t>Elektronisches Lecksuchgerät  R134a/HFO1234yf</t>
  </si>
  <si>
    <t>DECKAEK207-A</t>
  </si>
  <si>
    <t>Manuelles Öleinfüllkit R134A</t>
  </si>
  <si>
    <t>DECKAEK304N</t>
  </si>
  <si>
    <t xml:space="preserve">Universal-Stickstoff-Lecksuchkit </t>
  </si>
  <si>
    <t>DECKDB.AUTOAGRI</t>
  </si>
  <si>
    <t>Datenbankupdate für Pkw / Nfz.</t>
  </si>
  <si>
    <t>DECKE-PMP3335</t>
  </si>
  <si>
    <t>DECKAEK102-N7-R5</t>
  </si>
  <si>
    <t>Bypass-Adapter-Satz</t>
  </si>
  <si>
    <t>DECKAEK102-N21</t>
  </si>
  <si>
    <t>Spülkit</t>
  </si>
  <si>
    <t>DECKAEK102-N21-1</t>
  </si>
  <si>
    <t>DECKAEK102-N21-2</t>
  </si>
  <si>
    <t>Bypass-Adapter-Satz für Spülkit</t>
  </si>
  <si>
    <t>DECKAEK120-E</t>
  </si>
  <si>
    <t>Digitalthermometer</t>
  </si>
  <si>
    <t>DECKAEK207-B</t>
  </si>
  <si>
    <t>Manuelles Öleinfüllkit für HFO1234yf</t>
  </si>
  <si>
    <t>DECKAEK203-C</t>
  </si>
  <si>
    <t>Versiegelter Kontrastmittelbehälter, 55ml</t>
  </si>
  <si>
    <t>DECKGRCNT16</t>
  </si>
  <si>
    <t>Wiederbefüllbarer und versiegelter Behälter (260 ml)</t>
  </si>
  <si>
    <t>DECKGRCNT17</t>
  </si>
  <si>
    <t>DECKGRCNT18</t>
  </si>
  <si>
    <t>DECKGRCNT19</t>
  </si>
  <si>
    <t>DECKAEK305</t>
  </si>
  <si>
    <t>Stickstoff- und H2-Behälter (950 ml)</t>
  </si>
  <si>
    <t>Wartungskit: inkl. 1 Behälter Vakuumpumpenöl 500 ml + 1 Filter FLT5005</t>
  </si>
  <si>
    <t>Wartungskit: inkl. 1 Behälter Vakuumpumpenöl 500 ml + 1 Filter FLT5512</t>
  </si>
  <si>
    <t>DECKTUB1260</t>
  </si>
  <si>
    <t>Gasentnahmeschlauch  (HFO) für Gastester</t>
  </si>
  <si>
    <t>DECKTUB1263</t>
  </si>
  <si>
    <t>Gasentnahmeschlauch (R134a) für Gastester</t>
  </si>
  <si>
    <t>DECKFLT5507</t>
  </si>
  <si>
    <t>Filter für Gastester und -identifizierer</t>
  </si>
  <si>
    <t>DECKFLT8006</t>
  </si>
  <si>
    <t>Filter für Spülkit 30µ (R134a)</t>
  </si>
  <si>
    <t>DECKFLT8008</t>
  </si>
  <si>
    <t>Filter für Spülkit 20µ (HFO)</t>
  </si>
  <si>
    <t>DECKKIT.STM</t>
  </si>
  <si>
    <t>Thermodrucker-Upgrade</t>
  </si>
  <si>
    <t>DECKKIT.ATF</t>
  </si>
  <si>
    <t>ATF BASIS KIT ADAPTER</t>
  </si>
  <si>
    <t>DECKLEVELKIT-ATF</t>
  </si>
  <si>
    <t>KIT ADAPTER FÜR ÖLSTAND</t>
  </si>
  <si>
    <t>DECKDB.ATF</t>
  </si>
  <si>
    <t>LOKALES DATENBANK-UPDATE</t>
  </si>
  <si>
    <t>DECKDB.ATF-LICENSE</t>
  </si>
  <si>
    <t>LOCAL DATABASE UPDATE + WEB LICENSE</t>
  </si>
  <si>
    <t>DECKCNT0031</t>
  </si>
  <si>
    <t>NEUER KANISTER 20 Liter</t>
  </si>
  <si>
    <t>DECKFLT.ATF.1000</t>
  </si>
  <si>
    <t>DECKRAC8201</t>
  </si>
  <si>
    <t>A1-ADAPTER FÜR JAGUAR, MERCEDES-BENZ, MITSUBISHI, SSANGYONG</t>
  </si>
  <si>
    <t>DECKRAC8202</t>
  </si>
  <si>
    <t>A2-ADAPTER FÜR JAGUAR, MERCEDES-BENZ, SSANGYONG</t>
  </si>
  <si>
    <t>DECKRAC8203</t>
  </si>
  <si>
    <t>A3-ADAPTER FÜR JEEP, FIAT, ALFA ROMEO, OPEL, CITROEN</t>
  </si>
  <si>
    <t>DECKRAC8204</t>
  </si>
  <si>
    <t>A4-ADAPTER FÜR DSG AUDI, VOLKSWAGEN, SKODA</t>
  </si>
  <si>
    <t>DECKRAC8205</t>
  </si>
  <si>
    <t>A5-ADAPTER FÜR AUDI, VOLKSWAGEN, JEEP</t>
  </si>
  <si>
    <t>DECKRAC8206</t>
  </si>
  <si>
    <t>A6-ADAPTER FÜR AUDI, PORSCHE, OPEL, SUBARU, MAZDA, CITROEN, RENAUL, ALFA ROMEO, LANCIA</t>
  </si>
  <si>
    <t>DECKRAC8207</t>
  </si>
  <si>
    <t>A7-ADAPTER FÜR AUDI</t>
  </si>
  <si>
    <t>DECKRAC8208</t>
  </si>
  <si>
    <t>A8-ADAPTER FÜR AUDI, MERCEDES-BENZ, MITSUBISHI</t>
  </si>
  <si>
    <t>DECKRAC8209</t>
  </si>
  <si>
    <t>A9-ADAPTER FÜR BMW, RENAULT, SAAB, FORD, RANGE-ROVER, JAGUAR</t>
  </si>
  <si>
    <t>DECKRAC8210</t>
  </si>
  <si>
    <t>A10-ADAPTER FÜR VOLVO</t>
  </si>
  <si>
    <t>DECKRAC8211</t>
  </si>
  <si>
    <t>A11-ADAPTER FÜR GM</t>
  </si>
  <si>
    <t>DECKRAC8212</t>
  </si>
  <si>
    <t>A12-ADAPTER FÜR JEEP, DODGE, OPEL</t>
  </si>
  <si>
    <t>DECKRAC8213</t>
  </si>
  <si>
    <t>A13-ADAPTER FÜR JEEP</t>
  </si>
  <si>
    <t>DECKRAC8214</t>
  </si>
  <si>
    <t>A14-SET OF 4 UNIVERSAL RUBBER EXTENSIONS (8,10,13,15mm)</t>
  </si>
  <si>
    <t>DECKRAC8215</t>
  </si>
  <si>
    <t>A15-ADAPTER FÜR BMW, VOLVO, AUDI, MERCEDES-BENZ, RENAULT, SAAB, FORD</t>
  </si>
  <si>
    <t>DECKRAC8216</t>
  </si>
  <si>
    <t>A16-ADAPTER FÜR JAGUAR, FORD, MAZDA</t>
  </si>
  <si>
    <t>DECKRAC8217</t>
  </si>
  <si>
    <t>A17-AUTOMATIC GEARBOX OIL CONNECTOR FOR FILLING FROM THE BOTTOM</t>
  </si>
  <si>
    <t>DECKRAC8218</t>
  </si>
  <si>
    <t>A18-ADAPTER FÜR HYUNDAI, TOYOTA, KIA, MITSUBISHI, ISUZU</t>
  </si>
  <si>
    <t>DECKRAC8219</t>
  </si>
  <si>
    <t>A19-ADAPTER FÜR VOLVO</t>
  </si>
  <si>
    <t>DECKRAC8220</t>
  </si>
  <si>
    <t>A20-ADAPTER FÜR FIAT, JEEP, LAND-ROVER</t>
  </si>
  <si>
    <t>DECKRAC8221</t>
  </si>
  <si>
    <t>A21-ADAPTER FÜR TOYOTA, SUZUKI, MAZDA</t>
  </si>
  <si>
    <t>DECKRAC8222</t>
  </si>
  <si>
    <t>A22-ADAPTER FÜR BMW, MINI, VOLVO</t>
  </si>
  <si>
    <t>DECKRAC8223</t>
  </si>
  <si>
    <t>A23-ADAPTER FÜR FORD, RENAULT, PEUGEOT, VOLVO</t>
  </si>
  <si>
    <t>DECKRAC8224</t>
  </si>
  <si>
    <t>A24-ADAPTER FÜR AUDI, BMW, JAGUAR, LAND-ROVER, ALFA ROMEO, JEEP, IVECO - ZF8HP</t>
  </si>
  <si>
    <t>DECKRAC8225</t>
  </si>
  <si>
    <t>A25-ADAPTER FÜR CITROEN, PEUGEOT</t>
  </si>
  <si>
    <t>DECKRAC8226</t>
  </si>
  <si>
    <t>A26-ADAPTER FÜR CITROEN, PEUGEOT, VOLKSWAGEN, FIAT DUCATO</t>
  </si>
  <si>
    <t>DECKRAC8227</t>
  </si>
  <si>
    <t>A27-ADAPTER FÜR FORD, JEEP, DODGE</t>
  </si>
  <si>
    <t>DECKRAC8228</t>
  </si>
  <si>
    <t>A28-ADAPTER FÜR GM</t>
  </si>
  <si>
    <t>DECKRAC8229</t>
  </si>
  <si>
    <t>A29-ADAPTER FÜR AUDI, VOLKSWAGEN, PORSCHE, LEXUS, MITSUBISHI</t>
  </si>
  <si>
    <t>DECKRAC8230</t>
  </si>
  <si>
    <t>A30-ADAPTER FÜR JEEP, MITSUBISHI, GM, SUZUKI, TOYOTA</t>
  </si>
  <si>
    <t>DECKRAC8231</t>
  </si>
  <si>
    <t>A31-ADAPTER FÜR JEEP, FIAT, CHRYSLER, MERCEDES-BENZ, SUBARU</t>
  </si>
  <si>
    <t>DECKRAC8232</t>
  </si>
  <si>
    <t>A32-ADAPTER FÜR MERCEDES-BENZ CLK, C, AMG</t>
  </si>
  <si>
    <t>DECKRAC8233</t>
  </si>
  <si>
    <t>A33-ADAPTER FÜR BMW, Jaguar</t>
  </si>
  <si>
    <t>DECKRAC8234</t>
  </si>
  <si>
    <t>A34-ADAPTER FÜR GM, FIAT, FORD, JEEP, CHRYSLER VOYAGER, SAAB, MERCEDES ML</t>
  </si>
  <si>
    <t>DECKRAC8235</t>
  </si>
  <si>
    <t>A35-ADAPTER FÜR FIAT, CITROEN, PEUGEOT, RENAULT</t>
  </si>
  <si>
    <t>DECKRAC8236</t>
  </si>
  <si>
    <t>A36-ADAPTER FÜR MITSUBISHI PAJERO</t>
  </si>
  <si>
    <t>DECKRAC8237</t>
  </si>
  <si>
    <t>A37-ADAPTER FÜR RENAULT, MITSUBISHI, NISSAN</t>
  </si>
  <si>
    <t>DECKRAC8238</t>
  </si>
  <si>
    <t>A38-ADAPTER FÜR MERCEDES-BENZ, RENAULT</t>
  </si>
  <si>
    <t>DECKRAC8239</t>
  </si>
  <si>
    <t>A39-ADAPTER FÜR PEUGEOT, CITROEN</t>
  </si>
  <si>
    <t>DECKRAC8240</t>
  </si>
  <si>
    <t>DECKRAC8241</t>
  </si>
  <si>
    <t>A41-ADAPTER FÜR PEUGEOT</t>
  </si>
  <si>
    <t>DECKRAC8242</t>
  </si>
  <si>
    <t>A42-ADAPTER FÜR MAZDA</t>
  </si>
  <si>
    <t>DECKRAC8243</t>
  </si>
  <si>
    <t>A43-ADAPTER FÜR FIAT-CITROEN- PEUGEOT</t>
  </si>
  <si>
    <t>DECKRAC8244</t>
  </si>
  <si>
    <t>A44-ADAPTER FÜR PEUGEOT-BMW-MINI</t>
  </si>
  <si>
    <t>DECKRAC8245</t>
  </si>
  <si>
    <t>A45-ADAPTER FÜR PEUGEOT-VOLVO</t>
  </si>
  <si>
    <t>DECKRAC8247</t>
  </si>
  <si>
    <t xml:space="preserve">A47-ADAPTER EAT8 Peugeot-Citroen </t>
  </si>
  <si>
    <t>DECKRAC8248</t>
  </si>
  <si>
    <t>A48-ADAPTER FÜR  AISIN 8 MARCE - GA8F22AW Bmw</t>
  </si>
  <si>
    <t>DECKRAC8249</t>
  </si>
  <si>
    <t>A49-ADAPTER FÜR AISIN 8 MARCE - GA8F22AW Volvo</t>
  </si>
  <si>
    <t>DECKRAC9201</t>
  </si>
  <si>
    <t>ATF-101 ADAPTER FÜR FORD 1/8-27 NPT</t>
  </si>
  <si>
    <t>DECKRAC9202</t>
  </si>
  <si>
    <t xml:space="preserve">ATF-102 ADAPTER FÜR HONDA NISSAN </t>
  </si>
  <si>
    <t>DECKRAC9203</t>
  </si>
  <si>
    <t>ATF-103 ADAPTER FÜR AUDI SKODA</t>
  </si>
  <si>
    <t>DECKRAC9204</t>
  </si>
  <si>
    <t>ATF-104 ADAPTER FÜR AUDI PORSCHE</t>
  </si>
  <si>
    <t>DECKRAC9205</t>
  </si>
  <si>
    <t>DECKRAC9206</t>
  </si>
  <si>
    <t>DECKRAC9207</t>
  </si>
  <si>
    <t>DECKRAC9208</t>
  </si>
  <si>
    <t>DECKRAC9209</t>
  </si>
  <si>
    <t>DECKRAC9210</t>
  </si>
  <si>
    <t>DECKRAC9211</t>
  </si>
  <si>
    <t>ATF-111 UNIVERSAL FLEXIBLE 300mm</t>
  </si>
  <si>
    <t>DECKRAC9212</t>
  </si>
  <si>
    <t>ATF-112 ADAPTER 5/16 -24 UNF</t>
  </si>
  <si>
    <t>DECKRAC9213</t>
  </si>
  <si>
    <t>DECKRAC9214</t>
  </si>
  <si>
    <t>DECKRAC9215</t>
  </si>
  <si>
    <t>ATF-115 ADAPTER FÜR VW PASSAT</t>
  </si>
  <si>
    <t>DECKRAC9216</t>
  </si>
  <si>
    <t>DECKRAC9217</t>
  </si>
  <si>
    <t>DECKRAC9218</t>
  </si>
  <si>
    <t>DECKRAC9219</t>
  </si>
  <si>
    <t>DECKRAC9220</t>
  </si>
  <si>
    <t>ATF-120 ADAPTER FÜR BENZ 725-9G</t>
  </si>
  <si>
    <t>DECKRAC9221</t>
  </si>
  <si>
    <t>ATF-121 ADAPTER FÜR AUDI VW DSG</t>
  </si>
  <si>
    <t>DECKRAC8250</t>
  </si>
  <si>
    <t>A50 - BMW 8 speed (D18 mm) (ZF) - 'X' Range Vehicles</t>
  </si>
  <si>
    <t>DECKRAC8251</t>
  </si>
  <si>
    <t>A51 - VOLKSWAGEN, AUDI, MITSUBISHI (ZF)</t>
  </si>
  <si>
    <t>DECKRAC8252</t>
  </si>
  <si>
    <t>A52 - AUDI (Q7/A8), BMW (ZF / CVT)</t>
  </si>
  <si>
    <t>DECKRAC8253</t>
  </si>
  <si>
    <t>A53 - QUICK COUPLER 90° (2 pcs) - UNIVERSAL</t>
  </si>
  <si>
    <t>DECKRAC8254</t>
  </si>
  <si>
    <t>A54 - VOLVO (AISIN)</t>
  </si>
  <si>
    <t>DECKRAC8255</t>
  </si>
  <si>
    <t>A55 - MERCEDES, JEEP, FIAT (ZF 9 Gtronic)</t>
  </si>
  <si>
    <t>DECKRAC8256</t>
  </si>
  <si>
    <t>A56 - AUDI (CVT)</t>
  </si>
  <si>
    <t>DECKRAC8257</t>
  </si>
  <si>
    <t>A57 - AUDI A8 (ZF)</t>
  </si>
  <si>
    <t>DECKRAC8258</t>
  </si>
  <si>
    <t>A58 - AUDI (DSG 7-Speed)</t>
  </si>
  <si>
    <t>DECKRAC8259</t>
  </si>
  <si>
    <t>A59 - LAND ROVER, VOLVO (ZF)</t>
  </si>
  <si>
    <t>DECKRAC8260</t>
  </si>
  <si>
    <t>A60 - BMW 8 SPEED ZF8HP</t>
  </si>
  <si>
    <t>DECKRAC8261</t>
  </si>
  <si>
    <t>A61 - 722.6 Mercedes</t>
  </si>
  <si>
    <t>DECKRAC8262</t>
  </si>
  <si>
    <t>A62 - UNIVERSAL COUPLER Ø11,8 mm</t>
  </si>
  <si>
    <t>DECKRAC8263</t>
  </si>
  <si>
    <t>A63 - UNIVERSAL COUPLER Ø12,6 mm</t>
  </si>
  <si>
    <t>DECKRAC8264</t>
  </si>
  <si>
    <t>A64 - AUDI, 0AW Type Transmissions</t>
  </si>
  <si>
    <t>DECKRAC8265</t>
  </si>
  <si>
    <t>A65 - BMW X1/X2, MINI, PEUGEOT 508 (AISIN)</t>
  </si>
  <si>
    <t>DECKRAC8266</t>
  </si>
  <si>
    <t>A66 - RENAULT</t>
  </si>
  <si>
    <t>DECKRAC8267</t>
  </si>
  <si>
    <t>A67 - Oil Level Dipstick for MERCEDES BENZ, CHRYSLER</t>
  </si>
  <si>
    <t>DECKRAC8268</t>
  </si>
  <si>
    <t>A68 - JEEP FREEMONT</t>
  </si>
  <si>
    <t>DECKRAC8269</t>
  </si>
  <si>
    <t>A69 - RENAULT LAGUNA III, ESPACE IV</t>
  </si>
  <si>
    <t>DECKRAC8270</t>
  </si>
  <si>
    <t>A70 - NISSAN JUKE (2011 - 2014)</t>
  </si>
  <si>
    <t>DECKRAC8271</t>
  </si>
  <si>
    <t>A71 - NISSAN JUKE (2014 - 2019)</t>
  </si>
  <si>
    <t>DECKRAC8272</t>
  </si>
  <si>
    <t>A72 - AUDI, PORSCHE, VOLKSWAGEN (7-Speed)</t>
  </si>
  <si>
    <t>DECKRAC8273</t>
  </si>
  <si>
    <t>A73 - TOYOTA COROLLA K311-K313</t>
  </si>
  <si>
    <t>DECKRAC8274</t>
  </si>
  <si>
    <t>A74 - VOLVO</t>
  </si>
  <si>
    <t>DECKRAC8275</t>
  </si>
  <si>
    <t>A75 - NISSAN RENAULT</t>
  </si>
  <si>
    <t>DECKRAC8276</t>
  </si>
  <si>
    <t>A76 - BMW X2, MINI, LAND ROVER (GEARBOX GA8G45W)</t>
  </si>
  <si>
    <t>DECKRAC8277</t>
  </si>
  <si>
    <t>A77 - MINI, SUZUKI (90 mm) - VW, CITROEN, MINI, RENAULT, LANCIA (110 mm) - PEUGEOT &amp; CITROEN (130 mm)</t>
  </si>
  <si>
    <t>3 x FILTERPATRONE</t>
  </si>
  <si>
    <t>8 x FILTERPATRONE</t>
  </si>
  <si>
    <t>A40-ADAPTER FÜR BMW X7</t>
  </si>
  <si>
    <t>ATF-105 ADAPTER FÜR AUDI MINI COOPER M10X1.6</t>
  </si>
  <si>
    <t>ATF-106 ADAPTER FÜR AUDI DSG M24X1,11</t>
  </si>
  <si>
    <t>ATF-107 ADAPTER FÜR AUDI CVT M22X1,11</t>
  </si>
  <si>
    <t>ATF-108 ADAPTER FÜR SKODA M18X1,11</t>
  </si>
  <si>
    <t>ATF-109 ADAPTER FÜR MERCEDES M12X1,11</t>
  </si>
  <si>
    <t>ATF-110 ADAPTER FÜR AUDI SKODA M30X1,11</t>
  </si>
  <si>
    <t>ATF-113 ADAPTER FÜR TOYOTA LEXUS M18X1,11</t>
  </si>
  <si>
    <t>ATF-114 ADAPTER FÜR NISSAN INFINITY M18X1,6</t>
  </si>
  <si>
    <t>ATF-116 ADAPTER FÜR NISSAN JUKE M12X1,31</t>
  </si>
  <si>
    <t>ATF-117 ADAPTER FÜR MINI COOPER MITSUBISHI M14X1,11</t>
  </si>
  <si>
    <t>ATF-118 ADAPTER FÜR NISSAN M10X1,81</t>
  </si>
  <si>
    <t>ATF-119 ADAPTER FÜR GM M12X1,81</t>
  </si>
  <si>
    <t>A73 - TOYOTA COROLLA K311-K319</t>
  </si>
  <si>
    <t>Vakuumpumpenöl  500 ml ISO47</t>
  </si>
  <si>
    <t>Kit HFO Spülkit für AEK102-N22</t>
  </si>
  <si>
    <t>Kit R134a per Spülkit für AEK102-N22</t>
  </si>
  <si>
    <t>Wartungskit: inkl. 1 Behälter Vakuumpumpenöl 500 ml + 1 Filter FLT5005 + 1 Filter FLT5007</t>
  </si>
  <si>
    <t>Adaptor cable DA-7</t>
  </si>
  <si>
    <t>Adaptor cable DA-8</t>
  </si>
  <si>
    <t>Adaptor cable DA-9</t>
  </si>
  <si>
    <t>Adaptor cable DA-10</t>
  </si>
  <si>
    <t>Adaptor cable DA-12</t>
  </si>
  <si>
    <t>Adaptor cable DA-13</t>
  </si>
  <si>
    <t>Adaptor cable DA-14</t>
  </si>
  <si>
    <t>COMPATIBILITY - EN</t>
  </si>
  <si>
    <t>COMPATIBILITY - DE</t>
  </si>
  <si>
    <t>COMPATIBILITY - FR</t>
  </si>
  <si>
    <t>COMPATIBILITY - ES</t>
  </si>
  <si>
    <t>COMPATIBILITY - IT</t>
  </si>
  <si>
    <t>PDL 8000</t>
  </si>
  <si>
    <t>PDL 8100</t>
  </si>
  <si>
    <t>PDL 3200</t>
  </si>
  <si>
    <t>PDL 4100</t>
  </si>
  <si>
    <t>PDL 5600</t>
  </si>
  <si>
    <t>PDL 5500, PDL 5600, PDL 8000</t>
  </si>
  <si>
    <t>ATF BASE KIT ADAPTERS</t>
  </si>
  <si>
    <t>OIL LEVEL CONNECTORS</t>
  </si>
  <si>
    <t>LOCAL DATABASE UPDATE</t>
  </si>
  <si>
    <t>NEW CANISTER 20 liters</t>
  </si>
  <si>
    <t>2 x FILTER CARTRIDGE</t>
  </si>
  <si>
    <t>A1-FITTING FOR JAGUAR, MERCEDES-BENZ, MITSUBISHI, SSANGYONG</t>
  </si>
  <si>
    <t>A2-FITTING FOR JAGUAR, MERCEDES-BENZ, SSANGYONG</t>
  </si>
  <si>
    <t>A3-FITTING FOR JEEP, FIAT, ALFA ROMEO, OPEL, CITROEN</t>
  </si>
  <si>
    <t>A4-FITTING FOR DSG AUDI, VOLKSWAGEN, SKODA</t>
  </si>
  <si>
    <t>A5-FITTING FOR AUDI, VOLKSWAGEN, JEEP</t>
  </si>
  <si>
    <t>A6-FITTING FOR AUDI, PORSCHE, OPEL, SUBARU, MAZDA, CITROEN, RENAUL, ALFA ROMEO, LANCIA</t>
  </si>
  <si>
    <t>A7-FITTING FOR AUDI</t>
  </si>
  <si>
    <t>A8-FITTING FOR AUDI, MERCEDES-BENZ, MITSUBISHI</t>
  </si>
  <si>
    <t>A9-FITTING FOR BMW, RENAULT, SAAB, FORD, RANGE-ROVER, JAGUAR</t>
  </si>
  <si>
    <t>A10-FITTING FOR VOLVO</t>
  </si>
  <si>
    <t>A11-FITTING FOR GM</t>
  </si>
  <si>
    <t>A12-FITTING FOR JEEP, DODGE, OPEL</t>
  </si>
  <si>
    <t>A13-FITTING FOR JEEP</t>
  </si>
  <si>
    <t>A15-FITTING FOR BMW, VOLVO, AUDI, MERCEDES-BENZ, RENAULT, SAAB, FORD</t>
  </si>
  <si>
    <t>A16-FITTING FOR JAGUAR, FORD, MAZDA</t>
  </si>
  <si>
    <t>A18-FITTING FOR HYUNDAI, TOYOTA, KIA, MITSUBISHI, ISUZU</t>
  </si>
  <si>
    <t>A19-FITTING FOR VOLVO</t>
  </si>
  <si>
    <t>A20-FITTING FOR FIAT, JEEP, LAND-ROVER</t>
  </si>
  <si>
    <t>A21-FITTING FOR TOYOTA, SUZUKI, MAZDA</t>
  </si>
  <si>
    <t>A22-FITTING FOR BMW, MINI, VOLVO</t>
  </si>
  <si>
    <t>A23-FITTING FOR FORD, RENAULT, PEUGEOT, VOLVO</t>
  </si>
  <si>
    <t>A24-FITTING FOR AUDI, BMW, JAGUAR, LAND-ROVER, ALFA ROMEO, JEEP, IVECO - ZF8HP</t>
  </si>
  <si>
    <t>A25-FITTING FOR CITROEN, PEUGEOT</t>
  </si>
  <si>
    <t>A26-FITTING FOR CITROEN, PEUGEOT, VOLKSWAGEN, FIAT DUCATO</t>
  </si>
  <si>
    <t>A27-FITTING FOR FORD, JEEP, DODGE</t>
  </si>
  <si>
    <t>A28-FITTING FOR GM</t>
  </si>
  <si>
    <t>A29-FITTING FOR AUDI, VOLKSWAGEN, PORSCHE, LEXUS, MITSUBISHI</t>
  </si>
  <si>
    <t>A30-FITTING FOR JEEP, MITSUBISHI, GM, SUZUKI, TOYOTA</t>
  </si>
  <si>
    <t>A31-FITTING FOR JEEP, FIAT, CHRYSLER, MERCEDES-BENZ, SUBARU</t>
  </si>
  <si>
    <t>A32-FITTING FOR MERCEDES-BENZ CLK, C, AMG</t>
  </si>
  <si>
    <t>A33-FITTING FOR BMW, Jaguar</t>
  </si>
  <si>
    <t>A34-FITTING FOR GM, FIAT, FORD, JEEP, CHRYSLER VOYAGER, SAAB, MERCEDES ML</t>
  </si>
  <si>
    <t>A35-FITTING FOR FIAT, CITROEN, PEUGEOT, RENAULT</t>
  </si>
  <si>
    <t>A36-FITTING FOR MITSUBISHI PAJERO</t>
  </si>
  <si>
    <t>A37-FITTING FOR RENAULT, MITSUBISHI, NISSAN</t>
  </si>
  <si>
    <t>A38-FITTING FOR MERCEDES-BENZ, RENAULT</t>
  </si>
  <si>
    <t>A39-FITTING FOR PEUGEOT, CITROEN</t>
  </si>
  <si>
    <t>A40-FITTING FOR BMW X1</t>
  </si>
  <si>
    <t>A41-FITTING FOR PEUGEOT</t>
  </si>
  <si>
    <t>A42-FITTING FOR MAZDA</t>
  </si>
  <si>
    <t>A43-FITTING FOR FIAT-CITROEN- PEUGEOT</t>
  </si>
  <si>
    <t>A44-FITTING FOR PEUGEOT-BMW-MINI</t>
  </si>
  <si>
    <t>A45-FITTING FOR PEUGEOT-VOLVO</t>
  </si>
  <si>
    <t xml:space="preserve">A47-FITTING EAT8 Peugeot-Citroen </t>
  </si>
  <si>
    <t>A48-FITTING FOR  AISIN 8 MARCE - GA8F22AW Bmw</t>
  </si>
  <si>
    <t>A49-FITTING FOR AISIN 8 MARCE - GA8F22AW Volvo</t>
  </si>
  <si>
    <t>ATF-101 FITTING FOR FORD 1/8-27 NPT</t>
  </si>
  <si>
    <t xml:space="preserve">ATF-102 FITTING FOR HONDA NISSAN </t>
  </si>
  <si>
    <t>ATF-103 FITTING FOR AUDI SKODA</t>
  </si>
  <si>
    <t>ATF-104 FITTING FOR AUDI PORSCHE</t>
  </si>
  <si>
    <t>ATF-105 FITTING FOR AUDI MINI COOPER M10X1.0</t>
  </si>
  <si>
    <t>ATF-106 FITTING FOR AUDI DSG M24X1,5</t>
  </si>
  <si>
    <t>ATF-107 FITTING FOR AUDI CVT M22X1,5</t>
  </si>
  <si>
    <t>ATF-108 FITTING FOR SKODA M18X1,5</t>
  </si>
  <si>
    <t>ATF-109 FITTING FOR MERCEDES M12X1,5</t>
  </si>
  <si>
    <t>ATF-110 FITTING FOR AUDI SKODA M30X1,5</t>
  </si>
  <si>
    <t>ATF-112 FITTING 5/16 -24 UNF</t>
  </si>
  <si>
    <t>ATF-113 FITTING FOR TOYOTA LEXUS M18X1,5</t>
  </si>
  <si>
    <t>ATF-114 FITTING FOR NISSAN INFINITY M18X1,0</t>
  </si>
  <si>
    <t>ATF-115 FITTING FOR VW PASSAT</t>
  </si>
  <si>
    <t>ATF-116 FITTING FOR NISSAN JUKE M12X1,25</t>
  </si>
  <si>
    <t>ATF-117 FITTING FOR MINI COOPER MITSUBISHI M14X1,5</t>
  </si>
  <si>
    <t>ATF-118 FITTING FOR NISSAN M10X1,75</t>
  </si>
  <si>
    <t>ATF-119 FITTING FOR GM M12X1,75</t>
  </si>
  <si>
    <t>ATF-120 FITTING FOR BENZ 725-9G</t>
  </si>
  <si>
    <t>ATF-121 FITTING FOR AUDI VW DSG</t>
  </si>
  <si>
    <t>Kit Hybrid Upgrade option HFO1234yf and R134a</t>
  </si>
  <si>
    <t>Gas identifier HFO for single and dual gas units</t>
  </si>
  <si>
    <t>Adapter kit R134a for gas analiser KIT.GAS</t>
  </si>
  <si>
    <t>Connectivity kit EVO</t>
  </si>
  <si>
    <t>R134A Service hose 6 m, red, for QTECH II / III units and Breeze, male/female</t>
  </si>
  <si>
    <t>R134A Service hose 6 m, blue, for QTECH II / III units and Breeze, male/female</t>
  </si>
  <si>
    <t>KoolKare nitogen/forming gas hose kit; for connection to a nitrogen or forming gas fitting, equipment end with hose and quick coupling. Spare parts, accessories as standard option with a Koolkare nitrogen/forming gas option</t>
  </si>
  <si>
    <t>Bottle of Saniflux liquid (1000 ml)</t>
  </si>
  <si>
    <t>Oil bottle PAG100, R134, HFO1234yf, mechanical and electrical compressor, 6 x 250 ml</t>
  </si>
  <si>
    <t>Sealed oil cartridge PAG100 - 250ml for R134a, HFO1234yf mechanical and electric compressor</t>
  </si>
  <si>
    <t>Oil bottle PAG46, R134, HFO1234yf, mechanical and electrical compressor, 6 x 250 ml</t>
  </si>
  <si>
    <t>Sealed oil cartridge PAG46 - 250ml for R134a, HFO1234yf mechanical and electric compressor</t>
  </si>
  <si>
    <t>Oil bottle POE68 - 250ml for R134a, HFO1234yf mechanical and electric compressor</t>
  </si>
  <si>
    <t>Sealed oil cartridge POE68 - 250ml for R134a, HFO1234yf and electric and mechanical compressor                       </t>
  </si>
  <si>
    <t>Oil + dye bottle POE85 - 250ml for R134a, HFO1234yf mechanical and electric compressor</t>
  </si>
  <si>
    <t>Sealed oil + dye cartridge POE85 - 250ml for R134a, HFO1234yf mechanical and electric compressor</t>
  </si>
  <si>
    <t>Universal dye bottle, PAG, R134, HFO1234yf, mechanical and electrical compressor, 6 x 250 ml</t>
  </si>
  <si>
    <t>Sealed dye cartridge 125ml for R134a, HFO1234yf mechanical and electric compressor</t>
  </si>
  <si>
    <t>Adapter for dye cartidge DECKAEK270-N</t>
  </si>
  <si>
    <t>Adapter for oil cartdidge DECK250-N</t>
  </si>
  <si>
    <t>UV Cobra Led lamp, lamp and goggles</t>
  </si>
  <si>
    <t>Cobra Kit HD - Leak detector for AC units - UV lamp, hermetic dye cartridge 55 m l for 7 applications, dye injector R134</t>
  </si>
  <si>
    <t>Electronic Leak Detector, one instrument for identifying R134a, HFO1234yf and Hydrogen</t>
  </si>
  <si>
    <t>Manual oil injector kit R134A</t>
  </si>
  <si>
    <t>Universal nitrogen leak detection kit with Nitrogen-Hydrogen bottle (950ml)</t>
  </si>
  <si>
    <t>Database update for cars / commercial vehicles</t>
  </si>
  <si>
    <t>Vacuum pump oil 500 ml ISO46</t>
  </si>
  <si>
    <t>Bypass adapters set for Flushing Kit</t>
  </si>
  <si>
    <t>Flushing kit HFO / R134a</t>
  </si>
  <si>
    <t>Kit HFO for Flushing Kit AEK102-N21</t>
  </si>
  <si>
    <t>Kit R134a for Flushing Kit AEK102-N21</t>
  </si>
  <si>
    <t>Digital Thermometer</t>
  </si>
  <si>
    <t>Manual oil injector kit for HFO1234yf</t>
  </si>
  <si>
    <t>Sealed bottle of tracer (55ml)</t>
  </si>
  <si>
    <t xml:space="preserve">Refillable and hermetic container (260 ml) </t>
  </si>
  <si>
    <t>Nitrogen + H2 bottle (950ml)</t>
  </si>
  <si>
    <t>Maintenance Kit. Includes 1 bottle 500ml of vacuum pump oil + 1 filter FLT5005</t>
  </si>
  <si>
    <t>Maintenance Kit. Includes 1 bottle 500ml of vacuum pump oil + 1 filter FLT5512</t>
  </si>
  <si>
    <t xml:space="preserve">Maintenance Kit. Includes 1 bottle 500ml of vacuum pump oil + 1 filter FLT5005 + 1 fiter FLT5006 </t>
  </si>
  <si>
    <t>Gas sample hose (HFO) for gas analiser</t>
  </si>
  <si>
    <t>Gas sample hose (R134a) for gas analiser</t>
  </si>
  <si>
    <t>Filter for gas analiser &amp; identifier</t>
  </si>
  <si>
    <t>Filter for Flushing Kit 30µ (R134a)</t>
  </si>
  <si>
    <t>Filter for Flushing Kit 20µ (HFO)</t>
  </si>
  <si>
    <t>Thermal Printer Upgrade option</t>
  </si>
  <si>
    <t>Adapterkabel DA-5 zum Anschluss der alten Adapterkabel</t>
  </si>
  <si>
    <t>OBDII Datenkabel ohne Licht   (16-adriges Kabel)</t>
  </si>
  <si>
    <t>OBDII Datenkabel mit Licht   (16-adriges Kabel)</t>
  </si>
  <si>
    <t>DA-4EA Ethernet DOIP Datenkabel</t>
  </si>
  <si>
    <t>Transportkoffer (Soft Case)</t>
  </si>
  <si>
    <t>Bildschirmschutz (3 Satz)</t>
  </si>
  <si>
    <t>PDL 3200 Software-Update für 1 Jahr (mindestens 2 pro Jahr)</t>
  </si>
  <si>
    <t>PDL 3200 Software-Update für 1 Jahr (mindestens 2 pro Jahr)
nach Kündigung, plus Gebühr für Reaktivierung</t>
  </si>
  <si>
    <t>PDL 3200 Software-Update für 2 Jahre (mindestens 2 pro Jahr)</t>
  </si>
  <si>
    <t>PDL 4100 Software-Update für 1 Jahr (mindestens 2 pro Jahr)</t>
  </si>
  <si>
    <t>PDL 4100Software-Update für 1 Jahr (mindestens 2 pro Jahr)
nach Kündigung, plus Gebühr für Reaktivierung</t>
  </si>
  <si>
    <t>PDL 4100 Software-Update für 2 Jahre (mindestens 2 pro Jahr)</t>
  </si>
  <si>
    <t>PDL 7100 Software-Update für 1 Jahr (mindestens 2 pro Jahr)</t>
  </si>
  <si>
    <t>PDL 7100 Software-Update für 1 Jahr (mindestens 2 pro Jahr)
nach Kündigung, plus Gebühr für Reaktivierung</t>
  </si>
  <si>
    <t>PDL 7100 Software-Update für 2 Jahre (mindestens 2 pro Jahr)</t>
  </si>
  <si>
    <t>PDL 5600 Software-Update für 1 Jahr (mindestens 2 pro Jahr)</t>
  </si>
  <si>
    <t>PDL 5600 Software-Update für 1 Jahr (mindestens 2 pro Jahr)
nach Kündigung, plus Gebühr für Reaktivierung</t>
  </si>
  <si>
    <t>PDL 5600 Software-Update für 2 Jahre (mindestens 2 pro Jahr)</t>
  </si>
  <si>
    <t>PDL 8000 Software-Update für 1 Jahr (mindestens 2 pro Jahr)</t>
  </si>
  <si>
    <t>PDL 8000 Software-Update für 1 Jahr (mindestens 2 pro Jahr)
nach Kündigung, plus Gebühr für Reaktivierung</t>
  </si>
  <si>
    <t>PDL 8000 Software-Update für 2 Jahre (mindestens 2 pro Jahr)</t>
  </si>
  <si>
    <t>PDL 8100 Software-Update für 1 Jahr (mindestens 2 pro Jahr)</t>
  </si>
  <si>
    <t>PDL 8100 Software-Update für 1 Jahr (mindestens 2 pro Jahr)
nach Kündigung, plus Gebühr für Reaktivierung</t>
  </si>
  <si>
    <t>PDL 8100 Software-Update für 2 Jahre (mindestens 2 pro Jahr)</t>
  </si>
  <si>
    <t xml:space="preserve">Universal-Messstab 
für Direktzündspulen  (Adapter für verschiedene Zündspulenbauformen) </t>
  </si>
  <si>
    <t>Adapter zur Verwendung mit Pick-up-Stick EAC0056L03A erforderlich</t>
  </si>
  <si>
    <t xml:space="preserve">Universaladapter für 1 Zündspule - Single Flag
(Adapter für verschiedene Zündspulenbauformen) </t>
  </si>
  <si>
    <t xml:space="preserve">Universaladapter für 3 Zündspulen  - 3 Flag
(Adapter für verschiedene Zündspulenbauformen) </t>
  </si>
  <si>
    <t>Druckgeber 6,89 bar/100 psi</t>
  </si>
  <si>
    <t>Druckgeber 34,45 bar/500 psi</t>
  </si>
  <si>
    <t>Druckgeber 344,5 bar/5000 psi</t>
  </si>
  <si>
    <t>Verlängerungskabel für Geber</t>
  </si>
  <si>
    <t>Adapter für Druckgeber</t>
  </si>
  <si>
    <t>Niedrig-Ampère-Messfühler 20/40A</t>
  </si>
  <si>
    <t>Wellenform-Oszilloskop, BMW-Design</t>
  </si>
  <si>
    <t>KV-Clip für Messfühler kpl.</t>
  </si>
  <si>
    <t>Prüfspitzensatz für Laborskop, 4 Stück</t>
  </si>
  <si>
    <t>A6</t>
  </si>
  <si>
    <t>A7</t>
  </si>
  <si>
    <t>A8</t>
  </si>
  <si>
    <t>A10</t>
  </si>
  <si>
    <t>A11</t>
  </si>
  <si>
    <t>A12</t>
  </si>
  <si>
    <t>A13</t>
  </si>
  <si>
    <t>A14</t>
  </si>
  <si>
    <t>A18</t>
  </si>
  <si>
    <t>A19</t>
  </si>
  <si>
    <t>A20</t>
  </si>
  <si>
    <t>ATF-101</t>
  </si>
  <si>
    <t>ATF-102</t>
  </si>
  <si>
    <t>A56</t>
  </si>
  <si>
    <t>A57</t>
  </si>
  <si>
    <t>A58</t>
  </si>
  <si>
    <t>A59</t>
  </si>
  <si>
    <t>A60</t>
  </si>
  <si>
    <t>A61</t>
  </si>
  <si>
    <t>A62</t>
  </si>
  <si>
    <t>A63</t>
  </si>
  <si>
    <t>A64</t>
  </si>
  <si>
    <t>A65</t>
  </si>
  <si>
    <t>A66</t>
  </si>
  <si>
    <t>A67</t>
  </si>
  <si>
    <t>A68</t>
  </si>
  <si>
    <t>A69</t>
  </si>
  <si>
    <t>A70</t>
  </si>
  <si>
    <t>A71</t>
  </si>
  <si>
    <t>A72</t>
  </si>
  <si>
    <t>A73</t>
  </si>
  <si>
    <t>A74</t>
  </si>
  <si>
    <t>A75</t>
  </si>
  <si>
    <t>A76</t>
  </si>
  <si>
    <t>A77</t>
  </si>
  <si>
    <t>A55</t>
  </si>
  <si>
    <t>A50</t>
  </si>
  <si>
    <t>A51</t>
  </si>
  <si>
    <t>A52</t>
  </si>
  <si>
    <t>A53</t>
  </si>
  <si>
    <t>A54</t>
  </si>
  <si>
    <t>ATF-121</t>
  </si>
  <si>
    <t>ATF-106</t>
  </si>
  <si>
    <t>ATF-107</t>
  </si>
  <si>
    <t>ATF-108</t>
  </si>
  <si>
    <t>ATF-109</t>
  </si>
  <si>
    <t>ATF-110</t>
  </si>
  <si>
    <t>ATF-111</t>
  </si>
  <si>
    <t>ATF-112</t>
  </si>
  <si>
    <t>ATF-113</t>
  </si>
  <si>
    <t>ATF-114</t>
  </si>
  <si>
    <t>ATF-115</t>
  </si>
  <si>
    <t>ATF-116</t>
  </si>
  <si>
    <t>ATF-117</t>
  </si>
  <si>
    <t>ATF-118</t>
  </si>
  <si>
    <t>ATF-119</t>
  </si>
  <si>
    <t>ATF-120</t>
  </si>
  <si>
    <t>ATF-103</t>
  </si>
  <si>
    <t>ATF-104</t>
  </si>
  <si>
    <t>ATF-105</t>
  </si>
  <si>
    <t>A49</t>
  </si>
  <si>
    <t>A47</t>
  </si>
  <si>
    <t>A48</t>
  </si>
  <si>
    <t>A45</t>
  </si>
  <si>
    <t>A25</t>
  </si>
  <si>
    <t>A26</t>
  </si>
  <si>
    <t>A27</t>
  </si>
  <si>
    <t>A28</t>
  </si>
  <si>
    <t>A29</t>
  </si>
  <si>
    <t>A30</t>
  </si>
  <si>
    <t>A31</t>
  </si>
  <si>
    <t>A32</t>
  </si>
  <si>
    <t>A33</t>
  </si>
  <si>
    <t>A34</t>
  </si>
  <si>
    <t>A35</t>
  </si>
  <si>
    <t>A36</t>
  </si>
  <si>
    <t>A37</t>
  </si>
  <si>
    <t>A38</t>
  </si>
  <si>
    <t>A39</t>
  </si>
  <si>
    <t>A40</t>
  </si>
  <si>
    <t>A41</t>
  </si>
  <si>
    <t>A42</t>
  </si>
  <si>
    <t>A43</t>
  </si>
  <si>
    <t>A44</t>
  </si>
  <si>
    <t>A15</t>
  </si>
  <si>
    <t>A16</t>
  </si>
  <si>
    <t>A17</t>
  </si>
  <si>
    <t>A21</t>
  </si>
  <si>
    <t>A22</t>
  </si>
  <si>
    <t>A23</t>
  </si>
  <si>
    <t>A24</t>
  </si>
  <si>
    <t>A1</t>
  </si>
  <si>
    <t>A2</t>
  </si>
  <si>
    <t>A3</t>
  </si>
  <si>
    <t>A4</t>
  </si>
  <si>
    <t>A5</t>
  </si>
  <si>
    <t>A9</t>
  </si>
  <si>
    <t>DECKY1R74420S000</t>
  </si>
  <si>
    <t>ECO2KARE</t>
  </si>
  <si>
    <t>Fully automatic air conditioning service unit for emptying, servicing and filling R744 air conditioning systems</t>
  </si>
  <si>
    <t>PDL 3000, 3200, 4000, 4100, 5000, 5500, 5600, 7100, 8000, 8100</t>
  </si>
  <si>
    <t>PDL 3000, 3200, 4000, 4100, 5000, 5500, 7100</t>
  </si>
  <si>
    <t>PDL 4000, 4100, 5000, 5500, 5600, 7100, 8000, 8100</t>
  </si>
  <si>
    <t>PDL 3200, 4100, 5500, 5600, 7100, 8000, 8100</t>
  </si>
  <si>
    <t>PDL 3200, 4100, 5600, 7100, 8000, 8100</t>
  </si>
  <si>
    <t>PDL 4000, 4100, 5600, 8000, 8100</t>
  </si>
  <si>
    <t>Breeze IV, Qtech IV</t>
  </si>
  <si>
    <t>All A/C machines</t>
  </si>
  <si>
    <t>Qtech IV, Dual Gas, Qtech III</t>
  </si>
  <si>
    <t>Dual Gas, Qtech III</t>
  </si>
  <si>
    <t>Breeze III, Qtech III</t>
  </si>
  <si>
    <t>Breeze IV, Qtech IV, Dual Gas, Breeze III, Qtech III</t>
  </si>
  <si>
    <t>Qtech IV, Dual Gas, HD-S, Qtech III</t>
  </si>
  <si>
    <t>A/C (service)</t>
  </si>
  <si>
    <t>Breeze IV, Breeze III</t>
  </si>
  <si>
    <t>HD-S</t>
  </si>
  <si>
    <t>Breeze IV, Qtech IV, Dual Gas, Qtech III</t>
  </si>
  <si>
    <t>LANGUAGE</t>
  </si>
  <si>
    <t>German</t>
  </si>
  <si>
    <t>French</t>
  </si>
  <si>
    <t>Italian</t>
  </si>
  <si>
    <t>Polish</t>
  </si>
  <si>
    <t>English</t>
  </si>
  <si>
    <t>EESCPL137A x 5</t>
  </si>
  <si>
    <t>EESCPL137A x 10</t>
  </si>
  <si>
    <t>EESCPL135A x 5</t>
  </si>
  <si>
    <t>EESCPL135A x 10</t>
  </si>
  <si>
    <t>EEMSPL143A x 5</t>
  </si>
  <si>
    <t>EEMSPL143A x 10</t>
  </si>
  <si>
    <t>5 unit order</t>
  </si>
  <si>
    <t>10 unit order</t>
  </si>
  <si>
    <t>DECKKIT.ATF.ADV</t>
  </si>
  <si>
    <t>ATF ADVANCED KIT ADAPTERS</t>
  </si>
  <si>
    <t>DECKY1ATF0000SIM</t>
  </si>
  <si>
    <t>ATF Gearkare Simulator</t>
  </si>
  <si>
    <t>List Price 2025</t>
  </si>
  <si>
    <t>DECKKIT016</t>
  </si>
  <si>
    <t>DECKKIT017</t>
  </si>
  <si>
    <t>DECKKIT018</t>
  </si>
  <si>
    <t>EESP115A-4.2</t>
  </si>
  <si>
    <t>EESP116A-4.2</t>
  </si>
  <si>
    <t>EESP118A-4.2</t>
  </si>
  <si>
    <t>PDL 4200 Software update for 1 year (2 minimum per year)</t>
  </si>
  <si>
    <t>PDL 4200 Software-Update für 1 Jahr (mindestens 2 pro Jahr)</t>
  </si>
  <si>
    <t>PDL 4200 Software update for 1 year (2 minimum per year)
after termination plus charge for re-activation</t>
  </si>
  <si>
    <t>PDL 4200Software-Update für 1 Jahr (mindestens 2 pro Jahr)
nach Kündigung, plus Gebühr für Reaktivierung</t>
  </si>
  <si>
    <t>PDL 4200 Software update for 2 years (2 minimum per year)</t>
  </si>
  <si>
    <t>PDL 4200 Software-Update für 2 Jahre (mindestens 2 pro Jahr)</t>
  </si>
  <si>
    <t>DECKRAC8278</t>
  </si>
  <si>
    <t>DECKRAC8279</t>
  </si>
  <si>
    <t>DECKRAC8280</t>
  </si>
  <si>
    <t>DECKRAC8281</t>
  </si>
  <si>
    <t>DECKRAC8282</t>
  </si>
  <si>
    <t>DECKRAC8283</t>
  </si>
  <si>
    <t>DECKRAC8284</t>
  </si>
  <si>
    <t>DECKRAC8285</t>
  </si>
  <si>
    <t>DECKRAC8286</t>
  </si>
  <si>
    <t>DECKRAC8287</t>
  </si>
  <si>
    <t>A78 - VW  GEARBOX QPA (VW JETTA)</t>
  </si>
  <si>
    <t>A79 - MERCEDES GEARBOX 725.1 (MERCEDES CLASSE C, CLASSE GLE)</t>
  </si>
  <si>
    <t>A80 - VOLVO GEARBOX AISIN TG-81SD (S60, S90 V60, XC60, XC90, V90)</t>
  </si>
  <si>
    <t>A81 - FORD GEARBOX 10R80 (FORD TRANSIT, F150 RAPTOR, MUSTANG, RANGER)</t>
  </si>
  <si>
    <t>A82 - CHEVROLET GEARBOX GM 8L45 (CAMARO)</t>
  </si>
  <si>
    <t>A83 - BMW XDRIVE HYBRID ZF8HP</t>
  </si>
  <si>
    <t>A84 - FORD GEARBOX AISIN TF-81SC (MONDEO PLUG-IN HYBRID)</t>
  </si>
  <si>
    <t>A85 - JAGUAR-LANDROVER GEARBOX ZF 8HP70 (F-PACE, RANGE ROVER SPORT)</t>
  </si>
  <si>
    <t>A86 - SSANGYONG GEARBOX DSI M11 (KORANDO)</t>
  </si>
  <si>
    <t>A87 - ALFAROMEO GEARBOX ZF8HP75, ZF8HP50 (STELVIO, GIULIA)</t>
  </si>
  <si>
    <t>A78</t>
  </si>
  <si>
    <t>A79</t>
  </si>
  <si>
    <t>A80</t>
  </si>
  <si>
    <t>A81</t>
  </si>
  <si>
    <t>A82</t>
  </si>
  <si>
    <t>A83</t>
  </si>
  <si>
    <t>A84</t>
  </si>
  <si>
    <t>A85</t>
  </si>
  <si>
    <t>A86</t>
  </si>
  <si>
    <t>A87</t>
  </si>
  <si>
    <t xml:space="preserve">PRICE LIST 2026 (EURO) </t>
  </si>
  <si>
    <t>Validity  2026.01.01</t>
  </si>
  <si>
    <t>EEMSDE149A</t>
  </si>
  <si>
    <t>EEMSFR149A</t>
  </si>
  <si>
    <t>EEMSIT149A</t>
  </si>
  <si>
    <t>EEMSPL149A</t>
  </si>
  <si>
    <t>EEMSPL149A x 5</t>
  </si>
  <si>
    <t>EEMSPL149A x 10</t>
  </si>
  <si>
    <t>EEMSEG149A</t>
  </si>
  <si>
    <t> PDL 8200</t>
  </si>
  <si>
    <t> PDL 8200 German</t>
  </si>
  <si>
    <t> PDL 8200 Polish</t>
  </si>
  <si>
    <t> PDL 8200 Italian</t>
  </si>
  <si>
    <t> PDL 8200 French</t>
  </si>
  <si>
    <t>PDL 8200 English</t>
  </si>
  <si>
    <t>Inkl. neueste Softwareversion + kostenlose Updates (mindestens 2) für 1 Jahr, deutsche Version</t>
  </si>
  <si>
    <t>IbericaD</t>
  </si>
  <si>
    <t>IbericaN</t>
  </si>
  <si>
    <t>BeneluxD</t>
  </si>
  <si>
    <t>BeneluxN</t>
  </si>
  <si>
    <t>North CHD</t>
  </si>
  <si>
    <t>North CHN</t>
  </si>
  <si>
    <t>Iberica</t>
  </si>
  <si>
    <t>Benelux</t>
  </si>
  <si>
    <t>North CH</t>
  </si>
  <si>
    <t>Poland2</t>
  </si>
  <si>
    <t>2nd discount</t>
  </si>
  <si>
    <t>Discount 2</t>
  </si>
  <si>
    <t>Rabatt 2</t>
  </si>
  <si>
    <t>Descuento 2</t>
  </si>
  <si>
    <t>Sconto 2</t>
  </si>
  <si>
    <t>Rabais 2</t>
  </si>
  <si>
    <t>Italy2</t>
  </si>
  <si>
    <t>North CH2</t>
  </si>
  <si>
    <t>Benelux2</t>
  </si>
  <si>
    <t>Iberica2</t>
  </si>
  <si>
    <t>MEA2</t>
  </si>
  <si>
    <t>CEE &amp; CIS2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</si>
</sst>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43" formatCode="_-* #,##0.00_-;\-* #,##0.00_-;_-* &quot;-&quot;??_-;_-@_-"/>
    <numFmt numFmtId="164" formatCode="_-* #,##0.00\ _€_-;\-* #,##0.00\ _€_-;_-* &quot;-&quot;??\ _€_-;_-@_-"/>
    <numFmt numFmtId="165" formatCode="_-&quot;€&quot;\ * #,##0.00_-;\-&quot;€&quot;\ * #,##0.00_-;_-&quot;€&quot;\ * &quot;-&quot;??_-;_-@_-"/>
    <numFmt numFmtId="166" formatCode="_-* #,##0.00\ [$€]_-;\-* #,##0.00\ [$€]_-;_-* &quot;-&quot;??\ [$€]_-;_-@_-"/>
  </numFmts>
  <fonts count="9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u/>
      <sz val="10"/>
      <color indexed="12"/>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theme="1"/>
      <name val="Calibri"/>
      <family val="2"/>
      <scheme val="minor"/>
    </font>
    <font>
      <sz val="11"/>
      <color rgb="FF3F3F76"/>
      <name val="Calibri"/>
      <family val="2"/>
      <scheme val="minor"/>
    </font>
    <font>
      <b/>
      <sz val="11"/>
      <color rgb="FF3F3F3F"/>
      <name val="Calibri"/>
      <family val="2"/>
      <scheme val="minor"/>
    </font>
    <font>
      <u/>
      <sz val="11"/>
      <color theme="10"/>
      <name val="Calibri"/>
      <family val="2"/>
    </font>
    <font>
      <sz val="10"/>
      <name val="Arial"/>
      <family val="2"/>
    </font>
    <font>
      <sz val="10"/>
      <name val="Arial"/>
      <family val="2"/>
    </font>
    <font>
      <sz val="8"/>
      <name val="Arial"/>
      <family val="2"/>
    </font>
    <font>
      <b/>
      <sz val="14"/>
      <name val="Arial"/>
      <family val="2"/>
    </font>
    <font>
      <b/>
      <sz val="12"/>
      <name val="Arial"/>
      <family val="2"/>
    </font>
    <font>
      <b/>
      <sz val="10"/>
      <name val="Helvetica"/>
      <family val="2"/>
    </font>
    <font>
      <b/>
      <sz val="8"/>
      <name val="Helvetica"/>
      <family val="2"/>
    </font>
    <font>
      <sz val="12"/>
      <name val="Arial"/>
      <family val="2"/>
    </font>
    <font>
      <sz val="10"/>
      <name val="Aptos"/>
      <family val="2"/>
    </font>
    <font>
      <b/>
      <sz val="28"/>
      <color theme="0"/>
      <name val="Aptos"/>
      <family val="2"/>
    </font>
    <font>
      <b/>
      <sz val="20"/>
      <color theme="0"/>
      <name val="Aptos"/>
      <family val="2"/>
    </font>
    <font>
      <b/>
      <sz val="12"/>
      <color theme="1"/>
      <name val="Aptos"/>
      <family val="2"/>
    </font>
    <font>
      <b/>
      <sz val="14"/>
      <color theme="0"/>
      <name val="Aptos"/>
      <family val="2"/>
    </font>
    <font>
      <b/>
      <sz val="10"/>
      <color theme="1" tint="0.14999847407452621"/>
      <name val="Aptos"/>
      <family val="2"/>
    </font>
    <font>
      <sz val="10"/>
      <color theme="1"/>
      <name val="Aptos"/>
      <family val="2"/>
    </font>
    <font>
      <sz val="12"/>
      <name val="Aptos"/>
      <family val="2"/>
    </font>
    <font>
      <b/>
      <sz val="12"/>
      <color theme="0"/>
      <name val="Aptos"/>
      <family val="2"/>
    </font>
    <font>
      <b/>
      <sz val="12"/>
      <name val="Aptos"/>
      <family val="2"/>
    </font>
    <font>
      <sz val="9"/>
      <name val="Aptos"/>
      <family val="2"/>
    </font>
    <font>
      <sz val="10"/>
      <color theme="0"/>
      <name val="Aptos"/>
      <family val="2"/>
    </font>
    <font>
      <b/>
      <sz val="10"/>
      <color theme="0"/>
      <name val="Aptos"/>
      <family val="2"/>
    </font>
    <font>
      <b/>
      <sz val="9"/>
      <color theme="0"/>
      <name val="Aptos"/>
      <family val="2"/>
    </font>
    <font>
      <b/>
      <sz val="11"/>
      <color rgb="FF003366"/>
      <name val="Aptos"/>
      <family val="2"/>
    </font>
    <font>
      <b/>
      <sz val="10"/>
      <name val="Aptos"/>
      <family val="2"/>
    </font>
    <font>
      <sz val="12"/>
      <color theme="1"/>
      <name val="Aptos"/>
      <family val="2"/>
    </font>
    <font>
      <sz val="12"/>
      <color theme="0"/>
      <name val="Aptos"/>
      <family val="2"/>
    </font>
    <font>
      <sz val="14"/>
      <name val="Aptos"/>
      <family val="2"/>
    </font>
    <font>
      <sz val="14"/>
      <color theme="0"/>
      <name val="Aptos"/>
      <family val="2"/>
    </font>
    <font>
      <b/>
      <sz val="14"/>
      <color rgb="FFFF00FF"/>
      <name val="Aptos"/>
      <family val="2"/>
    </font>
    <font>
      <sz val="14"/>
      <color theme="1"/>
      <name val="Aptos"/>
      <family val="2"/>
    </font>
    <font>
      <b/>
      <sz val="14"/>
      <name val="Aptos"/>
      <family val="2"/>
    </font>
    <font>
      <b/>
      <sz val="14"/>
      <color indexed="8"/>
      <name val="Aptos"/>
      <family val="2"/>
    </font>
    <font>
      <b/>
      <sz val="14"/>
      <color theme="1"/>
      <name val="Aptos"/>
      <family val="2"/>
    </font>
    <font>
      <sz val="14"/>
      <color rgb="FF003366"/>
      <name val="Aptos"/>
      <family val="2"/>
    </font>
    <font>
      <b/>
      <sz val="12"/>
      <color rgb="FF003366"/>
      <name val="Aptos"/>
      <family val="2"/>
    </font>
    <font>
      <b/>
      <sz val="12"/>
      <color theme="1" tint="0.14999847407452621"/>
      <name val="Aptos"/>
      <family val="2"/>
    </font>
    <font>
      <b/>
      <sz val="14"/>
      <color theme="1" tint="0.14999847407452621"/>
      <name val="Aptos"/>
      <family val="2"/>
    </font>
    <font>
      <sz val="8"/>
      <name val="Arial"/>
      <family val="2"/>
    </font>
    <font>
      <b/>
      <sz val="14"/>
      <color rgb="FF000000"/>
      <name val="Aptos"/>
      <family val="2"/>
    </font>
    <font>
      <b/>
      <sz val="20"/>
      <color theme="1" tint="0.249977111117893"/>
      <name val="Aptos"/>
      <family val="2"/>
    </font>
    <font>
      <sz val="16"/>
      <name val="Aptos"/>
      <family val="2"/>
    </font>
    <font>
      <b/>
      <sz val="16"/>
      <color theme="1" tint="0.14999847407452621"/>
      <name val="Aptos"/>
      <family val="2"/>
    </font>
    <font>
      <b/>
      <sz val="16"/>
      <color theme="0"/>
      <name val="Aptos"/>
      <family val="2"/>
    </font>
    <font>
      <b/>
      <sz val="16"/>
      <color theme="1" tint="0.249977111117893"/>
      <name val="Aptos"/>
      <family val="2"/>
    </font>
    <font>
      <sz val="16"/>
      <color theme="0"/>
      <name val="Aptos"/>
      <family val="2"/>
    </font>
    <font>
      <b/>
      <sz val="10"/>
      <color theme="0"/>
      <name val="Century Gothic"/>
      <family val="1"/>
    </font>
    <font>
      <sz val="10"/>
      <color theme="0"/>
      <name val="Arial"/>
      <family val="2"/>
    </font>
    <font>
      <b/>
      <sz val="10"/>
      <color theme="0"/>
      <name val="Arial"/>
      <family val="2"/>
    </font>
    <font>
      <b/>
      <sz val="9"/>
      <color theme="0"/>
      <name val="Century Gothic"/>
      <family val="1"/>
    </font>
    <font>
      <sz val="9"/>
      <color theme="0"/>
      <name val="Century Gothic"/>
      <family val="1"/>
    </font>
    <font>
      <sz val="10"/>
      <color theme="0"/>
      <name val="Century Gothic"/>
      <family val="1"/>
    </font>
    <font>
      <b/>
      <sz val="9"/>
      <color theme="0"/>
      <name val="Arial"/>
      <family val="2"/>
    </font>
    <font>
      <sz val="9"/>
      <color theme="0"/>
      <name val="Arial"/>
      <family val="2"/>
    </font>
    <font>
      <b/>
      <sz val="10"/>
      <color theme="0"/>
      <name val="Century Gothic"/>
      <family val="2"/>
    </font>
  </fonts>
  <fills count="40">
    <fill>
      <patternFill patternType="none"/>
    </fill>
    <fill>
      <patternFill patternType="gray125"/>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62"/>
      </patternFill>
    </fill>
    <fill>
      <patternFill patternType="solid">
        <fgColor indexed="9"/>
        <bgColor indexed="64"/>
      </patternFill>
    </fill>
    <fill>
      <patternFill patternType="solid">
        <fgColor indexed="23"/>
        <bgColor indexed="64"/>
      </patternFill>
    </fill>
    <fill>
      <patternFill patternType="solid">
        <fgColor rgb="FFF2F2F2"/>
      </patternFill>
    </fill>
    <fill>
      <patternFill patternType="solid">
        <fgColor rgb="FFFFCC99"/>
      </patternFill>
    </fill>
    <fill>
      <patternFill patternType="solid">
        <fgColor theme="0"/>
        <bgColor indexed="64"/>
      </patternFill>
    </fill>
    <fill>
      <patternFill patternType="solid">
        <fgColor theme="0" tint="-0.14999847407452621"/>
        <bgColor indexed="64"/>
      </patternFill>
    </fill>
    <fill>
      <patternFill patternType="solid">
        <fgColor indexed="23"/>
      </patternFill>
    </fill>
    <fill>
      <patternFill patternType="solid">
        <fgColor rgb="FFD6D8D9"/>
        <bgColor indexed="64"/>
      </patternFill>
    </fill>
    <fill>
      <patternFill patternType="solid">
        <fgColor theme="1" tint="0.249977111117893"/>
        <bgColor indexed="64"/>
      </patternFill>
    </fill>
    <fill>
      <patternFill patternType="solid">
        <fgColor indexed="22"/>
        <bgColor indexed="64"/>
      </patternFill>
    </fill>
    <fill>
      <patternFill patternType="solid">
        <fgColor theme="1" tint="0.34998626667073579"/>
        <bgColor indexed="64"/>
      </patternFill>
    </fill>
    <fill>
      <patternFill patternType="solid">
        <fgColor rgb="FFC00000"/>
        <bgColor indexed="64"/>
      </patternFill>
    </fill>
    <fill>
      <patternFill patternType="darkHorizontal">
        <fgColor theme="3" tint="0.59996337778862885"/>
        <bgColor theme="0"/>
      </patternFill>
    </fill>
    <fill>
      <patternFill patternType="darkHorizontal">
        <fgColor rgb="FFC00000"/>
        <bgColor theme="0"/>
      </patternFill>
    </fill>
    <fill>
      <patternFill patternType="darkHorizontal">
        <fgColor theme="6" tint="-0.24994659260841701"/>
        <bgColor theme="0"/>
      </patternFill>
    </fill>
    <fill>
      <patternFill patternType="darkHorizontal">
        <fgColor rgb="FFFFC000"/>
        <bgColor theme="0"/>
      </patternFill>
    </fill>
  </fills>
  <borders count="42">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1"/>
      </top>
      <bottom style="thin">
        <color theme="1"/>
      </bottom>
      <diagonal/>
    </border>
    <border>
      <left style="thin">
        <color theme="1"/>
      </left>
      <right/>
      <top style="thin">
        <color theme="1"/>
      </top>
      <bottom style="thin">
        <color theme="1"/>
      </bottom>
      <diagonal/>
    </border>
    <border>
      <left/>
      <right style="thin">
        <color theme="0"/>
      </right>
      <top/>
      <bottom/>
      <diagonal/>
    </border>
    <border>
      <left style="thin">
        <color indexed="64"/>
      </left>
      <right/>
      <top style="thin">
        <color theme="1"/>
      </top>
      <bottom style="thin">
        <color indexed="64"/>
      </bottom>
      <diagonal/>
    </border>
    <border>
      <left style="thin">
        <color indexed="64"/>
      </left>
      <right style="thin">
        <color theme="1"/>
      </right>
      <top style="thin">
        <color theme="1"/>
      </top>
      <bottom style="thin">
        <color theme="1"/>
      </bottom>
      <diagonal/>
    </border>
    <border>
      <left/>
      <right/>
      <top/>
      <bottom style="thin">
        <color theme="0"/>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style="thin">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right style="thin">
        <color theme="1" tint="0.249977111117893"/>
      </right>
      <top style="thin">
        <color indexed="64"/>
      </top>
      <bottom style="thin">
        <color indexed="64"/>
      </bottom>
      <diagonal/>
    </border>
    <border>
      <left style="thin">
        <color indexed="64"/>
      </left>
      <right style="thin">
        <color theme="0"/>
      </right>
      <top/>
      <bottom style="thin">
        <color indexed="64"/>
      </bottom>
      <diagonal/>
    </border>
    <border>
      <left/>
      <right style="thin">
        <color theme="0" tint="-0.24994659260841701"/>
      </right>
      <top/>
      <bottom style="thin">
        <color indexed="64"/>
      </bottom>
      <diagonal/>
    </border>
    <border>
      <left style="thin">
        <color indexed="64"/>
      </left>
      <right style="thin">
        <color theme="0" tint="-4.9989318521683403E-2"/>
      </right>
      <top/>
      <bottom style="thin">
        <color indexed="64"/>
      </bottom>
      <diagonal/>
    </border>
    <border>
      <left style="thin">
        <color theme="0" tint="-4.9989318521683403E-2"/>
      </left>
      <right style="thin">
        <color theme="0" tint="-4.9989318521683403E-2"/>
      </right>
      <top/>
      <bottom style="thin">
        <color indexed="64"/>
      </bottom>
      <diagonal/>
    </border>
    <border>
      <left/>
      <right/>
      <top/>
      <bottom style="thin">
        <color theme="1"/>
      </bottom>
      <diagonal/>
    </border>
    <border>
      <left style="thin">
        <color indexed="64"/>
      </left>
      <right style="thin">
        <color theme="1"/>
      </right>
      <top/>
      <bottom style="thin">
        <color theme="1"/>
      </bottom>
      <diagonal/>
    </border>
  </borders>
  <cellStyleXfs count="548">
    <xf numFmtId="0" fontId="0" fillId="0" borderId="0"/>
    <xf numFmtId="0" fontId="22"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5" borderId="0" applyNumberFormat="0" applyBorder="0" applyAlignment="0" applyProtection="0"/>
    <xf numFmtId="0" fontId="22" fillId="3" borderId="0" applyNumberFormat="0" applyBorder="0" applyAlignment="0" applyProtection="0"/>
    <xf numFmtId="0" fontId="22" fillId="12"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9" borderId="0" applyNumberFormat="0" applyBorder="0" applyAlignment="0" applyProtection="0"/>
    <xf numFmtId="0" fontId="22" fillId="12" borderId="0" applyNumberFormat="0" applyBorder="0" applyAlignment="0" applyProtection="0"/>
    <xf numFmtId="0" fontId="22" fillId="14" borderId="0" applyNumberFormat="0" applyBorder="0" applyAlignment="0" applyProtection="0"/>
    <xf numFmtId="0" fontId="23" fillId="17"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8" borderId="0" applyNumberFormat="0" applyBorder="0" applyAlignment="0" applyProtection="0"/>
    <xf numFmtId="0" fontId="23" fillId="15" borderId="0" applyNumberFormat="0" applyBorder="0" applyAlignment="0" applyProtection="0"/>
    <xf numFmtId="0" fontId="23" fillId="19" borderId="0" applyNumberFormat="0" applyBorder="0" applyAlignment="0" applyProtection="0"/>
    <xf numFmtId="0" fontId="24" fillId="2" borderId="1" applyNumberFormat="0" applyAlignment="0" applyProtection="0"/>
    <xf numFmtId="0" fontId="25" fillId="0" borderId="2" applyNumberFormat="0" applyFill="0" applyAlignment="0" applyProtection="0"/>
    <xf numFmtId="0" fontId="26" fillId="16" borderId="3" applyNumberFormat="0" applyAlignment="0" applyProtection="0"/>
    <xf numFmtId="0" fontId="23" fillId="23"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18" borderId="0" applyNumberFormat="0" applyBorder="0" applyAlignment="0" applyProtection="0"/>
    <xf numFmtId="0" fontId="23" fillId="15" borderId="0" applyNumberFormat="0" applyBorder="0" applyAlignment="0" applyProtection="0"/>
    <xf numFmtId="0" fontId="23" fillId="22" borderId="0" applyNumberFormat="0" applyBorder="0" applyAlignment="0" applyProtection="0"/>
    <xf numFmtId="0" fontId="27" fillId="3" borderId="1" applyNumberFormat="0" applyAlignment="0" applyProtection="0"/>
    <xf numFmtId="0" fontId="28" fillId="11" borderId="0" applyNumberFormat="0" applyBorder="0" applyAlignment="0" applyProtection="0"/>
    <xf numFmtId="0" fontId="20" fillId="4" borderId="4" applyNumberFormat="0" applyFont="0" applyAlignment="0" applyProtection="0"/>
    <xf numFmtId="9" fontId="20" fillId="0" borderId="0" applyFont="0" applyFill="0" applyBorder="0" applyAlignment="0" applyProtection="0"/>
    <xf numFmtId="9" fontId="19" fillId="0" borderId="0" applyFont="0" applyFill="0" applyBorder="0" applyAlignment="0" applyProtection="0"/>
    <xf numFmtId="0" fontId="39" fillId="0" borderId="0"/>
    <xf numFmtId="0" fontId="20" fillId="0" borderId="0"/>
    <xf numFmtId="0" fontId="39" fillId="0" borderId="0"/>
    <xf numFmtId="0" fontId="39"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9" applyNumberFormat="0" applyFill="0" applyAlignment="0" applyProtection="0"/>
    <xf numFmtId="0" fontId="38" fillId="8" borderId="0" applyNumberFormat="0" applyBorder="0" applyAlignment="0" applyProtection="0"/>
    <xf numFmtId="165" fontId="19" fillId="0" borderId="0" applyFont="0" applyFill="0" applyBorder="0" applyAlignment="0" applyProtection="0"/>
    <xf numFmtId="0" fontId="40" fillId="27" borderId="17" applyNumberFormat="0" applyAlignment="0" applyProtection="0"/>
    <xf numFmtId="0" fontId="41" fillId="26" borderId="18" applyNumberFormat="0" applyAlignment="0" applyProtection="0"/>
    <xf numFmtId="0" fontId="18" fillId="0" borderId="0"/>
    <xf numFmtId="0" fontId="17" fillId="0" borderId="0"/>
    <xf numFmtId="0" fontId="16" fillId="0" borderId="0"/>
    <xf numFmtId="0" fontId="19" fillId="30"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30" borderId="0" applyNumberFormat="0" applyBorder="0" applyAlignment="0" applyProtection="0"/>
    <xf numFmtId="0" fontId="19" fillId="5" borderId="0" applyNumberFormat="0" applyBorder="0" applyAlignment="0" applyProtection="0"/>
    <xf numFmtId="0" fontId="19" fillId="3" borderId="0" applyNumberFormat="0" applyBorder="0" applyAlignment="0" applyProtection="0"/>
    <xf numFmtId="0" fontId="19" fillId="2"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2" borderId="0" applyNumberFormat="0" applyBorder="0" applyAlignment="0" applyProtection="0"/>
    <xf numFmtId="0" fontId="19" fillId="12" borderId="0" applyNumberFormat="0" applyBorder="0" applyAlignment="0" applyProtection="0"/>
    <xf numFmtId="0" fontId="19" fillId="3"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6" borderId="0" applyNumberFormat="0" applyBorder="0" applyAlignment="0" applyProtection="0"/>
    <xf numFmtId="0" fontId="23" fillId="15" borderId="0" applyNumberFormat="0" applyBorder="0" applyAlignment="0" applyProtection="0"/>
    <xf numFmtId="0" fontId="23" fillId="3" borderId="0" applyNumberFormat="0" applyBorder="0" applyAlignment="0" applyProtection="0"/>
    <xf numFmtId="0" fontId="21" fillId="0" borderId="0" applyNumberFormat="0" applyFill="0" applyBorder="0" applyAlignment="0" applyProtection="0">
      <alignment vertical="top"/>
      <protection locked="0"/>
    </xf>
    <xf numFmtId="166" fontId="20" fillId="0" borderId="0" applyFont="0" applyFill="0" applyBorder="0" applyAlignment="0" applyProtection="0"/>
    <xf numFmtId="164" fontId="20" fillId="0" borderId="0" applyFont="0" applyFill="0" applyBorder="0" applyAlignment="0" applyProtection="0"/>
    <xf numFmtId="0" fontId="19" fillId="0" borderId="0"/>
    <xf numFmtId="0" fontId="20" fillId="0" borderId="0"/>
    <xf numFmtId="0" fontId="16" fillId="0" borderId="0"/>
    <xf numFmtId="0" fontId="16" fillId="0" borderId="0"/>
    <xf numFmtId="44" fontId="20" fillId="0" borderId="0" applyFont="0" applyFill="0" applyBorder="0" applyAlignment="0" applyProtection="0"/>
    <xf numFmtId="0" fontId="15" fillId="0" borderId="0"/>
    <xf numFmtId="0" fontId="24" fillId="2" borderId="1" applyNumberFormat="0" applyAlignment="0" applyProtection="0"/>
    <xf numFmtId="0" fontId="24" fillId="2" borderId="1" applyNumberFormat="0" applyAlignment="0" applyProtection="0"/>
    <xf numFmtId="0" fontId="21" fillId="0" borderId="0" applyNumberFormat="0" applyFill="0" applyBorder="0" applyAlignment="0" applyProtection="0">
      <alignment vertical="top"/>
      <protection locked="0"/>
    </xf>
    <xf numFmtId="0" fontId="27" fillId="3" borderId="1" applyNumberFormat="0" applyAlignment="0" applyProtection="0"/>
    <xf numFmtId="0" fontId="27" fillId="3" borderId="1" applyNumberFormat="0" applyAlignment="0" applyProtection="0"/>
    <xf numFmtId="0" fontId="20" fillId="4" borderId="4" applyNumberFormat="0" applyFont="0" applyAlignment="0" applyProtection="0"/>
    <xf numFmtId="0" fontId="20" fillId="4" borderId="4" applyNumberFormat="0" applyFont="0" applyAlignment="0" applyProtection="0"/>
    <xf numFmtId="0" fontId="29" fillId="2" borderId="5" applyNumberFormat="0" applyAlignment="0" applyProtection="0"/>
    <xf numFmtId="0" fontId="29" fillId="2" borderId="5"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15" fillId="0" borderId="0" applyFont="0" applyFill="0" applyBorder="0" applyAlignment="0" applyProtection="0"/>
    <xf numFmtId="0" fontId="15" fillId="0" borderId="0"/>
    <xf numFmtId="0" fontId="20" fillId="0" borderId="0"/>
    <xf numFmtId="0" fontId="15" fillId="0" borderId="0"/>
    <xf numFmtId="0" fontId="15" fillId="0" borderId="0"/>
    <xf numFmtId="0" fontId="15" fillId="0" borderId="0"/>
    <xf numFmtId="0" fontId="15" fillId="0" borderId="0"/>
    <xf numFmtId="0" fontId="15" fillId="0" borderId="0"/>
    <xf numFmtId="0" fontId="15" fillId="0" borderId="0"/>
    <xf numFmtId="0" fontId="36" fillId="0" borderId="9" applyNumberFormat="0" applyFill="0" applyAlignment="0" applyProtection="0"/>
    <xf numFmtId="0" fontId="36" fillId="0" borderId="9" applyNumberFormat="0" applyFill="0" applyAlignment="0" applyProtection="0"/>
    <xf numFmtId="165" fontId="19" fillId="0" borderId="0" applyFont="0" applyFill="0" applyBorder="0" applyAlignment="0" applyProtection="0"/>
    <xf numFmtId="165" fontId="15" fillId="0" borderId="0" applyFont="0" applyFill="0" applyBorder="0" applyAlignment="0" applyProtection="0"/>
    <xf numFmtId="0" fontId="14" fillId="0" borderId="0"/>
    <xf numFmtId="43" fontId="14" fillId="0" borderId="0" applyFont="0" applyFill="0" applyBorder="0" applyAlignment="0" applyProtection="0"/>
    <xf numFmtId="0" fontId="13" fillId="0" borderId="0"/>
    <xf numFmtId="0" fontId="13" fillId="0" borderId="0"/>
    <xf numFmtId="0" fontId="12" fillId="0" borderId="0"/>
    <xf numFmtId="43" fontId="12" fillId="0" borderId="0" applyFont="0" applyFill="0" applyBorder="0" applyAlignment="0" applyProtection="0"/>
    <xf numFmtId="0" fontId="11" fillId="0" borderId="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5" borderId="0" applyNumberFormat="0" applyBorder="0" applyAlignment="0" applyProtection="0"/>
    <xf numFmtId="0" fontId="19" fillId="3" borderId="0" applyNumberFormat="0" applyBorder="0" applyAlignment="0" applyProtection="0"/>
    <xf numFmtId="0" fontId="19" fillId="12"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9" borderId="0" applyNumberFormat="0" applyBorder="0" applyAlignment="0" applyProtection="0"/>
    <xf numFmtId="0" fontId="19" fillId="12" borderId="0" applyNumberFormat="0" applyBorder="0" applyAlignment="0" applyProtection="0"/>
    <xf numFmtId="0" fontId="19" fillId="14"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0" borderId="0"/>
    <xf numFmtId="0" fontId="11" fillId="0" borderId="0"/>
    <xf numFmtId="165" fontId="11" fillId="0" borderId="0" applyFont="0" applyFill="0" applyBorder="0" applyAlignment="0" applyProtection="0"/>
    <xf numFmtId="165" fontId="11" fillId="0" borderId="0" applyFont="0" applyFill="0" applyBorder="0" applyAlignment="0" applyProtection="0"/>
    <xf numFmtId="44" fontId="20" fillId="0" borderId="0" applyFont="0" applyFill="0" applyBorder="0" applyAlignment="0" applyProtection="0"/>
    <xf numFmtId="0" fontId="20" fillId="0" borderId="0"/>
    <xf numFmtId="0" fontId="19" fillId="30"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30" borderId="0" applyNumberFormat="0" applyBorder="0" applyAlignment="0" applyProtection="0"/>
    <xf numFmtId="0" fontId="19" fillId="5" borderId="0" applyNumberFormat="0" applyBorder="0" applyAlignment="0" applyProtection="0"/>
    <xf numFmtId="0" fontId="19" fillId="3" borderId="0" applyNumberFormat="0" applyBorder="0" applyAlignment="0" applyProtection="0"/>
    <xf numFmtId="0" fontId="19" fillId="2"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2" borderId="0" applyNumberFormat="0" applyBorder="0" applyAlignment="0" applyProtection="0"/>
    <xf numFmtId="0" fontId="19" fillId="12" borderId="0" applyNumberFormat="0" applyBorder="0" applyAlignment="0" applyProtection="0"/>
    <xf numFmtId="0" fontId="19" fillId="3" borderId="0" applyNumberFormat="0" applyBorder="0" applyAlignment="0" applyProtection="0"/>
    <xf numFmtId="0" fontId="24" fillId="2" borderId="1" applyNumberFormat="0" applyAlignment="0" applyProtection="0"/>
    <xf numFmtId="0" fontId="24" fillId="2" borderId="1" applyNumberFormat="0" applyAlignment="0" applyProtection="0"/>
    <xf numFmtId="0" fontId="24" fillId="2" borderId="1" applyNumberFormat="0" applyAlignment="0" applyProtection="0"/>
    <xf numFmtId="0" fontId="21" fillId="0" borderId="0" applyNumberFormat="0" applyFill="0" applyBorder="0" applyAlignment="0" applyProtection="0">
      <alignment vertical="top"/>
      <protection locked="0"/>
    </xf>
    <xf numFmtId="0" fontId="27" fillId="3" borderId="1" applyNumberFormat="0" applyAlignment="0" applyProtection="0"/>
    <xf numFmtId="0" fontId="27" fillId="3" borderId="1" applyNumberFormat="0" applyAlignment="0" applyProtection="0"/>
    <xf numFmtId="0" fontId="27" fillId="3" borderId="1"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2" fillId="0" borderId="0" applyNumberFormat="0" applyFill="0" applyBorder="0" applyAlignment="0" applyProtection="0">
      <alignment vertical="top"/>
      <protection locked="0"/>
    </xf>
    <xf numFmtId="164" fontId="20" fillId="0" borderId="0" applyFont="0" applyFill="0" applyBorder="0" applyAlignment="0" applyProtection="0"/>
    <xf numFmtId="0" fontId="19" fillId="0" borderId="0"/>
    <xf numFmtId="0" fontId="20" fillId="4" borderId="4" applyNumberFormat="0" applyFont="0" applyAlignment="0" applyProtection="0"/>
    <xf numFmtId="0" fontId="20" fillId="4" borderId="4" applyNumberFormat="0" applyFont="0" applyAlignment="0" applyProtection="0"/>
    <xf numFmtId="0" fontId="20" fillId="4" borderId="4" applyNumberFormat="0" applyFont="0" applyAlignment="0" applyProtection="0"/>
    <xf numFmtId="0" fontId="20" fillId="4" borderId="4" applyNumberFormat="0" applyFont="0" applyAlignment="0" applyProtection="0"/>
    <xf numFmtId="0" fontId="20" fillId="4" borderId="4" applyNumberFormat="0" applyFont="0" applyAlignment="0" applyProtection="0"/>
    <xf numFmtId="0" fontId="29" fillId="2" borderId="5" applyNumberFormat="0" applyAlignment="0" applyProtection="0"/>
    <xf numFmtId="0" fontId="29" fillId="2" borderId="5" applyNumberFormat="0" applyAlignment="0" applyProtection="0"/>
    <xf numFmtId="0" fontId="29" fillId="2" borderId="5"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2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37" fillId="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 fillId="0" borderId="0"/>
    <xf numFmtId="0" fontId="10" fillId="0" borderId="0"/>
    <xf numFmtId="0" fontId="10" fillId="0" borderId="0"/>
    <xf numFmtId="0" fontId="10"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44" fontId="2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44"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164" fontId="20" fillId="0" borderId="0" applyFont="0" applyFill="0" applyBorder="0" applyAlignment="0" applyProtection="0"/>
    <xf numFmtId="0" fontId="42" fillId="0" borderId="0" applyNumberFormat="0" applyFill="0" applyBorder="0" applyAlignment="0" applyProtection="0">
      <alignment vertical="top"/>
      <protection locked="0"/>
    </xf>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9" fillId="0" borderId="0"/>
    <xf numFmtId="0" fontId="20" fillId="0" borderId="0"/>
    <xf numFmtId="0" fontId="9" fillId="0" borderId="0"/>
    <xf numFmtId="0" fontId="9" fillId="0" borderId="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8" fillId="0" borderId="0"/>
    <xf numFmtId="0" fontId="7" fillId="0" borderId="0"/>
    <xf numFmtId="164" fontId="7" fillId="0" borderId="0" applyFont="0" applyFill="0" applyBorder="0" applyAlignment="0" applyProtection="0"/>
    <xf numFmtId="0" fontId="6" fillId="0" borderId="0"/>
    <xf numFmtId="0" fontId="5" fillId="0" borderId="0"/>
    <xf numFmtId="0" fontId="20" fillId="0" borderId="0"/>
    <xf numFmtId="44" fontId="20" fillId="0" borderId="0" applyFont="0" applyFill="0" applyBorder="0" applyAlignment="0" applyProtection="0"/>
    <xf numFmtId="9" fontId="4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44"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4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44" fontId="20" fillId="0" borderId="0" applyFont="0" applyFill="0" applyBorder="0" applyAlignment="0" applyProtection="0"/>
    <xf numFmtId="0" fontId="2" fillId="0" borderId="0"/>
    <xf numFmtId="9" fontId="44" fillId="0" borderId="0" applyFont="0" applyFill="0" applyBorder="0" applyAlignment="0" applyProtection="0"/>
    <xf numFmtId="0" fontId="1" fillId="0" borderId="0"/>
    <xf numFmtId="9" fontId="1" fillId="0" borderId="0" applyFont="0" applyFill="0" applyBorder="0" applyAlignment="0" applyProtection="0"/>
    <xf numFmtId="0" fontId="20" fillId="0" borderId="0"/>
    <xf numFmtId="0" fontId="20" fillId="0" borderId="0"/>
  </cellStyleXfs>
  <cellXfs count="244">
    <xf numFmtId="0" fontId="0" fillId="0" borderId="0" xfId="0"/>
    <xf numFmtId="0" fontId="46" fillId="33" borderId="11" xfId="286" applyFont="1" applyFill="1" applyBorder="1" applyAlignment="1">
      <alignment horizontal="left" vertical="center" wrapText="1" indent="1"/>
    </xf>
    <xf numFmtId="0" fontId="20" fillId="24" borderId="0" xfId="286" applyFill="1"/>
    <xf numFmtId="0" fontId="47" fillId="24" borderId="0" xfId="286" applyFont="1" applyFill="1" applyAlignment="1">
      <alignment horizontal="left" wrapText="1"/>
    </xf>
    <xf numFmtId="0" fontId="20" fillId="0" borderId="0" xfId="286"/>
    <xf numFmtId="0" fontId="20" fillId="24" borderId="0" xfId="286" applyFill="1" applyAlignment="1">
      <alignment horizontal="left" wrapText="1" indent="1"/>
    </xf>
    <xf numFmtId="0" fontId="20" fillId="24" borderId="0" xfId="286" applyFill="1" applyAlignment="1">
      <alignment horizontal="left"/>
    </xf>
    <xf numFmtId="0" fontId="20" fillId="0" borderId="0" xfId="286" applyAlignment="1">
      <alignment horizontal="left"/>
    </xf>
    <xf numFmtId="0" fontId="46" fillId="24" borderId="0" xfId="286" applyFont="1" applyFill="1" applyAlignment="1">
      <alignment horizontal="left" wrapText="1" indent="1"/>
    </xf>
    <xf numFmtId="0" fontId="48" fillId="24" borderId="0" xfId="286" applyFont="1" applyFill="1" applyAlignment="1">
      <alignment horizontal="center" vertical="top"/>
    </xf>
    <xf numFmtId="0" fontId="47" fillId="24" borderId="0" xfId="286" applyFont="1" applyFill="1" applyAlignment="1">
      <alignment horizontal="left" wrapText="1" indent="1"/>
    </xf>
    <xf numFmtId="0" fontId="49" fillId="24" borderId="0" xfId="286" applyFont="1" applyFill="1" applyAlignment="1">
      <alignment horizontal="left" vertical="top"/>
    </xf>
    <xf numFmtId="0" fontId="50" fillId="24" borderId="0" xfId="286" applyFont="1" applyFill="1" applyAlignment="1">
      <alignment horizontal="left" vertical="top" wrapText="1" indent="1"/>
    </xf>
    <xf numFmtId="0" fontId="50" fillId="24" borderId="0" xfId="286" applyFont="1" applyFill="1" applyAlignment="1">
      <alignment horizontal="left" wrapText="1" indent="1"/>
    </xf>
    <xf numFmtId="0" fontId="47" fillId="24" borderId="0" xfId="286" applyFont="1" applyFill="1" applyAlignment="1">
      <alignment horizontal="left" vertical="top" wrapText="1" indent="1"/>
    </xf>
    <xf numFmtId="0" fontId="50" fillId="24" borderId="0" xfId="286" applyFont="1" applyFill="1" applyAlignment="1">
      <alignment horizontal="left" vertical="top" indent="1"/>
    </xf>
    <xf numFmtId="0" fontId="50" fillId="28" borderId="0" xfId="286" applyFont="1" applyFill="1" applyAlignment="1">
      <alignment horizontal="left" wrapText="1" indent="1"/>
    </xf>
    <xf numFmtId="0" fontId="20" fillId="28" borderId="0" xfId="286" applyFill="1" applyAlignment="1">
      <alignment horizontal="left" wrapText="1" indent="1"/>
    </xf>
    <xf numFmtId="0" fontId="48" fillId="24" borderId="0" xfId="286" applyFont="1" applyFill="1" applyAlignment="1">
      <alignment horizontal="left" vertical="top" indent="1"/>
    </xf>
    <xf numFmtId="0" fontId="49" fillId="24" borderId="0" xfId="286" applyFont="1" applyFill="1" applyAlignment="1">
      <alignment horizontal="left" vertical="top" indent="1"/>
    </xf>
    <xf numFmtId="0" fontId="20" fillId="0" borderId="0" xfId="286" applyAlignment="1">
      <alignment horizontal="left" wrapText="1" indent="1"/>
    </xf>
    <xf numFmtId="0" fontId="54" fillId="31" borderId="30" xfId="0" applyFont="1" applyFill="1" applyBorder="1" applyAlignment="1" applyProtection="1">
      <alignment horizontal="center" vertical="center" wrapText="1"/>
      <protection hidden="1"/>
    </xf>
    <xf numFmtId="0" fontId="51" fillId="0" borderId="0" xfId="0" applyFont="1" applyProtection="1">
      <protection hidden="1"/>
    </xf>
    <xf numFmtId="0" fontId="51" fillId="0" borderId="0" xfId="92" applyFont="1" applyProtection="1">
      <protection hidden="1"/>
    </xf>
    <xf numFmtId="0" fontId="56" fillId="0" borderId="0" xfId="0" applyFont="1" applyAlignment="1" applyProtection="1">
      <alignment horizontal="center"/>
      <protection hidden="1"/>
    </xf>
    <xf numFmtId="0" fontId="54" fillId="31" borderId="16" xfId="0" applyFont="1" applyFill="1" applyBorder="1" applyAlignment="1" applyProtection="1">
      <alignment horizontal="left"/>
      <protection hidden="1"/>
    </xf>
    <xf numFmtId="0" fontId="79" fillId="0" borderId="0" xfId="0" applyFont="1" applyAlignment="1" applyProtection="1">
      <alignment horizontal="center"/>
      <protection hidden="1"/>
    </xf>
    <xf numFmtId="0" fontId="73" fillId="0" borderId="0" xfId="0" applyFont="1" applyAlignment="1" applyProtection="1">
      <alignment horizontal="right"/>
      <protection hidden="1"/>
    </xf>
    <xf numFmtId="0" fontId="72" fillId="31" borderId="16" xfId="0" applyFont="1" applyFill="1" applyBorder="1" applyAlignment="1" applyProtection="1">
      <alignment horizontal="center"/>
      <protection hidden="1"/>
    </xf>
    <xf numFmtId="0" fontId="78" fillId="0" borderId="0" xfId="0" applyFont="1" applyProtection="1">
      <protection hidden="1"/>
    </xf>
    <xf numFmtId="0" fontId="56" fillId="0" borderId="25" xfId="0" applyFont="1" applyBorder="1" applyAlignment="1" applyProtection="1">
      <alignment wrapText="1"/>
      <protection hidden="1"/>
    </xf>
    <xf numFmtId="0" fontId="56" fillId="0" borderId="0" xfId="0" applyFont="1" applyProtection="1">
      <protection hidden="1"/>
    </xf>
    <xf numFmtId="0" fontId="54" fillId="0" borderId="0" xfId="0" applyFont="1" applyAlignment="1" applyProtection="1">
      <alignment horizontal="left"/>
      <protection hidden="1"/>
    </xf>
    <xf numFmtId="0" fontId="69" fillId="28" borderId="0" xfId="92" applyFont="1" applyFill="1" applyProtection="1">
      <protection hidden="1"/>
    </xf>
    <xf numFmtId="0" fontId="51" fillId="28" borderId="0" xfId="92" applyFont="1" applyFill="1" applyProtection="1">
      <protection hidden="1"/>
    </xf>
    <xf numFmtId="0" fontId="58" fillId="0" borderId="0" xfId="92" applyFont="1" applyProtection="1">
      <protection hidden="1"/>
    </xf>
    <xf numFmtId="0" fontId="72" fillId="31" borderId="29" xfId="0" applyFont="1" applyFill="1" applyBorder="1" applyAlignment="1" applyProtection="1">
      <alignment horizontal="center"/>
      <protection hidden="1"/>
    </xf>
    <xf numFmtId="0" fontId="54" fillId="31" borderId="29" xfId="0" applyFont="1" applyFill="1" applyBorder="1" applyAlignment="1" applyProtection="1">
      <alignment horizontal="left"/>
      <protection hidden="1"/>
    </xf>
    <xf numFmtId="0" fontId="75" fillId="31" borderId="29" xfId="0" applyFont="1" applyFill="1" applyBorder="1" applyAlignment="1" applyProtection="1">
      <alignment horizontal="center"/>
      <protection hidden="1"/>
    </xf>
    <xf numFmtId="0" fontId="51" fillId="0" borderId="10" xfId="92" applyFont="1" applyBorder="1" applyProtection="1">
      <protection hidden="1"/>
    </xf>
    <xf numFmtId="0" fontId="79" fillId="0" borderId="10" xfId="0" applyFont="1" applyBorder="1" applyAlignment="1" applyProtection="1">
      <alignment horizontal="center"/>
      <protection hidden="1"/>
    </xf>
    <xf numFmtId="0" fontId="72" fillId="31" borderId="34" xfId="0" applyFont="1" applyFill="1" applyBorder="1" applyAlignment="1" applyProtection="1">
      <alignment horizontal="center"/>
      <protection hidden="1"/>
    </xf>
    <xf numFmtId="0" fontId="51" fillId="0" borderId="11" xfId="92" applyFont="1" applyBorder="1" applyProtection="1">
      <protection hidden="1"/>
    </xf>
    <xf numFmtId="0" fontId="56" fillId="0" borderId="11" xfId="0" applyFont="1" applyBorder="1" applyAlignment="1" applyProtection="1">
      <alignment horizontal="center"/>
      <protection hidden="1"/>
    </xf>
    <xf numFmtId="0" fontId="54" fillId="0" borderId="11" xfId="0" applyFont="1" applyBorder="1" applyAlignment="1" applyProtection="1">
      <alignment horizontal="left"/>
      <protection hidden="1"/>
    </xf>
    <xf numFmtId="0" fontId="73" fillId="0" borderId="11" xfId="0" applyFont="1" applyBorder="1" applyAlignment="1" applyProtection="1">
      <alignment horizontal="right"/>
      <protection hidden="1"/>
    </xf>
    <xf numFmtId="0" fontId="72" fillId="0" borderId="11" xfId="0" applyFont="1" applyBorder="1" applyAlignment="1" applyProtection="1">
      <alignment horizontal="center"/>
      <protection hidden="1"/>
    </xf>
    <xf numFmtId="0" fontId="78" fillId="0" borderId="11" xfId="0" applyFont="1" applyBorder="1" applyProtection="1">
      <protection hidden="1"/>
    </xf>
    <xf numFmtId="0" fontId="56" fillId="0" borderId="11" xfId="0" applyFont="1" applyBorder="1" applyAlignment="1" applyProtection="1">
      <alignment wrapText="1"/>
      <protection hidden="1"/>
    </xf>
    <xf numFmtId="0" fontId="56" fillId="0" borderId="11" xfId="0" applyFont="1" applyBorder="1" applyProtection="1">
      <protection hidden="1"/>
    </xf>
    <xf numFmtId="0" fontId="69" fillId="28" borderId="11" xfId="92" applyFont="1" applyFill="1" applyBorder="1" applyProtection="1">
      <protection hidden="1"/>
    </xf>
    <xf numFmtId="0" fontId="60" fillId="28" borderId="0" xfId="0" applyFont="1" applyFill="1" applyAlignment="1" applyProtection="1">
      <alignment vertical="top"/>
      <protection hidden="1"/>
    </xf>
    <xf numFmtId="0" fontId="60" fillId="0" borderId="0" xfId="0" applyFont="1" applyAlignment="1" applyProtection="1">
      <alignment vertical="top"/>
      <protection hidden="1"/>
    </xf>
    <xf numFmtId="0" fontId="61" fillId="24" borderId="16" xfId="0" applyFont="1" applyFill="1" applyBorder="1" applyAlignment="1" applyProtection="1">
      <alignment horizontal="center" vertical="center"/>
      <protection hidden="1"/>
    </xf>
    <xf numFmtId="0" fontId="74" fillId="0" borderId="20" xfId="0" applyFont="1" applyBorder="1" applyAlignment="1" applyProtection="1">
      <alignment horizontal="left" vertical="center" indent="1"/>
      <protection hidden="1"/>
    </xf>
    <xf numFmtId="0" fontId="69" fillId="24" borderId="37" xfId="0" applyFont="1" applyFill="1" applyBorder="1" applyAlignment="1" applyProtection="1">
      <alignment horizontal="left" vertical="center" wrapText="1"/>
      <protection hidden="1"/>
    </xf>
    <xf numFmtId="0" fontId="58" fillId="24" borderId="10" xfId="0" applyFont="1" applyFill="1" applyBorder="1" applyAlignment="1" applyProtection="1">
      <alignment horizontal="center" vertical="center"/>
      <protection hidden="1"/>
    </xf>
    <xf numFmtId="0" fontId="51" fillId="24" borderId="39" xfId="0" applyFont="1" applyFill="1" applyBorder="1" applyAlignment="1" applyProtection="1">
      <alignment horizontal="center" vertical="center" wrapText="1"/>
      <protection hidden="1"/>
    </xf>
    <xf numFmtId="0" fontId="51" fillId="24" borderId="39" xfId="0" applyFont="1" applyFill="1" applyBorder="1" applyAlignment="1" applyProtection="1">
      <alignment horizontal="center" vertical="center"/>
      <protection hidden="1"/>
    </xf>
    <xf numFmtId="0" fontId="51" fillId="24" borderId="10" xfId="0" applyFont="1" applyFill="1" applyBorder="1" applyAlignment="1" applyProtection="1">
      <alignment horizontal="left" vertical="center" wrapText="1"/>
      <protection hidden="1"/>
    </xf>
    <xf numFmtId="4" fontId="73" fillId="25" borderId="26" xfId="0" applyNumberFormat="1" applyFont="1" applyFill="1" applyBorder="1" applyAlignment="1" applyProtection="1">
      <alignment horizontal="center" vertical="center"/>
      <protection hidden="1"/>
    </xf>
    <xf numFmtId="0" fontId="51" fillId="28" borderId="0" xfId="0" applyFont="1" applyFill="1" applyAlignment="1" applyProtection="1">
      <alignment vertical="center"/>
      <protection hidden="1"/>
    </xf>
    <xf numFmtId="0" fontId="51" fillId="0" borderId="0" xfId="0" applyFont="1" applyAlignment="1" applyProtection="1">
      <alignment vertical="center"/>
      <protection hidden="1"/>
    </xf>
    <xf numFmtId="0" fontId="61" fillId="24" borderId="29" xfId="0" applyFont="1" applyFill="1" applyBorder="1" applyAlignment="1" applyProtection="1">
      <alignment horizontal="center" vertical="center"/>
      <protection hidden="1"/>
    </xf>
    <xf numFmtId="0" fontId="61" fillId="0" borderId="16" xfId="0" applyFont="1" applyBorder="1" applyAlignment="1" applyProtection="1">
      <alignment horizontal="center" vertical="center"/>
      <protection hidden="1"/>
    </xf>
    <xf numFmtId="0" fontId="61" fillId="24" borderId="19" xfId="0" applyFont="1" applyFill="1" applyBorder="1" applyAlignment="1" applyProtection="1">
      <alignment horizontal="center" vertical="center"/>
      <protection hidden="1"/>
    </xf>
    <xf numFmtId="0" fontId="61" fillId="24" borderId="34" xfId="0" applyFont="1" applyFill="1" applyBorder="1" applyAlignment="1" applyProtection="1">
      <alignment horizontal="center" vertical="center"/>
      <protection hidden="1"/>
    </xf>
    <xf numFmtId="0" fontId="61" fillId="28" borderId="0" xfId="0" applyFont="1" applyFill="1" applyProtection="1">
      <protection hidden="1"/>
    </xf>
    <xf numFmtId="0" fontId="61" fillId="0" borderId="0" xfId="0" applyFont="1" applyProtection="1">
      <protection hidden="1"/>
    </xf>
    <xf numFmtId="0" fontId="61" fillId="29" borderId="32" xfId="0" applyFont="1" applyFill="1" applyBorder="1" applyProtection="1">
      <protection hidden="1"/>
    </xf>
    <xf numFmtId="0" fontId="62" fillId="29" borderId="32" xfId="0" applyFont="1" applyFill="1" applyBorder="1" applyAlignment="1" applyProtection="1">
      <alignment horizontal="center" vertical="center"/>
      <protection hidden="1"/>
    </xf>
    <xf numFmtId="0" fontId="51" fillId="29" borderId="32" xfId="0" applyFont="1" applyFill="1" applyBorder="1" applyProtection="1">
      <protection hidden="1"/>
    </xf>
    <xf numFmtId="0" fontId="71" fillId="29" borderId="32" xfId="0" applyFont="1" applyFill="1" applyBorder="1" applyAlignment="1" applyProtection="1">
      <alignment horizontal="left" vertical="center"/>
      <protection hidden="1"/>
    </xf>
    <xf numFmtId="0" fontId="55" fillId="29" borderId="32" xfId="0" applyFont="1" applyFill="1" applyBorder="1" applyAlignment="1" applyProtection="1">
      <alignment vertical="center"/>
      <protection hidden="1"/>
    </xf>
    <xf numFmtId="0" fontId="68" fillId="29" borderId="32" xfId="0" applyFont="1" applyFill="1" applyBorder="1" applyAlignment="1" applyProtection="1">
      <alignment vertical="center" wrapText="1"/>
      <protection hidden="1"/>
    </xf>
    <xf numFmtId="0" fontId="62" fillId="29" borderId="32" xfId="0" applyFont="1" applyFill="1" applyBorder="1" applyAlignment="1" applyProtection="1">
      <alignment vertical="center" wrapText="1"/>
      <protection hidden="1"/>
    </xf>
    <xf numFmtId="0" fontId="64" fillId="29" borderId="32" xfId="0" applyFont="1" applyFill="1" applyBorder="1" applyAlignment="1" applyProtection="1">
      <alignment horizontal="left" vertical="center" wrapText="1"/>
      <protection hidden="1"/>
    </xf>
    <xf numFmtId="0" fontId="69" fillId="29" borderId="32" xfId="0" applyFont="1" applyFill="1" applyBorder="1" applyAlignment="1" applyProtection="1">
      <alignment horizontal="left" vertical="top" wrapText="1"/>
      <protection hidden="1"/>
    </xf>
    <xf numFmtId="0" fontId="51" fillId="0" borderId="0" xfId="0" applyFont="1" applyAlignment="1" applyProtection="1">
      <alignment horizontal="center"/>
      <protection hidden="1"/>
    </xf>
    <xf numFmtId="0" fontId="69" fillId="0" borderId="0" xfId="0" applyFont="1" applyAlignment="1" applyProtection="1">
      <alignment horizontal="center"/>
      <protection hidden="1"/>
    </xf>
    <xf numFmtId="0" fontId="73" fillId="28" borderId="0" xfId="154" applyFont="1" applyFill="1" applyProtection="1">
      <protection hidden="1"/>
    </xf>
    <xf numFmtId="0" fontId="69" fillId="28" borderId="0" xfId="154" applyFont="1" applyFill="1" applyProtection="1">
      <protection hidden="1"/>
    </xf>
    <xf numFmtId="49" fontId="58" fillId="28" borderId="0" xfId="154" applyNumberFormat="1" applyFont="1" applyFill="1" applyAlignment="1" applyProtection="1">
      <alignment wrapText="1"/>
      <protection hidden="1"/>
    </xf>
    <xf numFmtId="49" fontId="51" fillId="28" borderId="0" xfId="154" applyNumberFormat="1" applyFont="1" applyFill="1" applyAlignment="1" applyProtection="1">
      <alignment wrapText="1"/>
      <protection hidden="1"/>
    </xf>
    <xf numFmtId="4" fontId="66" fillId="28" borderId="0" xfId="154" applyNumberFormat="1" applyFont="1" applyFill="1" applyProtection="1">
      <protection hidden="1"/>
    </xf>
    <xf numFmtId="0" fontId="69" fillId="28" borderId="0" xfId="0" applyFont="1" applyFill="1" applyAlignment="1" applyProtection="1">
      <alignment horizontal="center"/>
      <protection hidden="1"/>
    </xf>
    <xf numFmtId="0" fontId="69" fillId="28" borderId="0" xfId="0" applyFont="1" applyFill="1" applyProtection="1">
      <protection hidden="1"/>
    </xf>
    <xf numFmtId="0" fontId="69" fillId="0" borderId="0" xfId="0" applyFont="1" applyProtection="1">
      <protection hidden="1"/>
    </xf>
    <xf numFmtId="0" fontId="51" fillId="28" borderId="0" xfId="0" applyFont="1" applyFill="1" applyProtection="1">
      <protection hidden="1"/>
    </xf>
    <xf numFmtId="0" fontId="75" fillId="28" borderId="24" xfId="154" applyFont="1" applyFill="1" applyBorder="1" applyAlignment="1" applyProtection="1">
      <alignment horizontal="left" vertical="center"/>
      <protection hidden="1"/>
    </xf>
    <xf numFmtId="0" fontId="76" fillId="28" borderId="23" xfId="0" applyFont="1" applyFill="1" applyBorder="1" applyAlignment="1" applyProtection="1">
      <alignment horizontal="left" vertical="top"/>
      <protection hidden="1"/>
    </xf>
    <xf numFmtId="9" fontId="77" fillId="28" borderId="14" xfId="31" applyFont="1" applyFill="1" applyBorder="1" applyAlignment="1" applyProtection="1">
      <alignment horizontal="center" vertical="center" wrapText="1"/>
      <protection hidden="1"/>
    </xf>
    <xf numFmtId="9" fontId="65" fillId="28" borderId="27" xfId="31" applyFont="1" applyFill="1" applyBorder="1" applyAlignment="1" applyProtection="1">
      <alignment horizontal="center" vertical="center" wrapText="1"/>
      <protection hidden="1"/>
    </xf>
    <xf numFmtId="9" fontId="65" fillId="28" borderId="0" xfId="31" applyFont="1" applyFill="1" applyBorder="1" applyAlignment="1" applyProtection="1">
      <alignment horizontal="center" vertical="center" wrapText="1"/>
      <protection hidden="1"/>
    </xf>
    <xf numFmtId="0" fontId="61" fillId="28" borderId="0" xfId="0" applyFont="1" applyFill="1" applyAlignment="1" applyProtection="1">
      <alignment horizontal="left" vertical="top"/>
      <protection hidden="1"/>
    </xf>
    <xf numFmtId="0" fontId="75" fillId="31" borderId="31" xfId="154" applyFont="1" applyFill="1" applyBorder="1" applyAlignment="1" applyProtection="1">
      <alignment horizontal="left" vertical="center"/>
      <protection hidden="1"/>
    </xf>
    <xf numFmtId="49" fontId="72" fillId="31" borderId="32" xfId="154" applyNumberFormat="1" applyFont="1" applyFill="1" applyBorder="1" applyAlignment="1" applyProtection="1">
      <alignment horizontal="left" vertical="center"/>
      <protection hidden="1"/>
    </xf>
    <xf numFmtId="49" fontId="67" fillId="31" borderId="32" xfId="154" applyNumberFormat="1" applyFont="1" applyFill="1" applyBorder="1" applyAlignment="1" applyProtection="1">
      <alignment horizontal="center" vertical="center" wrapText="1"/>
      <protection hidden="1"/>
    </xf>
    <xf numFmtId="49" fontId="67" fillId="31" borderId="33" xfId="154" applyNumberFormat="1" applyFont="1" applyFill="1" applyBorder="1" applyAlignment="1" applyProtection="1">
      <alignment horizontal="center" vertical="center" wrapText="1"/>
      <protection hidden="1"/>
    </xf>
    <xf numFmtId="0" fontId="69" fillId="0" borderId="0" xfId="0" applyFont="1" applyAlignment="1" applyProtection="1">
      <alignment horizontal="center" vertical="center"/>
      <protection hidden="1"/>
    </xf>
    <xf numFmtId="0" fontId="69" fillId="0" borderId="0" xfId="0" applyFont="1" applyAlignment="1" applyProtection="1">
      <alignment horizontal="left" vertical="center"/>
      <protection hidden="1"/>
    </xf>
    <xf numFmtId="0" fontId="75" fillId="31" borderId="12" xfId="154" applyFont="1" applyFill="1" applyBorder="1" applyAlignment="1" applyProtection="1">
      <alignment horizontal="left" vertical="center"/>
      <protection hidden="1"/>
    </xf>
    <xf numFmtId="0" fontId="72" fillId="31" borderId="0" xfId="0" applyFont="1" applyFill="1" applyAlignment="1" applyProtection="1">
      <alignment horizontal="left" vertical="center"/>
      <protection hidden="1"/>
    </xf>
    <xf numFmtId="49" fontId="67" fillId="31" borderId="0" xfId="154" applyNumberFormat="1" applyFont="1" applyFill="1" applyAlignment="1" applyProtection="1">
      <alignment horizontal="center" vertical="center" wrapText="1"/>
      <protection hidden="1"/>
    </xf>
    <xf numFmtId="49" fontId="67" fillId="31" borderId="15" xfId="154" applyNumberFormat="1" applyFont="1" applyFill="1" applyBorder="1" applyAlignment="1" applyProtection="1">
      <alignment horizontal="center" vertical="center" wrapText="1"/>
      <protection hidden="1"/>
    </xf>
    <xf numFmtId="0" fontId="75" fillId="31" borderId="20" xfId="154" applyFont="1" applyFill="1" applyBorder="1" applyAlignment="1" applyProtection="1">
      <alignment horizontal="left" vertical="center"/>
      <protection hidden="1"/>
    </xf>
    <xf numFmtId="0" fontId="72" fillId="31" borderId="10" xfId="0" applyFont="1" applyFill="1" applyBorder="1" applyAlignment="1" applyProtection="1">
      <alignment horizontal="left" vertical="center"/>
      <protection hidden="1"/>
    </xf>
    <xf numFmtId="49" fontId="67" fillId="31" borderId="10" xfId="154" applyNumberFormat="1" applyFont="1" applyFill="1" applyBorder="1" applyAlignment="1" applyProtection="1">
      <alignment horizontal="center" vertical="center" wrapText="1"/>
      <protection hidden="1"/>
    </xf>
    <xf numFmtId="49" fontId="67" fillId="31" borderId="13" xfId="154" applyNumberFormat="1" applyFont="1" applyFill="1" applyBorder="1" applyAlignment="1" applyProtection="1">
      <alignment horizontal="center" vertical="center" wrapText="1"/>
      <protection hidden="1"/>
    </xf>
    <xf numFmtId="0" fontId="73" fillId="0" borderId="0" xfId="154" applyFont="1" applyProtection="1">
      <protection hidden="1"/>
    </xf>
    <xf numFmtId="0" fontId="69" fillId="0" borderId="0" xfId="154" applyFont="1" applyProtection="1">
      <protection hidden="1"/>
    </xf>
    <xf numFmtId="0" fontId="58" fillId="0" borderId="0" xfId="154" applyFont="1" applyAlignment="1" applyProtection="1">
      <alignment horizontal="center" wrapText="1"/>
      <protection hidden="1"/>
    </xf>
    <xf numFmtId="0" fontId="69" fillId="0" borderId="0" xfId="154" applyFont="1" applyAlignment="1" applyProtection="1">
      <alignment horizontal="center"/>
      <protection hidden="1"/>
    </xf>
    <xf numFmtId="0" fontId="73" fillId="0" borderId="0" xfId="0" applyFont="1" applyAlignment="1" applyProtection="1">
      <alignment horizontal="center"/>
      <protection hidden="1"/>
    </xf>
    <xf numFmtId="0" fontId="58" fillId="0" borderId="0" xfId="0" applyFont="1" applyAlignment="1" applyProtection="1">
      <alignment horizontal="center" wrapText="1"/>
      <protection hidden="1"/>
    </xf>
    <xf numFmtId="0" fontId="51" fillId="0" borderId="0" xfId="0" applyFont="1" applyAlignment="1" applyProtection="1">
      <alignment horizontal="center" wrapText="1"/>
      <protection hidden="1"/>
    </xf>
    <xf numFmtId="10" fontId="69" fillId="0" borderId="0" xfId="0" applyNumberFormat="1" applyFont="1" applyAlignment="1" applyProtection="1">
      <alignment horizontal="center"/>
      <protection hidden="1"/>
    </xf>
    <xf numFmtId="0" fontId="73" fillId="0" borderId="0" xfId="0" applyFont="1" applyProtection="1">
      <protection hidden="1"/>
    </xf>
    <xf numFmtId="0" fontId="69" fillId="0" borderId="0" xfId="0" applyFont="1" applyAlignment="1" applyProtection="1">
      <alignment wrapText="1"/>
      <protection hidden="1"/>
    </xf>
    <xf numFmtId="0" fontId="58" fillId="0" borderId="0" xfId="0" applyFont="1" applyProtection="1">
      <protection hidden="1"/>
    </xf>
    <xf numFmtId="0" fontId="51" fillId="0" borderId="0" xfId="0" applyFont="1" applyAlignment="1" applyProtection="1">
      <alignment wrapText="1"/>
      <protection hidden="1"/>
    </xf>
    <xf numFmtId="0" fontId="69" fillId="0" borderId="0" xfId="0" applyFont="1" applyAlignment="1" applyProtection="1">
      <alignment horizontal="right"/>
      <protection hidden="1"/>
    </xf>
    <xf numFmtId="0" fontId="57" fillId="0" borderId="11" xfId="0" applyFont="1" applyBorder="1" applyAlignment="1" applyProtection="1">
      <alignment horizontal="center"/>
      <protection hidden="1"/>
    </xf>
    <xf numFmtId="0" fontId="62" fillId="0" borderId="0" xfId="0" applyFont="1" applyAlignment="1" applyProtection="1">
      <alignment horizontal="center"/>
      <protection hidden="1"/>
    </xf>
    <xf numFmtId="0" fontId="54" fillId="0" borderId="32" xfId="0" applyFont="1" applyBorder="1" applyAlignment="1" applyProtection="1">
      <alignment horizontal="left"/>
      <protection hidden="1"/>
    </xf>
    <xf numFmtId="0" fontId="51" fillId="0" borderId="11" xfId="0" applyFont="1" applyBorder="1" applyAlignment="1" applyProtection="1">
      <alignment horizontal="right"/>
      <protection hidden="1"/>
    </xf>
    <xf numFmtId="0" fontId="61" fillId="24" borderId="16" xfId="286" applyFont="1" applyFill="1" applyBorder="1" applyAlignment="1" applyProtection="1">
      <alignment horizontal="center" vertical="center"/>
      <protection hidden="1"/>
    </xf>
    <xf numFmtId="0" fontId="51" fillId="24" borderId="10" xfId="0" quotePrefix="1" applyFont="1" applyFill="1" applyBorder="1" applyAlignment="1" applyProtection="1">
      <alignment horizontal="left" vertical="center" wrapText="1"/>
      <protection hidden="1"/>
    </xf>
    <xf numFmtId="0" fontId="51" fillId="24" borderId="10" xfId="0" quotePrefix="1" applyFont="1" applyFill="1" applyBorder="1" applyAlignment="1" applyProtection="1">
      <alignment horizontal="center" vertical="center" wrapText="1"/>
      <protection hidden="1"/>
    </xf>
    <xf numFmtId="4" fontId="73" fillId="25" borderId="36" xfId="0" applyNumberFormat="1" applyFont="1" applyFill="1" applyBorder="1" applyAlignment="1" applyProtection="1">
      <alignment horizontal="center" vertical="center"/>
      <protection hidden="1"/>
    </xf>
    <xf numFmtId="0" fontId="69" fillId="0" borderId="37" xfId="0" applyFont="1" applyBorder="1" applyAlignment="1" applyProtection="1">
      <alignment horizontal="left" vertical="center" wrapText="1"/>
      <protection hidden="1"/>
    </xf>
    <xf numFmtId="0" fontId="51" fillId="0" borderId="10" xfId="0" quotePrefix="1" applyFont="1" applyBorder="1" applyAlignment="1" applyProtection="1">
      <alignment horizontal="left" vertical="center" wrapText="1"/>
      <protection hidden="1"/>
    </xf>
    <xf numFmtId="0" fontId="61" fillId="29" borderId="0" xfId="0" applyFont="1" applyFill="1" applyProtection="1">
      <protection hidden="1"/>
    </xf>
    <xf numFmtId="0" fontId="62" fillId="0" borderId="0" xfId="0" applyFont="1" applyAlignment="1" applyProtection="1">
      <alignment horizontal="center" vertical="center"/>
      <protection hidden="1"/>
    </xf>
    <xf numFmtId="0" fontId="55" fillId="0" borderId="0" xfId="0" applyFont="1" applyAlignment="1" applyProtection="1">
      <alignment vertical="center"/>
      <protection hidden="1"/>
    </xf>
    <xf numFmtId="0" fontId="68" fillId="0" borderId="0" xfId="0" applyFont="1" applyAlignment="1" applyProtection="1">
      <alignment vertical="center" wrapText="1"/>
      <protection hidden="1"/>
    </xf>
    <xf numFmtId="0" fontId="62" fillId="0" borderId="0" xfId="0" applyFont="1" applyAlignment="1" applyProtection="1">
      <alignment vertical="center" wrapText="1"/>
      <protection hidden="1"/>
    </xf>
    <xf numFmtId="0" fontId="64" fillId="0" borderId="0" xfId="0" applyFont="1" applyAlignment="1" applyProtection="1">
      <alignment horizontal="left" vertical="center" wrapText="1"/>
      <protection hidden="1"/>
    </xf>
    <xf numFmtId="0" fontId="76" fillId="28" borderId="11" xfId="0" applyFont="1" applyFill="1" applyBorder="1" applyAlignment="1" applyProtection="1">
      <alignment horizontal="left" vertical="top"/>
      <protection hidden="1"/>
    </xf>
    <xf numFmtId="9" fontId="65" fillId="28" borderId="29" xfId="31" applyFont="1" applyFill="1" applyBorder="1" applyAlignment="1" applyProtection="1">
      <alignment horizontal="center" vertical="center" wrapText="1"/>
      <protection hidden="1"/>
    </xf>
    <xf numFmtId="0" fontId="76" fillId="28" borderId="40" xfId="0" applyFont="1" applyFill="1" applyBorder="1" applyAlignment="1" applyProtection="1">
      <alignment horizontal="left" vertical="top"/>
      <protection hidden="1"/>
    </xf>
    <xf numFmtId="9" fontId="77" fillId="28" borderId="13" xfId="31" applyFont="1" applyFill="1" applyBorder="1" applyAlignment="1" applyProtection="1">
      <alignment horizontal="center" vertical="center" wrapText="1"/>
      <protection hidden="1"/>
    </xf>
    <xf numFmtId="9" fontId="65" fillId="28" borderId="41" xfId="31" applyFont="1" applyFill="1" applyBorder="1" applyAlignment="1" applyProtection="1">
      <alignment horizontal="center" vertical="center" wrapText="1"/>
      <protection hidden="1"/>
    </xf>
    <xf numFmtId="0" fontId="61" fillId="24" borderId="0" xfId="0" applyFont="1" applyFill="1" applyAlignment="1" applyProtection="1">
      <alignment horizontal="center" vertical="center"/>
      <protection hidden="1"/>
    </xf>
    <xf numFmtId="0" fontId="51" fillId="0" borderId="0" xfId="0" applyFont="1" applyAlignment="1" applyProtection="1">
      <alignment horizontal="right"/>
      <protection hidden="1"/>
    </xf>
    <xf numFmtId="0" fontId="53" fillId="32" borderId="0" xfId="0" applyFont="1" applyFill="1" applyAlignment="1" applyProtection="1">
      <alignment horizontal="center" vertical="center"/>
      <protection locked="0"/>
    </xf>
    <xf numFmtId="0" fontId="51" fillId="0" borderId="29" xfId="0" applyFont="1" applyBorder="1" applyAlignment="1" applyProtection="1">
      <alignment horizontal="center" vertical="center"/>
      <protection hidden="1"/>
    </xf>
    <xf numFmtId="0" fontId="51" fillId="32" borderId="10" xfId="0" applyFont="1" applyFill="1" applyBorder="1" applyProtection="1">
      <protection hidden="1"/>
    </xf>
    <xf numFmtId="0" fontId="51" fillId="32" borderId="10" xfId="0" applyFont="1" applyFill="1" applyBorder="1" applyAlignment="1" applyProtection="1">
      <alignment horizontal="center"/>
      <protection hidden="1"/>
    </xf>
    <xf numFmtId="0" fontId="52" fillId="32" borderId="10" xfId="0" applyFont="1" applyFill="1" applyBorder="1" applyAlignment="1" applyProtection="1">
      <alignment vertical="center"/>
      <protection hidden="1"/>
    </xf>
    <xf numFmtId="0" fontId="59" fillId="32" borderId="10" xfId="0" applyFont="1" applyFill="1" applyBorder="1" applyAlignment="1" applyProtection="1">
      <alignment vertical="center"/>
      <protection hidden="1"/>
    </xf>
    <xf numFmtId="0" fontId="52" fillId="32" borderId="10" xfId="0" applyFont="1" applyFill="1" applyBorder="1" applyAlignment="1" applyProtection="1">
      <alignment vertical="center" wrapText="1"/>
      <protection hidden="1"/>
    </xf>
    <xf numFmtId="0" fontId="53" fillId="35" borderId="10" xfId="0" applyFont="1" applyFill="1" applyBorder="1" applyAlignment="1" applyProtection="1">
      <alignment horizontal="center" vertical="center"/>
      <protection locked="0"/>
    </xf>
    <xf numFmtId="0" fontId="58" fillId="35" borderId="10" xfId="0" applyFont="1" applyFill="1" applyBorder="1" applyProtection="1">
      <protection hidden="1"/>
    </xf>
    <xf numFmtId="0" fontId="59" fillId="32" borderId="0" xfId="0" applyFont="1" applyFill="1" applyAlignment="1" applyProtection="1">
      <alignment horizontal="center" vertical="top" wrapText="1"/>
      <protection hidden="1"/>
    </xf>
    <xf numFmtId="10" fontId="55" fillId="34" borderId="21" xfId="31" applyNumberFormat="1" applyFont="1" applyFill="1" applyBorder="1" applyAlignment="1" applyProtection="1">
      <alignment horizontal="center" vertical="center"/>
      <protection hidden="1"/>
    </xf>
    <xf numFmtId="4" fontId="55" fillId="34" borderId="21" xfId="0" applyNumberFormat="1" applyFont="1" applyFill="1" applyBorder="1" applyAlignment="1" applyProtection="1">
      <alignment horizontal="center" vertical="center"/>
      <protection hidden="1"/>
    </xf>
    <xf numFmtId="0" fontId="59" fillId="35" borderId="28" xfId="0" applyFont="1" applyFill="1" applyBorder="1" applyAlignment="1" applyProtection="1">
      <alignment horizontal="center" vertical="top" wrapText="1"/>
      <protection hidden="1"/>
    </xf>
    <xf numFmtId="10" fontId="59" fillId="35" borderId="22" xfId="0" applyNumberFormat="1" applyFont="1" applyFill="1" applyBorder="1" applyAlignment="1" applyProtection="1">
      <alignment horizontal="center" vertical="top" wrapText="1"/>
      <protection hidden="1"/>
    </xf>
    <xf numFmtId="0" fontId="62" fillId="35" borderId="10" xfId="0" applyFont="1" applyFill="1" applyBorder="1" applyAlignment="1" applyProtection="1">
      <alignment horizontal="center" vertical="center"/>
      <protection hidden="1"/>
    </xf>
    <xf numFmtId="0" fontId="62" fillId="35" borderId="10" xfId="0" applyFont="1" applyFill="1" applyBorder="1" applyAlignment="1" applyProtection="1">
      <alignment vertical="center"/>
      <protection hidden="1"/>
    </xf>
    <xf numFmtId="0" fontId="55" fillId="35" borderId="10" xfId="0" applyFont="1" applyFill="1" applyBorder="1" applyAlignment="1" applyProtection="1">
      <alignment vertical="center"/>
      <protection hidden="1"/>
    </xf>
    <xf numFmtId="0" fontId="55" fillId="35" borderId="10" xfId="0" applyFont="1" applyFill="1" applyBorder="1" applyAlignment="1" applyProtection="1">
      <alignment vertical="center" wrapText="1"/>
      <protection hidden="1"/>
    </xf>
    <xf numFmtId="0" fontId="68" fillId="35" borderId="10" xfId="0" applyFont="1" applyFill="1" applyBorder="1" applyAlignment="1" applyProtection="1">
      <alignment vertical="center"/>
      <protection hidden="1"/>
    </xf>
    <xf numFmtId="0" fontId="62" fillId="35" borderId="10" xfId="0" applyFont="1" applyFill="1" applyBorder="1" applyAlignment="1" applyProtection="1">
      <alignment vertical="center" wrapText="1"/>
      <protection hidden="1"/>
    </xf>
    <xf numFmtId="0" fontId="64" fillId="35" borderId="10" xfId="0" applyFont="1" applyFill="1" applyBorder="1" applyAlignment="1" applyProtection="1">
      <alignment horizontal="left" vertical="center" wrapText="1"/>
      <protection hidden="1"/>
    </xf>
    <xf numFmtId="0" fontId="70" fillId="35" borderId="10" xfId="0" applyFont="1" applyFill="1" applyBorder="1" applyAlignment="1" applyProtection="1">
      <alignment horizontal="right" vertical="center"/>
      <protection hidden="1"/>
    </xf>
    <xf numFmtId="0" fontId="70" fillId="35" borderId="10" xfId="0" applyFont="1" applyFill="1" applyBorder="1" applyAlignment="1" applyProtection="1">
      <alignment vertical="center"/>
      <protection hidden="1"/>
    </xf>
    <xf numFmtId="0" fontId="81" fillId="0" borderId="20" xfId="0" applyFont="1" applyBorder="1" applyAlignment="1" applyProtection="1">
      <alignment horizontal="left" vertical="center" indent="1"/>
      <protection hidden="1"/>
    </xf>
    <xf numFmtId="0" fontId="51" fillId="32" borderId="0" xfId="0" applyFont="1" applyFill="1" applyAlignment="1" applyProtection="1">
      <alignment horizontal="center"/>
      <protection hidden="1"/>
    </xf>
    <xf numFmtId="0" fontId="52" fillId="32" borderId="0" xfId="0" applyFont="1" applyFill="1" applyAlignment="1" applyProtection="1">
      <alignment vertical="center"/>
      <protection hidden="1"/>
    </xf>
    <xf numFmtId="0" fontId="51" fillId="32" borderId="0" xfId="0" applyFont="1" applyFill="1" applyAlignment="1" applyProtection="1">
      <alignment wrapText="1"/>
      <protection hidden="1"/>
    </xf>
    <xf numFmtId="0" fontId="51" fillId="35" borderId="10" xfId="0" applyFont="1" applyFill="1" applyBorder="1" applyProtection="1">
      <protection hidden="1"/>
    </xf>
    <xf numFmtId="0" fontId="63" fillId="35" borderId="10" xfId="0" applyFont="1" applyFill="1" applyBorder="1" applyAlignment="1" applyProtection="1">
      <alignment vertical="center" wrapText="1"/>
      <protection hidden="1"/>
    </xf>
    <xf numFmtId="0" fontId="63" fillId="35" borderId="10" xfId="0" applyFont="1" applyFill="1" applyBorder="1" applyAlignment="1" applyProtection="1">
      <alignment vertical="center"/>
      <protection hidden="1"/>
    </xf>
    <xf numFmtId="0" fontId="51" fillId="35" borderId="10" xfId="0" applyFont="1" applyFill="1" applyBorder="1" applyAlignment="1" applyProtection="1">
      <alignment horizontal="right"/>
      <protection hidden="1"/>
    </xf>
    <xf numFmtId="0" fontId="51" fillId="36" borderId="0" xfId="0" applyFont="1" applyFill="1" applyAlignment="1" applyProtection="1">
      <alignment vertical="center"/>
      <protection hidden="1"/>
    </xf>
    <xf numFmtId="0" fontId="51" fillId="37" borderId="0" xfId="0" applyFont="1" applyFill="1" applyAlignment="1" applyProtection="1">
      <alignment vertical="center"/>
      <protection hidden="1"/>
    </xf>
    <xf numFmtId="0" fontId="51" fillId="38" borderId="0" xfId="0" applyFont="1" applyFill="1" applyAlignment="1" applyProtection="1">
      <alignment vertical="center"/>
      <protection hidden="1"/>
    </xf>
    <xf numFmtId="0" fontId="51" fillId="39" borderId="0" xfId="0" applyFont="1" applyFill="1" applyAlignment="1" applyProtection="1">
      <alignment vertical="center"/>
      <protection hidden="1"/>
    </xf>
    <xf numFmtId="0" fontId="51" fillId="0" borderId="34" xfId="0" applyFont="1" applyBorder="1" applyAlignment="1" applyProtection="1">
      <alignment horizontal="center" vertical="center"/>
      <protection hidden="1"/>
    </xf>
    <xf numFmtId="0" fontId="82" fillId="24" borderId="38" xfId="0" applyFont="1" applyFill="1" applyBorder="1" applyAlignment="1" applyProtection="1">
      <alignment horizontal="center" vertical="center" wrapText="1"/>
      <protection hidden="1"/>
    </xf>
    <xf numFmtId="0" fontId="82" fillId="24" borderId="10" xfId="0" applyFont="1" applyFill="1" applyBorder="1" applyAlignment="1" applyProtection="1">
      <alignment horizontal="center" vertical="center" wrapText="1"/>
      <protection hidden="1"/>
    </xf>
    <xf numFmtId="0" fontId="83" fillId="32" borderId="10" xfId="0" applyFont="1" applyFill="1" applyBorder="1" applyAlignment="1" applyProtection="1">
      <alignment horizontal="center"/>
      <protection hidden="1"/>
    </xf>
    <xf numFmtId="0" fontId="84" fillId="0" borderId="0" xfId="0" applyFont="1" applyAlignment="1" applyProtection="1">
      <alignment horizontal="center"/>
      <protection hidden="1"/>
    </xf>
    <xf numFmtId="0" fontId="84" fillId="0" borderId="10" xfId="0" applyFont="1" applyBorder="1" applyAlignment="1" applyProtection="1">
      <alignment horizontal="center"/>
      <protection hidden="1"/>
    </xf>
    <xf numFmtId="0" fontId="85" fillId="32" borderId="0" xfId="0" applyFont="1" applyFill="1" applyAlignment="1" applyProtection="1">
      <alignment horizontal="center" vertical="top" wrapText="1"/>
      <protection hidden="1"/>
    </xf>
    <xf numFmtId="0" fontId="86" fillId="24" borderId="13" xfId="0" applyFont="1" applyFill="1" applyBorder="1" applyAlignment="1" applyProtection="1">
      <alignment horizontal="center" vertical="center"/>
      <protection hidden="1"/>
    </xf>
    <xf numFmtId="0" fontId="85" fillId="24" borderId="13" xfId="0" applyFont="1" applyFill="1" applyBorder="1" applyAlignment="1" applyProtection="1">
      <alignment horizontal="center" vertical="center"/>
      <protection hidden="1"/>
    </xf>
    <xf numFmtId="0" fontId="87" fillId="35" borderId="10" xfId="0" applyFont="1" applyFill="1" applyBorder="1" applyAlignment="1" applyProtection="1">
      <alignment horizontal="center" vertical="center"/>
      <protection hidden="1"/>
    </xf>
    <xf numFmtId="0" fontId="87" fillId="29" borderId="32" xfId="0" applyFont="1" applyFill="1" applyBorder="1" applyAlignment="1" applyProtection="1">
      <alignment horizontal="center" vertical="center"/>
      <protection hidden="1"/>
    </xf>
    <xf numFmtId="0" fontId="83" fillId="0" borderId="0" xfId="0" applyFont="1" applyAlignment="1" applyProtection="1">
      <alignment horizontal="center"/>
      <protection hidden="1"/>
    </xf>
    <xf numFmtId="0" fontId="0" fillId="0" borderId="29" xfId="0" applyBorder="1" applyAlignment="1">
      <alignment vertical="center"/>
    </xf>
    <xf numFmtId="0" fontId="88" fillId="0" borderId="0" xfId="0" applyFont="1"/>
    <xf numFmtId="0" fontId="89" fillId="0" borderId="0" xfId="0" applyFont="1" applyAlignment="1" applyProtection="1">
      <alignment horizontal="center" vertical="center"/>
      <protection locked="0"/>
    </xf>
    <xf numFmtId="0" fontId="90" fillId="0" borderId="0" xfId="0" applyFont="1" applyAlignment="1">
      <alignment horizontal="left"/>
    </xf>
    <xf numFmtId="0" fontId="89" fillId="0" borderId="0" xfId="0" applyFont="1" applyAlignment="1">
      <alignment horizontal="left"/>
    </xf>
    <xf numFmtId="0" fontId="89" fillId="0" borderId="0" xfId="0" applyFont="1" applyAlignment="1">
      <alignment horizontal="center" wrapText="1"/>
    </xf>
    <xf numFmtId="0" fontId="89" fillId="0" borderId="0" xfId="0" applyFont="1"/>
    <xf numFmtId="0" fontId="89" fillId="0" borderId="0" xfId="0" applyFont="1" applyAlignment="1">
      <alignment horizontal="center"/>
    </xf>
    <xf numFmtId="0" fontId="90" fillId="0" borderId="0" xfId="0" applyFont="1" applyAlignment="1">
      <alignment horizontal="center"/>
    </xf>
    <xf numFmtId="0" fontId="89" fillId="0" borderId="0" xfId="0" applyFont="1" applyAlignment="1">
      <alignment horizontal="left" wrapText="1"/>
    </xf>
    <xf numFmtId="0" fontId="89" fillId="0" borderId="0" xfId="0" applyFont="1" applyAlignment="1">
      <alignment wrapText="1"/>
    </xf>
    <xf numFmtId="0" fontId="92" fillId="0" borderId="0" xfId="154" applyFont="1" applyAlignment="1">
      <alignment horizontal="left" vertical="top"/>
    </xf>
    <xf numFmtId="0" fontId="90" fillId="0" borderId="0" xfId="0" applyFont="1" applyAlignment="1">
      <alignment vertical="center" wrapText="1"/>
    </xf>
    <xf numFmtId="0" fontId="90" fillId="0" borderId="0" xfId="0" applyFont="1" applyAlignment="1">
      <alignment horizontal="center" vertical="center" wrapText="1"/>
    </xf>
    <xf numFmtId="0" fontId="89" fillId="0" borderId="0" xfId="0" applyFont="1" applyAlignment="1">
      <alignment horizontal="left" vertical="center"/>
    </xf>
    <xf numFmtId="0" fontId="89" fillId="0" borderId="0" xfId="0" applyFont="1" applyAlignment="1">
      <alignment horizontal="center" vertical="center"/>
    </xf>
    <xf numFmtId="0" fontId="89" fillId="0" borderId="0" xfId="0" quotePrefix="1" applyFont="1" applyAlignment="1">
      <alignment horizontal="left" vertical="center"/>
    </xf>
    <xf numFmtId="0" fontId="93" fillId="0" borderId="0" xfId="0" applyFont="1" applyAlignment="1">
      <alignment horizontal="center" vertical="center" wrapText="1"/>
    </xf>
    <xf numFmtId="0" fontId="89" fillId="0" borderId="0" xfId="0" applyFont="1" applyAlignment="1">
      <alignment horizontal="center" vertical="center" wrapText="1"/>
    </xf>
    <xf numFmtId="0" fontId="89" fillId="0" borderId="0" xfId="0" applyFont="1" applyAlignment="1">
      <alignment horizontal="left" vertical="center" wrapText="1"/>
    </xf>
    <xf numFmtId="0" fontId="62" fillId="0" borderId="0" xfId="0" applyFont="1" applyAlignment="1">
      <alignment horizontal="left" vertical="center" wrapText="1"/>
    </xf>
    <xf numFmtId="0" fontId="89" fillId="0" borderId="0" xfId="0" applyFont="1" applyAlignment="1">
      <alignment vertical="center"/>
    </xf>
    <xf numFmtId="0" fontId="92" fillId="0" borderId="0" xfId="0" applyFont="1" applyAlignment="1">
      <alignment horizontal="left" vertical="center" wrapText="1"/>
    </xf>
    <xf numFmtId="0" fontId="93" fillId="0" borderId="0" xfId="0" quotePrefix="1" applyFont="1" applyAlignment="1">
      <alignment horizontal="left" vertical="center" wrapText="1"/>
    </xf>
    <xf numFmtId="0" fontId="89" fillId="0" borderId="0" xfId="0" quotePrefix="1" applyFont="1" applyAlignment="1">
      <alignment horizontal="left" vertical="center" wrapText="1"/>
    </xf>
    <xf numFmtId="0" fontId="94" fillId="0" borderId="0" xfId="286" applyFont="1" applyAlignment="1">
      <alignment horizontal="left" vertical="center"/>
    </xf>
    <xf numFmtId="0" fontId="95" fillId="0" borderId="0" xfId="286" applyFont="1" applyAlignment="1">
      <alignment horizontal="left" vertical="center"/>
    </xf>
    <xf numFmtId="0" fontId="89" fillId="0" borderId="0" xfId="0" applyFont="1" applyAlignment="1">
      <alignment vertical="center" wrapText="1"/>
    </xf>
    <xf numFmtId="0" fontId="95" fillId="0" borderId="0" xfId="286" applyFont="1" applyAlignment="1">
      <alignment horizontal="left" vertical="center" wrapText="1"/>
    </xf>
    <xf numFmtId="0" fontId="55" fillId="0" borderId="0" xfId="0" applyFont="1" applyAlignment="1">
      <alignment horizontal="left" vertical="center" indent="1"/>
    </xf>
    <xf numFmtId="0" fontId="92" fillId="0" borderId="0" xfId="286" applyFont="1" applyAlignment="1">
      <alignment horizontal="center" vertical="center"/>
    </xf>
    <xf numFmtId="0" fontId="90" fillId="0" borderId="0" xfId="0" applyFont="1" applyAlignment="1">
      <alignment vertical="center"/>
    </xf>
    <xf numFmtId="0" fontId="92" fillId="0" borderId="0" xfId="286" applyFont="1" applyAlignment="1">
      <alignment horizontal="center" vertical="center" wrapText="1"/>
    </xf>
    <xf numFmtId="0" fontId="93" fillId="0" borderId="0" xfId="0" applyFont="1" applyAlignment="1">
      <alignment horizontal="center" vertical="center"/>
    </xf>
    <xf numFmtId="4" fontId="90" fillId="0" borderId="0" xfId="0" applyNumberFormat="1" applyFont="1" applyAlignment="1">
      <alignment horizontal="center" vertical="center" wrapText="1"/>
    </xf>
    <xf numFmtId="4" fontId="89" fillId="0" borderId="0" xfId="0" applyNumberFormat="1" applyFont="1" applyAlignment="1">
      <alignment horizontal="center" vertical="center"/>
    </xf>
    <xf numFmtId="1" fontId="90" fillId="0" borderId="0" xfId="0" applyNumberFormat="1" applyFont="1" applyAlignment="1">
      <alignment horizontal="center" vertical="center" wrapText="1"/>
    </xf>
    <xf numFmtId="0" fontId="90" fillId="0" borderId="0" xfId="0" applyFont="1" applyAlignment="1">
      <alignment horizontal="left" vertical="center"/>
    </xf>
    <xf numFmtId="4" fontId="90" fillId="0" borderId="0" xfId="0" applyNumberFormat="1" applyFont="1" applyAlignment="1">
      <alignment horizontal="center" vertical="center"/>
    </xf>
    <xf numFmtId="0" fontId="90" fillId="0" borderId="0" xfId="0" applyFont="1" applyAlignment="1">
      <alignment horizontal="center" vertical="center"/>
    </xf>
    <xf numFmtId="0" fontId="93" fillId="0" borderId="0" xfId="0" applyFont="1" applyAlignment="1">
      <alignment vertical="center"/>
    </xf>
    <xf numFmtId="10" fontId="89" fillId="0" borderId="0" xfId="31" applyNumberFormat="1" applyFont="1" applyFill="1" applyBorder="1" applyAlignment="1">
      <alignment horizontal="center" vertical="center"/>
    </xf>
    <xf numFmtId="3" fontId="89" fillId="0" borderId="0" xfId="0" applyNumberFormat="1" applyFont="1" applyAlignment="1">
      <alignment vertical="center"/>
    </xf>
    <xf numFmtId="9" fontId="89" fillId="0" borderId="0" xfId="31" applyFont="1" applyFill="1" applyAlignment="1">
      <alignment horizontal="center" vertical="center"/>
    </xf>
    <xf numFmtId="9" fontId="93" fillId="0" borderId="0" xfId="31" applyFont="1" applyFill="1" applyAlignment="1">
      <alignment horizontal="center" vertical="center"/>
    </xf>
    <xf numFmtId="0" fontId="96" fillId="0" borderId="0" xfId="0" applyFont="1" applyAlignment="1">
      <alignment horizontal="center" vertical="center"/>
    </xf>
    <xf numFmtId="4" fontId="89" fillId="0" borderId="0" xfId="0" applyNumberFormat="1" applyFont="1"/>
    <xf numFmtId="9" fontId="89" fillId="0" borderId="0" xfId="31" applyFont="1" applyFill="1" applyBorder="1" applyAlignment="1">
      <alignment horizontal="center" vertical="center"/>
    </xf>
    <xf numFmtId="49" fontId="91" fillId="0" borderId="0" xfId="92" applyNumberFormat="1" applyFont="1" applyAlignment="1">
      <alignment horizontal="left" vertical="center"/>
    </xf>
    <xf numFmtId="0" fontId="53" fillId="35" borderId="30" xfId="0" applyFont="1" applyFill="1" applyBorder="1" applyAlignment="1" applyProtection="1">
      <alignment horizontal="center" vertical="center" wrapText="1"/>
      <protection locked="0"/>
    </xf>
    <xf numFmtId="0" fontId="53" fillId="35" borderId="11" xfId="0" applyFont="1" applyFill="1" applyBorder="1" applyAlignment="1" applyProtection="1">
      <alignment horizontal="center" vertical="center" wrapText="1"/>
      <protection locked="0"/>
    </xf>
    <xf numFmtId="0" fontId="53" fillId="35" borderId="35" xfId="0" applyFont="1" applyFill="1" applyBorder="1" applyAlignment="1" applyProtection="1">
      <alignment horizontal="center" vertical="center" wrapText="1"/>
      <protection locked="0"/>
    </xf>
  </cellXfs>
  <cellStyles count="548">
    <cellStyle name="20% - Akzent1" xfId="52" xr:uid="{00000000-0005-0000-0000-000000000000}"/>
    <cellStyle name="20% - Akzent1 2" xfId="160" xr:uid="{00000000-0005-0000-0000-000001000000}"/>
    <cellStyle name="20% - Akzent2" xfId="53" xr:uid="{00000000-0005-0000-0000-000002000000}"/>
    <cellStyle name="20% - Akzent2 2" xfId="161" xr:uid="{00000000-0005-0000-0000-000003000000}"/>
    <cellStyle name="20% - Akzent3" xfId="54" xr:uid="{00000000-0005-0000-0000-000004000000}"/>
    <cellStyle name="20% - Akzent3 2" xfId="162" xr:uid="{00000000-0005-0000-0000-000005000000}"/>
    <cellStyle name="20% - Akzent4" xfId="55" xr:uid="{00000000-0005-0000-0000-000006000000}"/>
    <cellStyle name="20% - Akzent4 2" xfId="163" xr:uid="{00000000-0005-0000-0000-000007000000}"/>
    <cellStyle name="20% - Akzent5" xfId="56" xr:uid="{00000000-0005-0000-0000-000008000000}"/>
    <cellStyle name="20% - Akzent5 2" xfId="164" xr:uid="{00000000-0005-0000-0000-000009000000}"/>
    <cellStyle name="20% - Akzent6" xfId="57" xr:uid="{00000000-0005-0000-0000-00000A000000}"/>
    <cellStyle name="20% - Akzent6 2" xfId="165" xr:uid="{00000000-0005-0000-0000-00000B000000}"/>
    <cellStyle name="20% - Colore 1" xfId="1" xr:uid="{00000000-0005-0000-0000-00000C000000}"/>
    <cellStyle name="20% - Colore 1 2" xfId="110" xr:uid="{00000000-0005-0000-0000-00000D000000}"/>
    <cellStyle name="20% - Colore 2" xfId="2" xr:uid="{00000000-0005-0000-0000-00000E000000}"/>
    <cellStyle name="20% - Colore 2 2" xfId="111" xr:uid="{00000000-0005-0000-0000-00000F000000}"/>
    <cellStyle name="20% - Colore 3" xfId="3" xr:uid="{00000000-0005-0000-0000-000010000000}"/>
    <cellStyle name="20% - Colore 3 2" xfId="112" xr:uid="{00000000-0005-0000-0000-000011000000}"/>
    <cellStyle name="20% - Colore 4" xfId="4" xr:uid="{00000000-0005-0000-0000-000012000000}"/>
    <cellStyle name="20% - Colore 4 2" xfId="113" xr:uid="{00000000-0005-0000-0000-000013000000}"/>
    <cellStyle name="20% - Colore 5" xfId="5" xr:uid="{00000000-0005-0000-0000-000014000000}"/>
    <cellStyle name="20% - Colore 5 2" xfId="114" xr:uid="{00000000-0005-0000-0000-000015000000}"/>
    <cellStyle name="20% - Colore 6" xfId="6" xr:uid="{00000000-0005-0000-0000-000016000000}"/>
    <cellStyle name="20% - Colore 6 2" xfId="115" xr:uid="{00000000-0005-0000-0000-000017000000}"/>
    <cellStyle name="40% - Akzent1" xfId="58" xr:uid="{00000000-0005-0000-0000-000018000000}"/>
    <cellStyle name="40% - Akzent1 2" xfId="166" xr:uid="{00000000-0005-0000-0000-000019000000}"/>
    <cellStyle name="40% - Akzent2" xfId="59" xr:uid="{00000000-0005-0000-0000-00001A000000}"/>
    <cellStyle name="40% - Akzent2 2" xfId="167" xr:uid="{00000000-0005-0000-0000-00001B000000}"/>
    <cellStyle name="40% - Akzent3" xfId="60" xr:uid="{00000000-0005-0000-0000-00001C000000}"/>
    <cellStyle name="40% - Akzent3 2" xfId="168" xr:uid="{00000000-0005-0000-0000-00001D000000}"/>
    <cellStyle name="40% - Akzent4" xfId="61" xr:uid="{00000000-0005-0000-0000-00001E000000}"/>
    <cellStyle name="40% - Akzent4 2" xfId="169" xr:uid="{00000000-0005-0000-0000-00001F000000}"/>
    <cellStyle name="40% - Akzent5" xfId="62" xr:uid="{00000000-0005-0000-0000-000020000000}"/>
    <cellStyle name="40% - Akzent5 2" xfId="170" xr:uid="{00000000-0005-0000-0000-000021000000}"/>
    <cellStyle name="40% - Akzent6" xfId="63" xr:uid="{00000000-0005-0000-0000-000022000000}"/>
    <cellStyle name="40% - Akzent6 2" xfId="171" xr:uid="{00000000-0005-0000-0000-000023000000}"/>
    <cellStyle name="40% - Colore 1" xfId="7" xr:uid="{00000000-0005-0000-0000-000024000000}"/>
    <cellStyle name="40% - Colore 1 2" xfId="116" xr:uid="{00000000-0005-0000-0000-000025000000}"/>
    <cellStyle name="40% - Colore 2" xfId="8" xr:uid="{00000000-0005-0000-0000-000026000000}"/>
    <cellStyle name="40% - Colore 2 2" xfId="117" xr:uid="{00000000-0005-0000-0000-000027000000}"/>
    <cellStyle name="40% - Colore 3" xfId="9" xr:uid="{00000000-0005-0000-0000-000028000000}"/>
    <cellStyle name="40% - Colore 3 2" xfId="118" xr:uid="{00000000-0005-0000-0000-000029000000}"/>
    <cellStyle name="40% - Colore 4" xfId="10" xr:uid="{00000000-0005-0000-0000-00002A000000}"/>
    <cellStyle name="40% - Colore 4 2" xfId="119" xr:uid="{00000000-0005-0000-0000-00002B000000}"/>
    <cellStyle name="40% - Colore 5" xfId="11" xr:uid="{00000000-0005-0000-0000-00002C000000}"/>
    <cellStyle name="40% - Colore 5 2" xfId="120" xr:uid="{00000000-0005-0000-0000-00002D000000}"/>
    <cellStyle name="40% - Colore 6" xfId="12" xr:uid="{00000000-0005-0000-0000-00002E000000}"/>
    <cellStyle name="40% - Colore 6 2" xfId="121" xr:uid="{00000000-0005-0000-0000-00002F000000}"/>
    <cellStyle name="60% - Akzent1" xfId="64" xr:uid="{00000000-0005-0000-0000-000030000000}"/>
    <cellStyle name="60% - Akzent2" xfId="65" xr:uid="{00000000-0005-0000-0000-000031000000}"/>
    <cellStyle name="60% - Akzent3" xfId="66" xr:uid="{00000000-0005-0000-0000-000032000000}"/>
    <cellStyle name="60% - Akzent4" xfId="67" xr:uid="{00000000-0005-0000-0000-000033000000}"/>
    <cellStyle name="60% - Akzent5" xfId="68" xr:uid="{00000000-0005-0000-0000-000034000000}"/>
    <cellStyle name="60% - Akzent6" xfId="69" xr:uid="{00000000-0005-0000-0000-000035000000}"/>
    <cellStyle name="60% - Colore 1" xfId="13" xr:uid="{00000000-0005-0000-0000-000036000000}"/>
    <cellStyle name="60% - Colore 2" xfId="14" xr:uid="{00000000-0005-0000-0000-000037000000}"/>
    <cellStyle name="60% - Colore 3" xfId="15" xr:uid="{00000000-0005-0000-0000-000038000000}"/>
    <cellStyle name="60% - Colore 4" xfId="16" xr:uid="{00000000-0005-0000-0000-000039000000}"/>
    <cellStyle name="60% - Colore 5" xfId="17" xr:uid="{00000000-0005-0000-0000-00003A000000}"/>
    <cellStyle name="60% - Colore 6" xfId="18" xr:uid="{00000000-0005-0000-0000-00003B000000}"/>
    <cellStyle name="Calcolo" xfId="19" xr:uid="{00000000-0005-0000-0000-00003C000000}"/>
    <cellStyle name="Calcolo 2" xfId="79" xr:uid="{00000000-0005-0000-0000-00003D000000}"/>
    <cellStyle name="Calcolo 2 2" xfId="172" xr:uid="{00000000-0005-0000-0000-00003E000000}"/>
    <cellStyle name="Calcolo 3" xfId="80" xr:uid="{00000000-0005-0000-0000-00003F000000}"/>
    <cellStyle name="Calcolo 3 2" xfId="173" xr:uid="{00000000-0005-0000-0000-000040000000}"/>
    <cellStyle name="Calcolo 4" xfId="174" xr:uid="{00000000-0005-0000-0000-000041000000}"/>
    <cellStyle name="Cella collegata" xfId="20" xr:uid="{00000000-0005-0000-0000-000042000000}"/>
    <cellStyle name="Cella da controllare" xfId="21" xr:uid="{00000000-0005-0000-0000-000043000000}"/>
    <cellStyle name="Collegamento ipertestuale 2" xfId="70" xr:uid="{00000000-0005-0000-0000-000044000000}"/>
    <cellStyle name="Collegamento ipertestuale 2 2" xfId="175" xr:uid="{00000000-0005-0000-0000-000045000000}"/>
    <cellStyle name="Colore 1" xfId="22" xr:uid="{00000000-0005-0000-0000-000046000000}"/>
    <cellStyle name="Colore 2" xfId="23" xr:uid="{00000000-0005-0000-0000-000047000000}"/>
    <cellStyle name="Colore 3" xfId="24" xr:uid="{00000000-0005-0000-0000-000048000000}"/>
    <cellStyle name="Colore 4" xfId="25" xr:uid="{00000000-0005-0000-0000-000049000000}"/>
    <cellStyle name="Colore 5" xfId="26" xr:uid="{00000000-0005-0000-0000-00004A000000}"/>
    <cellStyle name="Colore 6" xfId="27" xr:uid="{00000000-0005-0000-0000-00004B000000}"/>
    <cellStyle name="Currency 2" xfId="287" xr:uid="{00000000-0005-0000-0000-00004C000000}"/>
    <cellStyle name="Euro" xfId="71" xr:uid="{00000000-0005-0000-0000-00004E000000}"/>
    <cellStyle name="Hyperlink 2" xfId="81" xr:uid="{00000000-0005-0000-0000-000050000000}"/>
    <cellStyle name="Input" xfId="47" builtinId="20" hidden="1"/>
    <cellStyle name="Input" xfId="28" xr:uid="{00000000-0005-0000-0000-000052000000}"/>
    <cellStyle name="Input 2" xfId="82" xr:uid="{00000000-0005-0000-0000-000053000000}"/>
    <cellStyle name="Input 2 2" xfId="176" xr:uid="{00000000-0005-0000-0000-000054000000}"/>
    <cellStyle name="Input 3" xfId="83" xr:uid="{00000000-0005-0000-0000-000055000000}"/>
    <cellStyle name="Input 3 2" xfId="177" xr:uid="{00000000-0005-0000-0000-000056000000}"/>
    <cellStyle name="Input 4" xfId="178" xr:uid="{00000000-0005-0000-0000-000057000000}"/>
    <cellStyle name="Komma 2" xfId="104" xr:uid="{00000000-0005-0000-0000-000058000000}"/>
    <cellStyle name="Komma 2 2" xfId="122" xr:uid="{00000000-0005-0000-0000-000059000000}"/>
    <cellStyle name="Komma 2 2 2" xfId="179" xr:uid="{00000000-0005-0000-0000-00005A000000}"/>
    <cellStyle name="Komma 2 2 2 2" xfId="348" xr:uid="{00000000-0005-0000-0000-00005B000000}"/>
    <cellStyle name="Komma 2 2 2 3" xfId="474" xr:uid="{00000000-0005-0000-0000-00005C000000}"/>
    <cellStyle name="Komma 2 2 3" xfId="314" xr:uid="{00000000-0005-0000-0000-00005D000000}"/>
    <cellStyle name="Komma 2 2 4" xfId="440" xr:uid="{00000000-0005-0000-0000-00005E000000}"/>
    <cellStyle name="Komma 2 3" xfId="180" xr:uid="{00000000-0005-0000-0000-00005F000000}"/>
    <cellStyle name="Komma 2 3 2" xfId="349" xr:uid="{00000000-0005-0000-0000-000060000000}"/>
    <cellStyle name="Komma 2 3 3" xfId="475" xr:uid="{00000000-0005-0000-0000-000061000000}"/>
    <cellStyle name="Komma 2 4" xfId="308" xr:uid="{00000000-0005-0000-0000-000062000000}"/>
    <cellStyle name="Komma 2 5" xfId="434" xr:uid="{00000000-0005-0000-0000-000063000000}"/>
    <cellStyle name="Komma 3" xfId="108" xr:uid="{00000000-0005-0000-0000-000064000000}"/>
    <cellStyle name="Komma 3 2" xfId="181" xr:uid="{00000000-0005-0000-0000-000065000000}"/>
    <cellStyle name="Komma 3 2 2" xfId="350" xr:uid="{00000000-0005-0000-0000-000066000000}"/>
    <cellStyle name="Komma 3 2 3" xfId="476" xr:uid="{00000000-0005-0000-0000-000067000000}"/>
    <cellStyle name="Komma 3 3" xfId="312" xr:uid="{00000000-0005-0000-0000-000068000000}"/>
    <cellStyle name="Komma 3 4" xfId="438" xr:uid="{00000000-0005-0000-0000-000069000000}"/>
    <cellStyle name="Komma 4" xfId="123" xr:uid="{00000000-0005-0000-0000-00006A000000}"/>
    <cellStyle name="Komma 4 2" xfId="182" xr:uid="{00000000-0005-0000-0000-00006B000000}"/>
    <cellStyle name="Komma 4 2 2" xfId="351" xr:uid="{00000000-0005-0000-0000-00006C000000}"/>
    <cellStyle name="Komma 4 2 3" xfId="477" xr:uid="{00000000-0005-0000-0000-00006D000000}"/>
    <cellStyle name="Komma 4 3" xfId="315" xr:uid="{00000000-0005-0000-0000-00006E000000}"/>
    <cellStyle name="Komma 4 4" xfId="441" xr:uid="{00000000-0005-0000-0000-00006F000000}"/>
    <cellStyle name="Komma 5" xfId="124" xr:uid="{00000000-0005-0000-0000-000070000000}"/>
    <cellStyle name="Komma 5 2" xfId="316" xr:uid="{00000000-0005-0000-0000-000071000000}"/>
    <cellStyle name="Komma 5 3" xfId="442" xr:uid="{00000000-0005-0000-0000-000072000000}"/>
    <cellStyle name="Komma 6" xfId="263" xr:uid="{00000000-0005-0000-0000-000073000000}"/>
    <cellStyle name="Komma 7" xfId="283" xr:uid="{00000000-0005-0000-0000-000074000000}"/>
    <cellStyle name="Komma 7 2" xfId="410" xr:uid="{00000000-0005-0000-0000-000075000000}"/>
    <cellStyle name="Komma 7 3" xfId="536" xr:uid="{00000000-0005-0000-0000-000076000000}"/>
    <cellStyle name="Link 2" xfId="183" xr:uid="{00000000-0005-0000-0000-000077000000}"/>
    <cellStyle name="Link 2 2" xfId="264" xr:uid="{00000000-0005-0000-0000-000078000000}"/>
    <cellStyle name="Migliaia 2" xfId="72" xr:uid="{00000000-0005-0000-0000-000079000000}"/>
    <cellStyle name="Migliaia 2 2" xfId="184" xr:uid="{00000000-0005-0000-0000-00007A000000}"/>
    <cellStyle name="Migliaia 2 2 2" xfId="265" xr:uid="{00000000-0005-0000-0000-00007B000000}"/>
    <cellStyle name="Migliaia 2 3" xfId="266" xr:uid="{00000000-0005-0000-0000-00007C000000}"/>
    <cellStyle name="Migliaia 2 3 2" xfId="267" xr:uid="{00000000-0005-0000-0000-00007D000000}"/>
    <cellStyle name="Migliaia 2 4" xfId="268" xr:uid="{00000000-0005-0000-0000-00007E000000}"/>
    <cellStyle name="Neutrale" xfId="29" xr:uid="{00000000-0005-0000-0000-00007F000000}"/>
    <cellStyle name="Normal" xfId="0" builtinId="0"/>
    <cellStyle name="Normal 2" xfId="286" xr:uid="{00000000-0005-0000-0000-000081000000}"/>
    <cellStyle name="Normal 2 2" xfId="546" xr:uid="{E154C468-BB7C-4147-84E9-87F6F91476E5}"/>
    <cellStyle name="Normal 3" xfId="544" xr:uid="{00000000-0005-0000-0000-000082000000}"/>
    <cellStyle name="Normale 2" xfId="73" xr:uid="{00000000-0005-0000-0000-000083000000}"/>
    <cellStyle name="Normale 2 2" xfId="185" xr:uid="{00000000-0005-0000-0000-000084000000}"/>
    <cellStyle name="Normale 3" xfId="547" xr:uid="{D2C1C49E-87DD-4515-A086-022A83129E7A}"/>
    <cellStyle name="Nota" xfId="30" xr:uid="{00000000-0005-0000-0000-000085000000}"/>
    <cellStyle name="Nota 2" xfId="84" xr:uid="{00000000-0005-0000-0000-000086000000}"/>
    <cellStyle name="Nota 2 2" xfId="186" xr:uid="{00000000-0005-0000-0000-000087000000}"/>
    <cellStyle name="Nota 2 3" xfId="187" xr:uid="{00000000-0005-0000-0000-000088000000}"/>
    <cellStyle name="Nota 3" xfId="85" xr:uid="{00000000-0005-0000-0000-000089000000}"/>
    <cellStyle name="Nota 3 2" xfId="188" xr:uid="{00000000-0005-0000-0000-00008A000000}"/>
    <cellStyle name="Nota 3 3" xfId="189" xr:uid="{00000000-0005-0000-0000-00008B000000}"/>
    <cellStyle name="Nota 4" xfId="190" xr:uid="{00000000-0005-0000-0000-00008C000000}"/>
    <cellStyle name="Output" xfId="48" hidden="1" xr:uid="{00000000-0005-0000-0000-00008D000000}"/>
    <cellStyle name="Output 2" xfId="86" xr:uid="{00000000-0005-0000-0000-00008E000000}"/>
    <cellStyle name="Output 2 2" xfId="191" xr:uid="{00000000-0005-0000-0000-00008F000000}"/>
    <cellStyle name="Output 3" xfId="87" xr:uid="{00000000-0005-0000-0000-000090000000}"/>
    <cellStyle name="Output 3 2" xfId="192" xr:uid="{00000000-0005-0000-0000-000091000000}"/>
    <cellStyle name="Output 4" xfId="193" xr:uid="{00000000-0005-0000-0000-000092000000}"/>
    <cellStyle name="Percent" xfId="31" builtinId="5"/>
    <cellStyle name="Percent 2" xfId="543" xr:uid="{00000000-0005-0000-0000-000093000000}"/>
    <cellStyle name="Percent 3" xfId="545" xr:uid="{00000000-0005-0000-0000-000094000000}"/>
    <cellStyle name="Percentuale 2" xfId="194" xr:uid="{00000000-0005-0000-0000-000095000000}"/>
    <cellStyle name="Percentuale 2 2" xfId="195" xr:uid="{00000000-0005-0000-0000-000096000000}"/>
    <cellStyle name="Procent 2" xfId="288" xr:uid="{00000000-0005-0000-0000-000098000000}"/>
    <cellStyle name="Prozent 2" xfId="32" xr:uid="{00000000-0005-0000-0000-000099000000}"/>
    <cellStyle name="Prozent 2 2" xfId="88" xr:uid="{00000000-0005-0000-0000-00009A000000}"/>
    <cellStyle name="Prozent 2 2 2" xfId="196" xr:uid="{00000000-0005-0000-0000-00009B000000}"/>
    <cellStyle name="Prozent 2 3" xfId="89" xr:uid="{00000000-0005-0000-0000-00009C000000}"/>
    <cellStyle name="Prozent 2 4" xfId="197" xr:uid="{00000000-0005-0000-0000-00009D000000}"/>
    <cellStyle name="Prozent 2 5" xfId="198" xr:uid="{00000000-0005-0000-0000-00009E000000}"/>
    <cellStyle name="Prozent 2 5 2" xfId="352" xr:uid="{00000000-0005-0000-0000-00009F000000}"/>
    <cellStyle name="Prozent 2 5 3" xfId="478" xr:uid="{00000000-0005-0000-0000-0000A0000000}"/>
    <cellStyle name="Prozent 3" xfId="90" xr:uid="{00000000-0005-0000-0000-0000A1000000}"/>
    <cellStyle name="Prozent 3 2" xfId="125" xr:uid="{00000000-0005-0000-0000-0000A2000000}"/>
    <cellStyle name="Prozent 3 2 2" xfId="199" xr:uid="{00000000-0005-0000-0000-0000A3000000}"/>
    <cellStyle name="Prozent 3 2 2 2" xfId="353" xr:uid="{00000000-0005-0000-0000-0000A4000000}"/>
    <cellStyle name="Prozent 3 2 2 3" xfId="479" xr:uid="{00000000-0005-0000-0000-0000A5000000}"/>
    <cellStyle name="Prozent 3 2 3" xfId="317" xr:uid="{00000000-0005-0000-0000-0000A6000000}"/>
    <cellStyle name="Prozent 3 2 4" xfId="443" xr:uid="{00000000-0005-0000-0000-0000A7000000}"/>
    <cellStyle name="Prozent 3 3" xfId="200" xr:uid="{00000000-0005-0000-0000-0000A8000000}"/>
    <cellStyle name="Prozent 3 4" xfId="298" xr:uid="{00000000-0005-0000-0000-0000A9000000}"/>
    <cellStyle name="Prozent 3 5" xfId="424" xr:uid="{00000000-0005-0000-0000-0000AA000000}"/>
    <cellStyle name="Prozent 4" xfId="126" xr:uid="{00000000-0005-0000-0000-0000AB000000}"/>
    <cellStyle name="Prozent 4 2" xfId="127" xr:uid="{00000000-0005-0000-0000-0000AC000000}"/>
    <cellStyle name="Prozent 4 2 2" xfId="128" xr:uid="{00000000-0005-0000-0000-0000AD000000}"/>
    <cellStyle name="Prozent 4 2 2 2" xfId="201" xr:uid="{00000000-0005-0000-0000-0000AE000000}"/>
    <cellStyle name="Prozent 4 2 2 2 2" xfId="354" xr:uid="{00000000-0005-0000-0000-0000AF000000}"/>
    <cellStyle name="Prozent 4 2 2 2 3" xfId="480" xr:uid="{00000000-0005-0000-0000-0000B0000000}"/>
    <cellStyle name="Prozent 4 2 2 3" xfId="320" xr:uid="{00000000-0005-0000-0000-0000B1000000}"/>
    <cellStyle name="Prozent 4 2 2 4" xfId="446" xr:uid="{00000000-0005-0000-0000-0000B2000000}"/>
    <cellStyle name="Prozent 4 2 3" xfId="202" xr:uid="{00000000-0005-0000-0000-0000B3000000}"/>
    <cellStyle name="Prozent 4 2 3 2" xfId="355" xr:uid="{00000000-0005-0000-0000-0000B4000000}"/>
    <cellStyle name="Prozent 4 2 3 3" xfId="481" xr:uid="{00000000-0005-0000-0000-0000B5000000}"/>
    <cellStyle name="Prozent 4 2 4" xfId="319" xr:uid="{00000000-0005-0000-0000-0000B6000000}"/>
    <cellStyle name="Prozent 4 2 5" xfId="445" xr:uid="{00000000-0005-0000-0000-0000B7000000}"/>
    <cellStyle name="Prozent 4 3" xfId="129" xr:uid="{00000000-0005-0000-0000-0000B8000000}"/>
    <cellStyle name="Prozent 4 3 2" xfId="203" xr:uid="{00000000-0005-0000-0000-0000B9000000}"/>
    <cellStyle name="Prozent 4 3 2 2" xfId="356" xr:uid="{00000000-0005-0000-0000-0000BA000000}"/>
    <cellStyle name="Prozent 4 3 2 3" xfId="482" xr:uid="{00000000-0005-0000-0000-0000BB000000}"/>
    <cellStyle name="Prozent 4 3 3" xfId="321" xr:uid="{00000000-0005-0000-0000-0000BC000000}"/>
    <cellStyle name="Prozent 4 3 4" xfId="447" xr:uid="{00000000-0005-0000-0000-0000BD000000}"/>
    <cellStyle name="Prozent 4 4" xfId="204" xr:uid="{00000000-0005-0000-0000-0000BE000000}"/>
    <cellStyle name="Prozent 4 4 2" xfId="357" xr:uid="{00000000-0005-0000-0000-0000BF000000}"/>
    <cellStyle name="Prozent 4 4 3" xfId="483" xr:uid="{00000000-0005-0000-0000-0000C0000000}"/>
    <cellStyle name="Prozent 4 5" xfId="318" xr:uid="{00000000-0005-0000-0000-0000C1000000}"/>
    <cellStyle name="Prozent 4 6" xfId="444" xr:uid="{00000000-0005-0000-0000-0000C2000000}"/>
    <cellStyle name="Prozent 5" xfId="262" xr:uid="{00000000-0005-0000-0000-0000C3000000}"/>
    <cellStyle name="Prozent 5 2" xfId="404" xr:uid="{00000000-0005-0000-0000-0000C4000000}"/>
    <cellStyle name="Prozent 5 3" xfId="530" xr:uid="{00000000-0005-0000-0000-0000C5000000}"/>
    <cellStyle name="Schlecht 2" xfId="205" xr:uid="{00000000-0005-0000-0000-0000C6000000}"/>
    <cellStyle name="Standard 10" xfId="78" xr:uid="{00000000-0005-0000-0000-0000C7000000}"/>
    <cellStyle name="Standard 10 2" xfId="130" xr:uid="{00000000-0005-0000-0000-0000C8000000}"/>
    <cellStyle name="Standard 10 2 2" xfId="206" xr:uid="{00000000-0005-0000-0000-0000C9000000}"/>
    <cellStyle name="Standard 10 2 2 2" xfId="358" xr:uid="{00000000-0005-0000-0000-0000CA000000}"/>
    <cellStyle name="Standard 10 2 2 3" xfId="484" xr:uid="{00000000-0005-0000-0000-0000CB000000}"/>
    <cellStyle name="Standard 10 2 3" xfId="322" xr:uid="{00000000-0005-0000-0000-0000CC000000}"/>
    <cellStyle name="Standard 10 2 4" xfId="448" xr:uid="{00000000-0005-0000-0000-0000CD000000}"/>
    <cellStyle name="Standard 10 3" xfId="207" xr:uid="{00000000-0005-0000-0000-0000CE000000}"/>
    <cellStyle name="Standard 10 3 2" xfId="359" xr:uid="{00000000-0005-0000-0000-0000CF000000}"/>
    <cellStyle name="Standard 10 3 3" xfId="485" xr:uid="{00000000-0005-0000-0000-0000D0000000}"/>
    <cellStyle name="Standard 10 4" xfId="297" xr:uid="{00000000-0005-0000-0000-0000D1000000}"/>
    <cellStyle name="Standard 10 5" xfId="423" xr:uid="{00000000-0005-0000-0000-0000D2000000}"/>
    <cellStyle name="Standard 11" xfId="103" xr:uid="{00000000-0005-0000-0000-0000D3000000}"/>
    <cellStyle name="Standard 11 2" xfId="106" xr:uid="{00000000-0005-0000-0000-0000D4000000}"/>
    <cellStyle name="Standard 11 2 2" xfId="131" xr:uid="{00000000-0005-0000-0000-0000D5000000}"/>
    <cellStyle name="Standard 11 2 2 2" xfId="208" xr:uid="{00000000-0005-0000-0000-0000D6000000}"/>
    <cellStyle name="Standard 11 2 2 2 2" xfId="360" xr:uid="{00000000-0005-0000-0000-0000D7000000}"/>
    <cellStyle name="Standard 11 2 2 2 3" xfId="486" xr:uid="{00000000-0005-0000-0000-0000D8000000}"/>
    <cellStyle name="Standard 11 2 2 3" xfId="323" xr:uid="{00000000-0005-0000-0000-0000D9000000}"/>
    <cellStyle name="Standard 11 2 2 4" xfId="449" xr:uid="{00000000-0005-0000-0000-0000DA000000}"/>
    <cellStyle name="Standard 11 2 3" xfId="209" xr:uid="{00000000-0005-0000-0000-0000DB000000}"/>
    <cellStyle name="Standard 11 2 3 2" xfId="361" xr:uid="{00000000-0005-0000-0000-0000DC000000}"/>
    <cellStyle name="Standard 11 2 3 3" xfId="487" xr:uid="{00000000-0005-0000-0000-0000DD000000}"/>
    <cellStyle name="Standard 11 2 4" xfId="310" xr:uid="{00000000-0005-0000-0000-0000DE000000}"/>
    <cellStyle name="Standard 11 2 5" xfId="436" xr:uid="{00000000-0005-0000-0000-0000DF000000}"/>
    <cellStyle name="Standard 11 3" xfId="210" xr:uid="{00000000-0005-0000-0000-0000E0000000}"/>
    <cellStyle name="Standard 11 3 2" xfId="362" xr:uid="{00000000-0005-0000-0000-0000E1000000}"/>
    <cellStyle name="Standard 11 3 3" xfId="488" xr:uid="{00000000-0005-0000-0000-0000E2000000}"/>
    <cellStyle name="Standard 11 4" xfId="307" xr:uid="{00000000-0005-0000-0000-0000E3000000}"/>
    <cellStyle name="Standard 11 5" xfId="433" xr:uid="{00000000-0005-0000-0000-0000E4000000}"/>
    <cellStyle name="Standard 12" xfId="105" xr:uid="{00000000-0005-0000-0000-0000E5000000}"/>
    <cellStyle name="Standard 12 2" xfId="132" xr:uid="{00000000-0005-0000-0000-0000E6000000}"/>
    <cellStyle name="Standard 12 2 2" xfId="133" xr:uid="{00000000-0005-0000-0000-0000E7000000}"/>
    <cellStyle name="Standard 12 2 2 2" xfId="211" xr:uid="{00000000-0005-0000-0000-0000E8000000}"/>
    <cellStyle name="Standard 12 2 2 2 2" xfId="363" xr:uid="{00000000-0005-0000-0000-0000E9000000}"/>
    <cellStyle name="Standard 12 2 2 2 3" xfId="489" xr:uid="{00000000-0005-0000-0000-0000EA000000}"/>
    <cellStyle name="Standard 12 2 2 3" xfId="325" xr:uid="{00000000-0005-0000-0000-0000EB000000}"/>
    <cellStyle name="Standard 12 2 2 4" xfId="451" xr:uid="{00000000-0005-0000-0000-0000EC000000}"/>
    <cellStyle name="Standard 12 2 3" xfId="212" xr:uid="{00000000-0005-0000-0000-0000ED000000}"/>
    <cellStyle name="Standard 12 2 3 2" xfId="364" xr:uid="{00000000-0005-0000-0000-0000EE000000}"/>
    <cellStyle name="Standard 12 2 3 3" xfId="490" xr:uid="{00000000-0005-0000-0000-0000EF000000}"/>
    <cellStyle name="Standard 12 2 4" xfId="324" xr:uid="{00000000-0005-0000-0000-0000F0000000}"/>
    <cellStyle name="Standard 12 2 5" xfId="450" xr:uid="{00000000-0005-0000-0000-0000F1000000}"/>
    <cellStyle name="Standard 12 3" xfId="134" xr:uid="{00000000-0005-0000-0000-0000F2000000}"/>
    <cellStyle name="Standard 12 3 2" xfId="213" xr:uid="{00000000-0005-0000-0000-0000F3000000}"/>
    <cellStyle name="Standard 12 3 2 2" xfId="365" xr:uid="{00000000-0005-0000-0000-0000F4000000}"/>
    <cellStyle name="Standard 12 3 2 3" xfId="491" xr:uid="{00000000-0005-0000-0000-0000F5000000}"/>
    <cellStyle name="Standard 12 3 3" xfId="326" xr:uid="{00000000-0005-0000-0000-0000F6000000}"/>
    <cellStyle name="Standard 12 3 4" xfId="452" xr:uid="{00000000-0005-0000-0000-0000F7000000}"/>
    <cellStyle name="Standard 12 4" xfId="135" xr:uid="{00000000-0005-0000-0000-0000F8000000}"/>
    <cellStyle name="Standard 12 4 2" xfId="214" xr:uid="{00000000-0005-0000-0000-0000F9000000}"/>
    <cellStyle name="Standard 12 4 2 2" xfId="366" xr:uid="{00000000-0005-0000-0000-0000FA000000}"/>
    <cellStyle name="Standard 12 4 2 3" xfId="492" xr:uid="{00000000-0005-0000-0000-0000FB000000}"/>
    <cellStyle name="Standard 12 4 3" xfId="327" xr:uid="{00000000-0005-0000-0000-0000FC000000}"/>
    <cellStyle name="Standard 12 4 4" xfId="453" xr:uid="{00000000-0005-0000-0000-0000FD000000}"/>
    <cellStyle name="Standard 12 5" xfId="215" xr:uid="{00000000-0005-0000-0000-0000FE000000}"/>
    <cellStyle name="Standard 12 5 2" xfId="367" xr:uid="{00000000-0005-0000-0000-0000FF000000}"/>
    <cellStyle name="Standard 12 5 3" xfId="493" xr:uid="{00000000-0005-0000-0000-000000010000}"/>
    <cellStyle name="Standard 12 6" xfId="309" xr:uid="{00000000-0005-0000-0000-000001010000}"/>
    <cellStyle name="Standard 12 7" xfId="435" xr:uid="{00000000-0005-0000-0000-000002010000}"/>
    <cellStyle name="Standard 13" xfId="107" xr:uid="{00000000-0005-0000-0000-000003010000}"/>
    <cellStyle name="Standard 13 2" xfId="216" xr:uid="{00000000-0005-0000-0000-000004010000}"/>
    <cellStyle name="Standard 13 2 2" xfId="368" xr:uid="{00000000-0005-0000-0000-000005010000}"/>
    <cellStyle name="Standard 13 2 3" xfId="494" xr:uid="{00000000-0005-0000-0000-000006010000}"/>
    <cellStyle name="Standard 13 3" xfId="311" xr:uid="{00000000-0005-0000-0000-000007010000}"/>
    <cellStyle name="Standard 13 4" xfId="437" xr:uid="{00000000-0005-0000-0000-000008010000}"/>
    <cellStyle name="Standard 14" xfId="136" xr:uid="{00000000-0005-0000-0000-000009010000}"/>
    <cellStyle name="Standard 14 2" xfId="217" xr:uid="{00000000-0005-0000-0000-00000A010000}"/>
    <cellStyle name="Standard 14 2 2" xfId="369" xr:uid="{00000000-0005-0000-0000-00000B010000}"/>
    <cellStyle name="Standard 14 2 3" xfId="495" xr:uid="{00000000-0005-0000-0000-00000C010000}"/>
    <cellStyle name="Standard 14 3" xfId="328" xr:uid="{00000000-0005-0000-0000-00000D010000}"/>
    <cellStyle name="Standard 14 4" xfId="454" xr:uid="{00000000-0005-0000-0000-00000E010000}"/>
    <cellStyle name="Standard 15" xfId="137" xr:uid="{00000000-0005-0000-0000-00000F010000}"/>
    <cellStyle name="Standard 15 2" xfId="159" xr:uid="{00000000-0005-0000-0000-000010010000}"/>
    <cellStyle name="Standard 15 3" xfId="269" xr:uid="{00000000-0005-0000-0000-000011010000}"/>
    <cellStyle name="Standard 15 3 2" xfId="405" xr:uid="{00000000-0005-0000-0000-000012010000}"/>
    <cellStyle name="Standard 15 3 3" xfId="531" xr:uid="{00000000-0005-0000-0000-000013010000}"/>
    <cellStyle name="Standard 15 4" xfId="270" xr:uid="{00000000-0005-0000-0000-000014010000}"/>
    <cellStyle name="Standard 15 5" xfId="329" xr:uid="{00000000-0005-0000-0000-000015010000}"/>
    <cellStyle name="Standard 15 6" xfId="455" xr:uid="{00000000-0005-0000-0000-000016010000}"/>
    <cellStyle name="Standard 16" xfId="138" xr:uid="{00000000-0005-0000-0000-000017010000}"/>
    <cellStyle name="Standard 16 2" xfId="271" xr:uid="{00000000-0005-0000-0000-000018010000}"/>
    <cellStyle name="Standard 16 2 2" xfId="406" xr:uid="{00000000-0005-0000-0000-000019010000}"/>
    <cellStyle name="Standard 16 2 3" xfId="532" xr:uid="{00000000-0005-0000-0000-00001A010000}"/>
    <cellStyle name="Standard 16 3" xfId="330" xr:uid="{00000000-0005-0000-0000-00001B010000}"/>
    <cellStyle name="Standard 16 4" xfId="456" xr:uid="{00000000-0005-0000-0000-00001C010000}"/>
    <cellStyle name="Standard 17" xfId="139" xr:uid="{00000000-0005-0000-0000-00001D010000}"/>
    <cellStyle name="Standard 17 2" xfId="331" xr:uid="{00000000-0005-0000-0000-00001E010000}"/>
    <cellStyle name="Standard 17 3" xfId="457" xr:uid="{00000000-0005-0000-0000-00001F010000}"/>
    <cellStyle name="Standard 18" xfId="260" xr:uid="{00000000-0005-0000-0000-000020010000}"/>
    <cellStyle name="Standard 18 2" xfId="402" xr:uid="{00000000-0005-0000-0000-000021010000}"/>
    <cellStyle name="Standard 18 3" xfId="528" xr:uid="{00000000-0005-0000-0000-000022010000}"/>
    <cellStyle name="Standard 19" xfId="281" xr:uid="{00000000-0005-0000-0000-000023010000}"/>
    <cellStyle name="Standard 19 2" xfId="408" xr:uid="{00000000-0005-0000-0000-000024010000}"/>
    <cellStyle name="Standard 19 3" xfId="534" xr:uid="{00000000-0005-0000-0000-000025010000}"/>
    <cellStyle name="Standard 2" xfId="33" xr:uid="{00000000-0005-0000-0000-000026010000}"/>
    <cellStyle name="Standard 2 2" xfId="74" xr:uid="{00000000-0005-0000-0000-000027010000}"/>
    <cellStyle name="Standard 2 2 2" xfId="140" xr:uid="{00000000-0005-0000-0000-000028010000}"/>
    <cellStyle name="Standard 2 3" xfId="91" xr:uid="{00000000-0005-0000-0000-000029010000}"/>
    <cellStyle name="Standard 2 3 2" xfId="141" xr:uid="{00000000-0005-0000-0000-00002A010000}"/>
    <cellStyle name="Standard 2 3 2 2" xfId="218" xr:uid="{00000000-0005-0000-0000-00002B010000}"/>
    <cellStyle name="Standard 2 3 2 2 2" xfId="370" xr:uid="{00000000-0005-0000-0000-00002C010000}"/>
    <cellStyle name="Standard 2 3 2 2 3" xfId="496" xr:uid="{00000000-0005-0000-0000-00002D010000}"/>
    <cellStyle name="Standard 2 3 2 3" xfId="332" xr:uid="{00000000-0005-0000-0000-00002E010000}"/>
    <cellStyle name="Standard 2 3 2 4" xfId="458" xr:uid="{00000000-0005-0000-0000-00002F010000}"/>
    <cellStyle name="Standard 2 3 3" xfId="219" xr:uid="{00000000-0005-0000-0000-000030010000}"/>
    <cellStyle name="Standard 2 3 3 2" xfId="371" xr:uid="{00000000-0005-0000-0000-000031010000}"/>
    <cellStyle name="Standard 2 3 3 3" xfId="497" xr:uid="{00000000-0005-0000-0000-000032010000}"/>
    <cellStyle name="Standard 2 3 4" xfId="299" xr:uid="{00000000-0005-0000-0000-000033010000}"/>
    <cellStyle name="Standard 2 3 5" xfId="425" xr:uid="{00000000-0005-0000-0000-000034010000}"/>
    <cellStyle name="Standard 2 4" xfId="92" xr:uid="{00000000-0005-0000-0000-000035010000}"/>
    <cellStyle name="Standard 2 5" xfId="220" xr:uid="{00000000-0005-0000-0000-000036010000}"/>
    <cellStyle name="Standard 2 5 2" xfId="372" xr:uid="{00000000-0005-0000-0000-000037010000}"/>
    <cellStyle name="Standard 2 5 3" xfId="498" xr:uid="{00000000-0005-0000-0000-000038010000}"/>
    <cellStyle name="Standard 2 6" xfId="289" xr:uid="{00000000-0005-0000-0000-000039010000}"/>
    <cellStyle name="Standard 2 7" xfId="415" xr:uid="{00000000-0005-0000-0000-00003A010000}"/>
    <cellStyle name="Standard 20" xfId="282" xr:uid="{00000000-0005-0000-0000-00003B010000}"/>
    <cellStyle name="Standard 20 2" xfId="409" xr:uid="{00000000-0005-0000-0000-00003C010000}"/>
    <cellStyle name="Standard 20 3" xfId="535" xr:uid="{00000000-0005-0000-0000-00003D010000}"/>
    <cellStyle name="Standard 21" xfId="284" xr:uid="{00000000-0005-0000-0000-00003E010000}"/>
    <cellStyle name="Standard 21 2" xfId="411" xr:uid="{00000000-0005-0000-0000-00003F010000}"/>
    <cellStyle name="Standard 21 3" xfId="537" xr:uid="{00000000-0005-0000-0000-000040010000}"/>
    <cellStyle name="Standard 3" xfId="34" xr:uid="{00000000-0005-0000-0000-000041010000}"/>
    <cellStyle name="Standard 3 2" xfId="221" xr:uid="{00000000-0005-0000-0000-000042010000}"/>
    <cellStyle name="Standard 4" xfId="35" xr:uid="{00000000-0005-0000-0000-000043010000}"/>
    <cellStyle name="Standard 4 2" xfId="93" xr:uid="{00000000-0005-0000-0000-000044010000}"/>
    <cellStyle name="Standard 4 2 2" xfId="142" xr:uid="{00000000-0005-0000-0000-000045010000}"/>
    <cellStyle name="Standard 4 2 2 2" xfId="222" xr:uid="{00000000-0005-0000-0000-000046010000}"/>
    <cellStyle name="Standard 4 2 2 2 2" xfId="373" xr:uid="{00000000-0005-0000-0000-000047010000}"/>
    <cellStyle name="Standard 4 2 2 2 3" xfId="499" xr:uid="{00000000-0005-0000-0000-000048010000}"/>
    <cellStyle name="Standard 4 2 2 3" xfId="333" xr:uid="{00000000-0005-0000-0000-000049010000}"/>
    <cellStyle name="Standard 4 2 2 4" xfId="459" xr:uid="{00000000-0005-0000-0000-00004A010000}"/>
    <cellStyle name="Standard 4 2 3" xfId="223" xr:uid="{00000000-0005-0000-0000-00004B010000}"/>
    <cellStyle name="Standard 4 2 3 2" xfId="374" xr:uid="{00000000-0005-0000-0000-00004C010000}"/>
    <cellStyle name="Standard 4 2 3 3" xfId="500" xr:uid="{00000000-0005-0000-0000-00004D010000}"/>
    <cellStyle name="Standard 4 2 4" xfId="300" xr:uid="{00000000-0005-0000-0000-00004E010000}"/>
    <cellStyle name="Standard 4 2 5" xfId="426" xr:uid="{00000000-0005-0000-0000-00004F010000}"/>
    <cellStyle name="Standard 4 3" xfId="94" xr:uid="{00000000-0005-0000-0000-000050010000}"/>
    <cellStyle name="Standard 4 3 2" xfId="143" xr:uid="{00000000-0005-0000-0000-000051010000}"/>
    <cellStyle name="Standard 4 3 2 2" xfId="224" xr:uid="{00000000-0005-0000-0000-000052010000}"/>
    <cellStyle name="Standard 4 3 2 2 2" xfId="375" xr:uid="{00000000-0005-0000-0000-000053010000}"/>
    <cellStyle name="Standard 4 3 2 2 3" xfId="501" xr:uid="{00000000-0005-0000-0000-000054010000}"/>
    <cellStyle name="Standard 4 3 2 3" xfId="334" xr:uid="{00000000-0005-0000-0000-000055010000}"/>
    <cellStyle name="Standard 4 3 2 4" xfId="460" xr:uid="{00000000-0005-0000-0000-000056010000}"/>
    <cellStyle name="Standard 4 3 3" xfId="225" xr:uid="{00000000-0005-0000-0000-000057010000}"/>
    <cellStyle name="Standard 4 3 3 2" xfId="376" xr:uid="{00000000-0005-0000-0000-000058010000}"/>
    <cellStyle name="Standard 4 3 3 3" xfId="502" xr:uid="{00000000-0005-0000-0000-000059010000}"/>
    <cellStyle name="Standard 4 3 4" xfId="301" xr:uid="{00000000-0005-0000-0000-00005A010000}"/>
    <cellStyle name="Standard 4 3 5" xfId="427" xr:uid="{00000000-0005-0000-0000-00005B010000}"/>
    <cellStyle name="Standard 4 4" xfId="95" xr:uid="{00000000-0005-0000-0000-00005C010000}"/>
    <cellStyle name="Standard 4 4 2" xfId="96" xr:uid="{00000000-0005-0000-0000-00005D010000}"/>
    <cellStyle name="Standard 4 4 2 2" xfId="109" xr:uid="{00000000-0005-0000-0000-00005E010000}"/>
    <cellStyle name="Standard 4 4 2 2 2" xfId="144" xr:uid="{00000000-0005-0000-0000-00005F010000}"/>
    <cellStyle name="Standard 4 4 2 2 2 2" xfId="226" xr:uid="{00000000-0005-0000-0000-000060010000}"/>
    <cellStyle name="Standard 4 4 2 2 2 2 2" xfId="377" xr:uid="{00000000-0005-0000-0000-000061010000}"/>
    <cellStyle name="Standard 4 4 2 2 2 2 3" xfId="503" xr:uid="{00000000-0005-0000-0000-000062010000}"/>
    <cellStyle name="Standard 4 4 2 2 2 3" xfId="335" xr:uid="{00000000-0005-0000-0000-000063010000}"/>
    <cellStyle name="Standard 4 4 2 2 2 4" xfId="461" xr:uid="{00000000-0005-0000-0000-000064010000}"/>
    <cellStyle name="Standard 4 4 2 2 3" xfId="145" xr:uid="{00000000-0005-0000-0000-000065010000}"/>
    <cellStyle name="Standard 4 4 2 2 3 2" xfId="227" xr:uid="{00000000-0005-0000-0000-000066010000}"/>
    <cellStyle name="Standard 4 4 2 2 3 2 2" xfId="378" xr:uid="{00000000-0005-0000-0000-000067010000}"/>
    <cellStyle name="Standard 4 4 2 2 3 2 3" xfId="504" xr:uid="{00000000-0005-0000-0000-000068010000}"/>
    <cellStyle name="Standard 4 4 2 2 3 3" xfId="336" xr:uid="{00000000-0005-0000-0000-000069010000}"/>
    <cellStyle name="Standard 4 4 2 2 3 4" xfId="462" xr:uid="{00000000-0005-0000-0000-00006A010000}"/>
    <cellStyle name="Standard 4 4 2 2 4" xfId="228" xr:uid="{00000000-0005-0000-0000-00006B010000}"/>
    <cellStyle name="Standard 4 4 2 2 4 2" xfId="379" xr:uid="{00000000-0005-0000-0000-00006C010000}"/>
    <cellStyle name="Standard 4 4 2 2 4 3" xfId="505" xr:uid="{00000000-0005-0000-0000-00006D010000}"/>
    <cellStyle name="Standard 4 4 2 2 5" xfId="272" xr:uid="{00000000-0005-0000-0000-00006E010000}"/>
    <cellStyle name="Standard 4 4 2 2 5 2" xfId="407" xr:uid="{00000000-0005-0000-0000-00006F010000}"/>
    <cellStyle name="Standard 4 4 2 2 5 3" xfId="533" xr:uid="{00000000-0005-0000-0000-000070010000}"/>
    <cellStyle name="Standard 4 4 2 2 6" xfId="285" xr:uid="{00000000-0005-0000-0000-000071010000}"/>
    <cellStyle name="Standard 4 4 2 2 6 2" xfId="412" xr:uid="{00000000-0005-0000-0000-000072010000}"/>
    <cellStyle name="Standard 4 4 2 2 6 3" xfId="538" xr:uid="{00000000-0005-0000-0000-000073010000}"/>
    <cellStyle name="Standard 4 4 2 2 6 4" xfId="542" xr:uid="{00000000-0005-0000-0000-000074010000}"/>
    <cellStyle name="Standard 4 4 2 2 7" xfId="414" xr:uid="{00000000-0005-0000-0000-000075010000}"/>
    <cellStyle name="Standard 4 4 2 2 7 2" xfId="540" xr:uid="{00000000-0005-0000-0000-000076010000}"/>
    <cellStyle name="Standard 4 4 2 2 8" xfId="313" xr:uid="{00000000-0005-0000-0000-000077010000}"/>
    <cellStyle name="Standard 4 4 2 2 9" xfId="439" xr:uid="{00000000-0005-0000-0000-000078010000}"/>
    <cellStyle name="Standard 4 4 2 3" xfId="229" xr:uid="{00000000-0005-0000-0000-000079010000}"/>
    <cellStyle name="Standard 4 4 2 3 2" xfId="380" xr:uid="{00000000-0005-0000-0000-00007A010000}"/>
    <cellStyle name="Standard 4 4 2 3 3" xfId="506" xr:uid="{00000000-0005-0000-0000-00007B010000}"/>
    <cellStyle name="Standard 4 4 2 4" xfId="413" xr:uid="{00000000-0005-0000-0000-00007C010000}"/>
    <cellStyle name="Standard 4 4 2 4 2" xfId="539" xr:uid="{00000000-0005-0000-0000-00007D010000}"/>
    <cellStyle name="Standard 4 4 2 5" xfId="303" xr:uid="{00000000-0005-0000-0000-00007E010000}"/>
    <cellStyle name="Standard 4 4 2 6" xfId="429" xr:uid="{00000000-0005-0000-0000-00007F010000}"/>
    <cellStyle name="Standard 4 4 3" xfId="146" xr:uid="{00000000-0005-0000-0000-000080010000}"/>
    <cellStyle name="Standard 4 4 3 2" xfId="230" xr:uid="{00000000-0005-0000-0000-000081010000}"/>
    <cellStyle name="Standard 4 4 3 2 2" xfId="381" xr:uid="{00000000-0005-0000-0000-000082010000}"/>
    <cellStyle name="Standard 4 4 3 2 3" xfId="507" xr:uid="{00000000-0005-0000-0000-000083010000}"/>
    <cellStyle name="Standard 4 4 3 3" xfId="337" xr:uid="{00000000-0005-0000-0000-000084010000}"/>
    <cellStyle name="Standard 4 4 3 4" xfId="463" xr:uid="{00000000-0005-0000-0000-000085010000}"/>
    <cellStyle name="Standard 4 4 4" xfId="231" xr:uid="{00000000-0005-0000-0000-000086010000}"/>
    <cellStyle name="Standard 4 4 4 2" xfId="382" xr:uid="{00000000-0005-0000-0000-000087010000}"/>
    <cellStyle name="Standard 4 4 4 3" xfId="508" xr:uid="{00000000-0005-0000-0000-000088010000}"/>
    <cellStyle name="Standard 4 4 5" xfId="302" xr:uid="{00000000-0005-0000-0000-000089010000}"/>
    <cellStyle name="Standard 4 4 6" xfId="428" xr:uid="{00000000-0005-0000-0000-00008A010000}"/>
    <cellStyle name="Standard 4 5" xfId="147" xr:uid="{00000000-0005-0000-0000-00008B010000}"/>
    <cellStyle name="Standard 4 5 2" xfId="232" xr:uid="{00000000-0005-0000-0000-00008C010000}"/>
    <cellStyle name="Standard 4 5 2 2" xfId="383" xr:uid="{00000000-0005-0000-0000-00008D010000}"/>
    <cellStyle name="Standard 4 5 2 3" xfId="509" xr:uid="{00000000-0005-0000-0000-00008E010000}"/>
    <cellStyle name="Standard 4 5 3" xfId="338" xr:uid="{00000000-0005-0000-0000-00008F010000}"/>
    <cellStyle name="Standard 4 5 4" xfId="464" xr:uid="{00000000-0005-0000-0000-000090010000}"/>
    <cellStyle name="Standard 4 6" xfId="233" xr:uid="{00000000-0005-0000-0000-000091010000}"/>
    <cellStyle name="Standard 4 7" xfId="290" xr:uid="{00000000-0005-0000-0000-000092010000}"/>
    <cellStyle name="Standard 4 8" xfId="416" xr:uid="{00000000-0005-0000-0000-000093010000}"/>
    <cellStyle name="Standard 5" xfId="36" xr:uid="{00000000-0005-0000-0000-000094010000}"/>
    <cellStyle name="Standard 5 2" xfId="75" xr:uid="{00000000-0005-0000-0000-000095010000}"/>
    <cellStyle name="Standard 5 2 2" xfId="148" xr:uid="{00000000-0005-0000-0000-000096010000}"/>
    <cellStyle name="Standard 5 2 2 2" xfId="234" xr:uid="{00000000-0005-0000-0000-000097010000}"/>
    <cellStyle name="Standard 5 2 2 2 2" xfId="384" xr:uid="{00000000-0005-0000-0000-000098010000}"/>
    <cellStyle name="Standard 5 2 2 2 3" xfId="510" xr:uid="{00000000-0005-0000-0000-000099010000}"/>
    <cellStyle name="Standard 5 2 2 3" xfId="339" xr:uid="{00000000-0005-0000-0000-00009A010000}"/>
    <cellStyle name="Standard 5 2 2 4" xfId="465" xr:uid="{00000000-0005-0000-0000-00009B010000}"/>
    <cellStyle name="Standard 5 2 3" xfId="235" xr:uid="{00000000-0005-0000-0000-00009C010000}"/>
    <cellStyle name="Standard 5 2 3 2" xfId="385" xr:uid="{00000000-0005-0000-0000-00009D010000}"/>
    <cellStyle name="Standard 5 2 3 3" xfId="511" xr:uid="{00000000-0005-0000-0000-00009E010000}"/>
    <cellStyle name="Standard 5 2 4" xfId="295" xr:uid="{00000000-0005-0000-0000-00009F010000}"/>
    <cellStyle name="Standard 5 2 5" xfId="421" xr:uid="{00000000-0005-0000-0000-0000A0010000}"/>
    <cellStyle name="Standard 5 3" xfId="149" xr:uid="{00000000-0005-0000-0000-0000A1010000}"/>
    <cellStyle name="Standard 5 3 2" xfId="236" xr:uid="{00000000-0005-0000-0000-0000A2010000}"/>
    <cellStyle name="Standard 5 3 2 2" xfId="386" xr:uid="{00000000-0005-0000-0000-0000A3010000}"/>
    <cellStyle name="Standard 5 3 2 3" xfId="512" xr:uid="{00000000-0005-0000-0000-0000A4010000}"/>
    <cellStyle name="Standard 5 3 3" xfId="340" xr:uid="{00000000-0005-0000-0000-0000A5010000}"/>
    <cellStyle name="Standard 5 3 4" xfId="466" xr:uid="{00000000-0005-0000-0000-0000A6010000}"/>
    <cellStyle name="Standard 5 4" xfId="237" xr:uid="{00000000-0005-0000-0000-0000A7010000}"/>
    <cellStyle name="Standard 5 5" xfId="291" xr:uid="{00000000-0005-0000-0000-0000A8010000}"/>
    <cellStyle name="Standard 5 6" xfId="417" xr:uid="{00000000-0005-0000-0000-0000A9010000}"/>
    <cellStyle name="Standard 6" xfId="49" xr:uid="{00000000-0005-0000-0000-0000AA010000}"/>
    <cellStyle name="Standard 6 2" xfId="150" xr:uid="{00000000-0005-0000-0000-0000AB010000}"/>
    <cellStyle name="Standard 6 2 2" xfId="238" xr:uid="{00000000-0005-0000-0000-0000AC010000}"/>
    <cellStyle name="Standard 6 2 2 2" xfId="387" xr:uid="{00000000-0005-0000-0000-0000AD010000}"/>
    <cellStyle name="Standard 6 2 2 3" xfId="513" xr:uid="{00000000-0005-0000-0000-0000AE010000}"/>
    <cellStyle name="Standard 6 2 3" xfId="341" xr:uid="{00000000-0005-0000-0000-0000AF010000}"/>
    <cellStyle name="Standard 6 2 4" xfId="467" xr:uid="{00000000-0005-0000-0000-0000B0010000}"/>
    <cellStyle name="Standard 6 3" xfId="239" xr:uid="{00000000-0005-0000-0000-0000B1010000}"/>
    <cellStyle name="Standard 6 3 2" xfId="388" xr:uid="{00000000-0005-0000-0000-0000B2010000}"/>
    <cellStyle name="Standard 6 3 3" xfId="514" xr:uid="{00000000-0005-0000-0000-0000B3010000}"/>
    <cellStyle name="Standard 6 4" xfId="292" xr:uid="{00000000-0005-0000-0000-0000B4010000}"/>
    <cellStyle name="Standard 6 5" xfId="418" xr:uid="{00000000-0005-0000-0000-0000B5010000}"/>
    <cellStyle name="Standard 7" xfId="50" xr:uid="{00000000-0005-0000-0000-0000B6010000}"/>
    <cellStyle name="Standard 7 2" xfId="76" xr:uid="{00000000-0005-0000-0000-0000B7010000}"/>
    <cellStyle name="Standard 7 2 2" xfId="151" xr:uid="{00000000-0005-0000-0000-0000B8010000}"/>
    <cellStyle name="Standard 7 2 2 2" xfId="240" xr:uid="{00000000-0005-0000-0000-0000B9010000}"/>
    <cellStyle name="Standard 7 2 2 2 2" xfId="389" xr:uid="{00000000-0005-0000-0000-0000BA010000}"/>
    <cellStyle name="Standard 7 2 2 2 3" xfId="515" xr:uid="{00000000-0005-0000-0000-0000BB010000}"/>
    <cellStyle name="Standard 7 2 2 3" xfId="342" xr:uid="{00000000-0005-0000-0000-0000BC010000}"/>
    <cellStyle name="Standard 7 2 2 4" xfId="468" xr:uid="{00000000-0005-0000-0000-0000BD010000}"/>
    <cellStyle name="Standard 7 2 3" xfId="241" xr:uid="{00000000-0005-0000-0000-0000BE010000}"/>
    <cellStyle name="Standard 7 2 3 2" xfId="390" xr:uid="{00000000-0005-0000-0000-0000BF010000}"/>
    <cellStyle name="Standard 7 2 3 3" xfId="516" xr:uid="{00000000-0005-0000-0000-0000C0010000}"/>
    <cellStyle name="Standard 7 2 4" xfId="296" xr:uid="{00000000-0005-0000-0000-0000C1010000}"/>
    <cellStyle name="Standard 7 2 5" xfId="422" xr:uid="{00000000-0005-0000-0000-0000C2010000}"/>
    <cellStyle name="Standard 7 3" xfId="152" xr:uid="{00000000-0005-0000-0000-0000C3010000}"/>
    <cellStyle name="Standard 7 3 2" xfId="242" xr:uid="{00000000-0005-0000-0000-0000C4010000}"/>
    <cellStyle name="Standard 7 3 2 2" xfId="391" xr:uid="{00000000-0005-0000-0000-0000C5010000}"/>
    <cellStyle name="Standard 7 3 2 3" xfId="517" xr:uid="{00000000-0005-0000-0000-0000C6010000}"/>
    <cellStyle name="Standard 7 3 3" xfId="343" xr:uid="{00000000-0005-0000-0000-0000C7010000}"/>
    <cellStyle name="Standard 7 3 4" xfId="469" xr:uid="{00000000-0005-0000-0000-0000C8010000}"/>
    <cellStyle name="Standard 7 4" xfId="243" xr:uid="{00000000-0005-0000-0000-0000C9010000}"/>
    <cellStyle name="Standard 7 4 2" xfId="392" xr:uid="{00000000-0005-0000-0000-0000CA010000}"/>
    <cellStyle name="Standard 7 4 3" xfId="518" xr:uid="{00000000-0005-0000-0000-0000CB010000}"/>
    <cellStyle name="Standard 7 5" xfId="293" xr:uid="{00000000-0005-0000-0000-0000CC010000}"/>
    <cellStyle name="Standard 7 6" xfId="419" xr:uid="{00000000-0005-0000-0000-0000CD010000}"/>
    <cellStyle name="Standard 8" xfId="51" xr:uid="{00000000-0005-0000-0000-0000CE010000}"/>
    <cellStyle name="Standard 8 2" xfId="97" xr:uid="{00000000-0005-0000-0000-0000CF010000}"/>
    <cellStyle name="Standard 8 2 2" xfId="153" xr:uid="{00000000-0005-0000-0000-0000D0010000}"/>
    <cellStyle name="Standard 8 2 2 2" xfId="244" xr:uid="{00000000-0005-0000-0000-0000D1010000}"/>
    <cellStyle name="Standard 8 2 2 2 2" xfId="393" xr:uid="{00000000-0005-0000-0000-0000D2010000}"/>
    <cellStyle name="Standard 8 2 2 2 3" xfId="519" xr:uid="{00000000-0005-0000-0000-0000D3010000}"/>
    <cellStyle name="Standard 8 2 2 3" xfId="344" xr:uid="{00000000-0005-0000-0000-0000D4010000}"/>
    <cellStyle name="Standard 8 2 2 4" xfId="470" xr:uid="{00000000-0005-0000-0000-0000D5010000}"/>
    <cellStyle name="Standard 8 2 3" xfId="245" xr:uid="{00000000-0005-0000-0000-0000D6010000}"/>
    <cellStyle name="Standard 8 2 3 2" xfId="394" xr:uid="{00000000-0005-0000-0000-0000D7010000}"/>
    <cellStyle name="Standard 8 2 3 3" xfId="520" xr:uid="{00000000-0005-0000-0000-0000D8010000}"/>
    <cellStyle name="Standard 8 2 4" xfId="304" xr:uid="{00000000-0005-0000-0000-0000D9010000}"/>
    <cellStyle name="Standard 8 2 5" xfId="430" xr:uid="{00000000-0005-0000-0000-0000DA010000}"/>
    <cellStyle name="Standard 8 3" xfId="154" xr:uid="{00000000-0005-0000-0000-0000DB010000}"/>
    <cellStyle name="Standard 8 4" xfId="246" xr:uid="{00000000-0005-0000-0000-0000DC010000}"/>
    <cellStyle name="Standard 8 4 2" xfId="395" xr:uid="{00000000-0005-0000-0000-0000DD010000}"/>
    <cellStyle name="Standard 8 4 3" xfId="521" xr:uid="{00000000-0005-0000-0000-0000DE010000}"/>
    <cellStyle name="Standard 8 5" xfId="294" xr:uid="{00000000-0005-0000-0000-0000DF010000}"/>
    <cellStyle name="Standard 8 6" xfId="420" xr:uid="{00000000-0005-0000-0000-0000E0010000}"/>
    <cellStyle name="Standard 9" xfId="98" xr:uid="{00000000-0005-0000-0000-0000E1010000}"/>
    <cellStyle name="Standard 9 2" xfId="155" xr:uid="{00000000-0005-0000-0000-0000E2010000}"/>
    <cellStyle name="Standard 9 2 2" xfId="247" xr:uid="{00000000-0005-0000-0000-0000E3010000}"/>
    <cellStyle name="Standard 9 2 2 2" xfId="396" xr:uid="{00000000-0005-0000-0000-0000E4010000}"/>
    <cellStyle name="Standard 9 2 2 3" xfId="522" xr:uid="{00000000-0005-0000-0000-0000E5010000}"/>
    <cellStyle name="Standard 9 2 3" xfId="345" xr:uid="{00000000-0005-0000-0000-0000E6010000}"/>
    <cellStyle name="Standard 9 2 4" xfId="471" xr:uid="{00000000-0005-0000-0000-0000E7010000}"/>
    <cellStyle name="Standard 9 3" xfId="248" xr:uid="{00000000-0005-0000-0000-0000E8010000}"/>
    <cellStyle name="Standard 9 3 2" xfId="397" xr:uid="{00000000-0005-0000-0000-0000E9010000}"/>
    <cellStyle name="Standard 9 3 3" xfId="523" xr:uid="{00000000-0005-0000-0000-0000EA010000}"/>
    <cellStyle name="Standard 9 4" xfId="305" xr:uid="{00000000-0005-0000-0000-0000EB010000}"/>
    <cellStyle name="Standard 9 5" xfId="431" xr:uid="{00000000-0005-0000-0000-0000EC010000}"/>
    <cellStyle name="Testo avviso" xfId="37" xr:uid="{00000000-0005-0000-0000-0000ED010000}"/>
    <cellStyle name="Testo descrittivo" xfId="38" xr:uid="{00000000-0005-0000-0000-0000EE010000}"/>
    <cellStyle name="Titolo" xfId="39" xr:uid="{00000000-0005-0000-0000-0000EF010000}"/>
    <cellStyle name="Titolo 1" xfId="40" xr:uid="{00000000-0005-0000-0000-0000F0010000}"/>
    <cellStyle name="Titolo 2" xfId="41" xr:uid="{00000000-0005-0000-0000-0000F1010000}"/>
    <cellStyle name="Titolo 3" xfId="42" xr:uid="{00000000-0005-0000-0000-0000F2010000}"/>
    <cellStyle name="Titolo 4" xfId="43" xr:uid="{00000000-0005-0000-0000-0000F3010000}"/>
    <cellStyle name="Totale" xfId="44" xr:uid="{00000000-0005-0000-0000-0000F4010000}"/>
    <cellStyle name="Totale 2" xfId="99" xr:uid="{00000000-0005-0000-0000-0000F5010000}"/>
    <cellStyle name="Totale 2 2" xfId="249" xr:uid="{00000000-0005-0000-0000-0000F6010000}"/>
    <cellStyle name="Totale 3" xfId="100" xr:uid="{00000000-0005-0000-0000-0000F7010000}"/>
    <cellStyle name="Totale 3 2" xfId="250" xr:uid="{00000000-0005-0000-0000-0000F8010000}"/>
    <cellStyle name="Totale 4" xfId="251" xr:uid="{00000000-0005-0000-0000-0000F9010000}"/>
    <cellStyle name="Valore valido" xfId="45" xr:uid="{00000000-0005-0000-0000-0000FA010000}"/>
    <cellStyle name="Valuta 2" xfId="77" xr:uid="{00000000-0005-0000-0000-0000FB010000}"/>
    <cellStyle name="Valuta 2 2" xfId="252" xr:uid="{00000000-0005-0000-0000-0000FC010000}"/>
    <cellStyle name="Valuta 2 2 2" xfId="273" xr:uid="{00000000-0005-0000-0000-0000FD010000}"/>
    <cellStyle name="Valuta 2 3" xfId="274" xr:uid="{00000000-0005-0000-0000-0000FE010000}"/>
    <cellStyle name="Valuta 2 3 2" xfId="275" xr:uid="{00000000-0005-0000-0000-0000FF010000}"/>
    <cellStyle name="Valuta 2 4" xfId="276" xr:uid="{00000000-0005-0000-0000-000000020000}"/>
    <cellStyle name="Währung 2" xfId="46" xr:uid="{00000000-0005-0000-0000-000001020000}"/>
    <cellStyle name="Währung 2 2" xfId="101" xr:uid="{00000000-0005-0000-0000-000002020000}"/>
    <cellStyle name="Währung 2 3" xfId="156" xr:uid="{00000000-0005-0000-0000-000003020000}"/>
    <cellStyle name="Währung 2 3 2" xfId="253" xr:uid="{00000000-0005-0000-0000-000004020000}"/>
    <cellStyle name="Währung 2 3 2 2" xfId="398" xr:uid="{00000000-0005-0000-0000-000005020000}"/>
    <cellStyle name="Währung 2 3 2 3" xfId="524" xr:uid="{00000000-0005-0000-0000-000006020000}"/>
    <cellStyle name="Währung 2 3 3" xfId="346" xr:uid="{00000000-0005-0000-0000-000007020000}"/>
    <cellStyle name="Währung 2 3 4" xfId="472" xr:uid="{00000000-0005-0000-0000-000008020000}"/>
    <cellStyle name="Währung 2 4" xfId="254" xr:uid="{00000000-0005-0000-0000-000009020000}"/>
    <cellStyle name="Währung 2 5" xfId="255" xr:uid="{00000000-0005-0000-0000-00000A020000}"/>
    <cellStyle name="Währung 2 5 2" xfId="399" xr:uid="{00000000-0005-0000-0000-00000B020000}"/>
    <cellStyle name="Währung 2 5 3" xfId="525" xr:uid="{00000000-0005-0000-0000-00000C020000}"/>
    <cellStyle name="Währung 3" xfId="102" xr:uid="{00000000-0005-0000-0000-00000D020000}"/>
    <cellStyle name="Währung 3 2" xfId="157" xr:uid="{00000000-0005-0000-0000-00000E020000}"/>
    <cellStyle name="Währung 3 2 2" xfId="256" xr:uid="{00000000-0005-0000-0000-00000F020000}"/>
    <cellStyle name="Währung 3 2 2 2" xfId="400" xr:uid="{00000000-0005-0000-0000-000010020000}"/>
    <cellStyle name="Währung 3 2 2 3" xfId="526" xr:uid="{00000000-0005-0000-0000-000011020000}"/>
    <cellStyle name="Währung 3 2 3" xfId="347" xr:uid="{00000000-0005-0000-0000-000012020000}"/>
    <cellStyle name="Währung 3 2 4" xfId="473" xr:uid="{00000000-0005-0000-0000-000013020000}"/>
    <cellStyle name="Währung 3 3" xfId="257" xr:uid="{00000000-0005-0000-0000-000014020000}"/>
    <cellStyle name="Währung 3 3 2" xfId="401" xr:uid="{00000000-0005-0000-0000-000015020000}"/>
    <cellStyle name="Währung 3 3 3" xfId="527" xr:uid="{00000000-0005-0000-0000-000016020000}"/>
    <cellStyle name="Währung 3 4" xfId="306" xr:uid="{00000000-0005-0000-0000-000017020000}"/>
    <cellStyle name="Währung 3 5" xfId="432" xr:uid="{00000000-0005-0000-0000-000018020000}"/>
    <cellStyle name="Währung 4" xfId="158" xr:uid="{00000000-0005-0000-0000-000019020000}"/>
    <cellStyle name="Währung 4 2" xfId="258" xr:uid="{00000000-0005-0000-0000-00001A020000}"/>
    <cellStyle name="Währung 4 2 2" xfId="277" xr:uid="{00000000-0005-0000-0000-00001B020000}"/>
    <cellStyle name="Währung 4 3" xfId="278" xr:uid="{00000000-0005-0000-0000-00001C020000}"/>
    <cellStyle name="Währung 4 4" xfId="279" xr:uid="{00000000-0005-0000-0000-00001D020000}"/>
    <cellStyle name="Währung 5" xfId="259" xr:uid="{00000000-0005-0000-0000-00001E020000}"/>
    <cellStyle name="Währung 5 2" xfId="280" xr:uid="{00000000-0005-0000-0000-00001F020000}"/>
    <cellStyle name="Währung 6" xfId="261" xr:uid="{00000000-0005-0000-0000-000020020000}"/>
    <cellStyle name="Währung 6 2" xfId="403" xr:uid="{00000000-0005-0000-0000-000021020000}"/>
    <cellStyle name="Währung 6 3" xfId="529" xr:uid="{00000000-0005-0000-0000-000022020000}"/>
    <cellStyle name="Währung 8" xfId="541" xr:uid="{00000000-0005-0000-0000-00002302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8FFF"/>
      <rgbColor rgb="0000FFFF"/>
      <rgbColor rgb="00800000"/>
      <rgbColor rgb="00008000"/>
      <rgbColor rgb="00000080"/>
      <rgbColor rgb="00808000"/>
      <rgbColor rgb="00800080"/>
      <rgbColor rgb="00008080"/>
      <rgbColor rgb="00DCDCDC"/>
      <rgbColor rgb="00DCDCDC"/>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00FF"/>
      <color rgb="FFFF66FF"/>
      <color rgb="FFCC0000"/>
      <color rgb="FF000000"/>
      <color rgb="FF003366"/>
      <color rgb="FFDCDCDC"/>
      <color rgb="FF4079BD"/>
      <color rgb="FF04A48E"/>
      <color rgb="FF3F3A5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173182</xdr:rowOff>
    </xdr:from>
    <xdr:to>
      <xdr:col>0</xdr:col>
      <xdr:colOff>29441</xdr:colOff>
      <xdr:row>57</xdr:row>
      <xdr:rowOff>808182</xdr:rowOff>
    </xdr:to>
    <xdr:pic>
      <xdr:nvPicPr>
        <xdr:cNvPr id="2" name="Picture 5">
          <a:extLst>
            <a:ext uri="{FF2B5EF4-FFF2-40B4-BE49-F238E27FC236}">
              <a16:creationId xmlns:a16="http://schemas.microsoft.com/office/drawing/2014/main" id="{52A9517E-D4DA-4326-809F-8EA63F5A0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98107"/>
          <a:ext cx="29441" cy="0"/>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 name="Picture 5">
          <a:extLst>
            <a:ext uri="{FF2B5EF4-FFF2-40B4-BE49-F238E27FC236}">
              <a16:creationId xmlns:a16="http://schemas.microsoft.com/office/drawing/2014/main" id="{CC0DF4C5-82A2-4A11-B5A8-FEC016800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9532"/>
          <a:ext cx="29441" cy="0"/>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 name="Picture 5">
          <a:extLst>
            <a:ext uri="{FF2B5EF4-FFF2-40B4-BE49-F238E27FC236}">
              <a16:creationId xmlns:a16="http://schemas.microsoft.com/office/drawing/2014/main" id="{0277C136-745E-42CA-8D71-7C82C3CB9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9532"/>
          <a:ext cx="29441" cy="0"/>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 name="Picture 5">
          <a:extLst>
            <a:ext uri="{FF2B5EF4-FFF2-40B4-BE49-F238E27FC236}">
              <a16:creationId xmlns:a16="http://schemas.microsoft.com/office/drawing/2014/main" id="{E8BDEC89-45FF-4911-920D-EFBD8DDCFB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9532"/>
          <a:ext cx="29441" cy="0"/>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 name="Picture 5">
          <a:extLst>
            <a:ext uri="{FF2B5EF4-FFF2-40B4-BE49-F238E27FC236}">
              <a16:creationId xmlns:a16="http://schemas.microsoft.com/office/drawing/2014/main" id="{2CECAAD0-D1C7-4E8D-AC1A-C50073F95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 name="Picture 5">
          <a:extLst>
            <a:ext uri="{FF2B5EF4-FFF2-40B4-BE49-F238E27FC236}">
              <a16:creationId xmlns:a16="http://schemas.microsoft.com/office/drawing/2014/main" id="{F26C9F04-A9EF-4BEC-93FE-C883C686A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 name="Picture 5">
          <a:extLst>
            <a:ext uri="{FF2B5EF4-FFF2-40B4-BE49-F238E27FC236}">
              <a16:creationId xmlns:a16="http://schemas.microsoft.com/office/drawing/2014/main" id="{8E86B9A9-7E42-436F-A487-E889F6A23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 name="Picture 5">
          <a:extLst>
            <a:ext uri="{FF2B5EF4-FFF2-40B4-BE49-F238E27FC236}">
              <a16:creationId xmlns:a16="http://schemas.microsoft.com/office/drawing/2014/main" id="{C580BD17-0E2F-4E07-BB71-29F5AEC519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 name="Picture 5">
          <a:extLst>
            <a:ext uri="{FF2B5EF4-FFF2-40B4-BE49-F238E27FC236}">
              <a16:creationId xmlns:a16="http://schemas.microsoft.com/office/drawing/2014/main" id="{9D35C62E-03CF-4BC3-AED5-9509A88E7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1" name="Picture 5">
          <a:extLst>
            <a:ext uri="{FF2B5EF4-FFF2-40B4-BE49-F238E27FC236}">
              <a16:creationId xmlns:a16="http://schemas.microsoft.com/office/drawing/2014/main" id="{D726F687-4585-416B-877A-E80D71904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 name="Picture 5">
          <a:extLst>
            <a:ext uri="{FF2B5EF4-FFF2-40B4-BE49-F238E27FC236}">
              <a16:creationId xmlns:a16="http://schemas.microsoft.com/office/drawing/2014/main" id="{19DA3063-EC1C-41B4-B2CC-2E565C433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 name="Picture 5">
          <a:extLst>
            <a:ext uri="{FF2B5EF4-FFF2-40B4-BE49-F238E27FC236}">
              <a16:creationId xmlns:a16="http://schemas.microsoft.com/office/drawing/2014/main" id="{F1BB2E27-C04A-4A28-A52C-24A198DAC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4" name="Picture 5">
          <a:extLst>
            <a:ext uri="{FF2B5EF4-FFF2-40B4-BE49-F238E27FC236}">
              <a16:creationId xmlns:a16="http://schemas.microsoft.com/office/drawing/2014/main" id="{44BA942E-6DC2-4496-BA83-88D6A8CC7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 name="Picture 5">
          <a:extLst>
            <a:ext uri="{FF2B5EF4-FFF2-40B4-BE49-F238E27FC236}">
              <a16:creationId xmlns:a16="http://schemas.microsoft.com/office/drawing/2014/main" id="{B50D96F5-E019-492D-990A-04DB9EF78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 name="Picture 5">
          <a:extLst>
            <a:ext uri="{FF2B5EF4-FFF2-40B4-BE49-F238E27FC236}">
              <a16:creationId xmlns:a16="http://schemas.microsoft.com/office/drawing/2014/main" id="{EF62726A-769B-4CD8-B8C0-318AD073F6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 name="Picture 5">
          <a:extLst>
            <a:ext uri="{FF2B5EF4-FFF2-40B4-BE49-F238E27FC236}">
              <a16:creationId xmlns:a16="http://schemas.microsoft.com/office/drawing/2014/main" id="{97503A23-8CE0-4D84-9DDC-C52A688FDB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 name="Picture 5">
          <a:extLst>
            <a:ext uri="{FF2B5EF4-FFF2-40B4-BE49-F238E27FC236}">
              <a16:creationId xmlns:a16="http://schemas.microsoft.com/office/drawing/2014/main" id="{EC736859-B7DE-4949-8490-744FBE88C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 name="Picture 5">
          <a:extLst>
            <a:ext uri="{FF2B5EF4-FFF2-40B4-BE49-F238E27FC236}">
              <a16:creationId xmlns:a16="http://schemas.microsoft.com/office/drawing/2014/main" id="{5137D4D6-B03A-4A41-AA66-3ED855836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 name="Picture 5">
          <a:extLst>
            <a:ext uri="{FF2B5EF4-FFF2-40B4-BE49-F238E27FC236}">
              <a16:creationId xmlns:a16="http://schemas.microsoft.com/office/drawing/2014/main" id="{82CF5008-AFD7-4601-89E1-301FE78D1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 name="Picture 5">
          <a:extLst>
            <a:ext uri="{FF2B5EF4-FFF2-40B4-BE49-F238E27FC236}">
              <a16:creationId xmlns:a16="http://schemas.microsoft.com/office/drawing/2014/main" id="{0451E1BC-C086-4311-900D-0849912576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 name="Picture 5">
          <a:extLst>
            <a:ext uri="{FF2B5EF4-FFF2-40B4-BE49-F238E27FC236}">
              <a16:creationId xmlns:a16="http://schemas.microsoft.com/office/drawing/2014/main" id="{0DABAF46-B791-42EF-A988-D48DC8AB8C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 name="Picture 5">
          <a:extLst>
            <a:ext uri="{FF2B5EF4-FFF2-40B4-BE49-F238E27FC236}">
              <a16:creationId xmlns:a16="http://schemas.microsoft.com/office/drawing/2014/main" id="{6BA284EF-3E38-413D-92F6-9B2DADD91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 name="Picture 5">
          <a:extLst>
            <a:ext uri="{FF2B5EF4-FFF2-40B4-BE49-F238E27FC236}">
              <a16:creationId xmlns:a16="http://schemas.microsoft.com/office/drawing/2014/main" id="{64494587-2C6A-4F98-8A48-6BB7763FC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 name="Picture 5">
          <a:extLst>
            <a:ext uri="{FF2B5EF4-FFF2-40B4-BE49-F238E27FC236}">
              <a16:creationId xmlns:a16="http://schemas.microsoft.com/office/drawing/2014/main" id="{40B50707-40BB-4EDE-9BE2-17179FF4C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 name="Picture 5">
          <a:extLst>
            <a:ext uri="{FF2B5EF4-FFF2-40B4-BE49-F238E27FC236}">
              <a16:creationId xmlns:a16="http://schemas.microsoft.com/office/drawing/2014/main" id="{F3AA2CC7-226E-4805-89AC-D6DD15EA9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 name="Picture 5">
          <a:extLst>
            <a:ext uri="{FF2B5EF4-FFF2-40B4-BE49-F238E27FC236}">
              <a16:creationId xmlns:a16="http://schemas.microsoft.com/office/drawing/2014/main" id="{27FB91D6-18C7-425D-ACE4-E6587B7E3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 name="Picture 5">
          <a:extLst>
            <a:ext uri="{FF2B5EF4-FFF2-40B4-BE49-F238E27FC236}">
              <a16:creationId xmlns:a16="http://schemas.microsoft.com/office/drawing/2014/main" id="{66541750-D563-4555-ADA9-6D32A9333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9" name="Picture 5">
          <a:extLst>
            <a:ext uri="{FF2B5EF4-FFF2-40B4-BE49-F238E27FC236}">
              <a16:creationId xmlns:a16="http://schemas.microsoft.com/office/drawing/2014/main" id="{1DAF6B6A-5CCC-461D-990D-4A2BE2C34E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 name="Picture 5">
          <a:extLst>
            <a:ext uri="{FF2B5EF4-FFF2-40B4-BE49-F238E27FC236}">
              <a16:creationId xmlns:a16="http://schemas.microsoft.com/office/drawing/2014/main" id="{8F629527-1308-4F18-85D3-C42CFF85F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 name="Picture 5">
          <a:extLst>
            <a:ext uri="{FF2B5EF4-FFF2-40B4-BE49-F238E27FC236}">
              <a16:creationId xmlns:a16="http://schemas.microsoft.com/office/drawing/2014/main" id="{0F267ECA-05DB-4AEC-AC85-2099C1D6B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 name="Picture 5">
          <a:extLst>
            <a:ext uri="{FF2B5EF4-FFF2-40B4-BE49-F238E27FC236}">
              <a16:creationId xmlns:a16="http://schemas.microsoft.com/office/drawing/2014/main" id="{2179BE1F-3842-4081-B466-BD26E4E365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 name="Picture 5">
          <a:extLst>
            <a:ext uri="{FF2B5EF4-FFF2-40B4-BE49-F238E27FC236}">
              <a16:creationId xmlns:a16="http://schemas.microsoft.com/office/drawing/2014/main" id="{2FF4FD7C-5D15-4BD3-8EA3-8239F2A06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 name="Picture 5">
          <a:extLst>
            <a:ext uri="{FF2B5EF4-FFF2-40B4-BE49-F238E27FC236}">
              <a16:creationId xmlns:a16="http://schemas.microsoft.com/office/drawing/2014/main" id="{7649CC2A-D50F-42D8-99D4-674382CC7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 name="Picture 5">
          <a:extLst>
            <a:ext uri="{FF2B5EF4-FFF2-40B4-BE49-F238E27FC236}">
              <a16:creationId xmlns:a16="http://schemas.microsoft.com/office/drawing/2014/main" id="{E5866A40-9568-4ECA-9730-0A8B28520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 name="Picture 5">
          <a:extLst>
            <a:ext uri="{FF2B5EF4-FFF2-40B4-BE49-F238E27FC236}">
              <a16:creationId xmlns:a16="http://schemas.microsoft.com/office/drawing/2014/main" id="{3A8838DF-9C0C-4272-A043-F23DE2AEE1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 name="Picture 5">
          <a:extLst>
            <a:ext uri="{FF2B5EF4-FFF2-40B4-BE49-F238E27FC236}">
              <a16:creationId xmlns:a16="http://schemas.microsoft.com/office/drawing/2014/main" id="{DD461067-D84F-48FC-8372-E07B475D1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 name="Picture 5">
          <a:extLst>
            <a:ext uri="{FF2B5EF4-FFF2-40B4-BE49-F238E27FC236}">
              <a16:creationId xmlns:a16="http://schemas.microsoft.com/office/drawing/2014/main" id="{8AB3D345-2D50-41C0-81FC-5E300965A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 name="Picture 5">
          <a:extLst>
            <a:ext uri="{FF2B5EF4-FFF2-40B4-BE49-F238E27FC236}">
              <a16:creationId xmlns:a16="http://schemas.microsoft.com/office/drawing/2014/main" id="{06BBC46F-A1EB-4D07-A315-79BD504686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 name="Picture 5">
          <a:extLst>
            <a:ext uri="{FF2B5EF4-FFF2-40B4-BE49-F238E27FC236}">
              <a16:creationId xmlns:a16="http://schemas.microsoft.com/office/drawing/2014/main" id="{D9F504E7-6F52-41AF-B61B-C25C871A6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 name="Picture 5">
          <a:extLst>
            <a:ext uri="{FF2B5EF4-FFF2-40B4-BE49-F238E27FC236}">
              <a16:creationId xmlns:a16="http://schemas.microsoft.com/office/drawing/2014/main" id="{F9F86039-48D3-4409-8ED7-1DFAC0AB8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 name="Picture 5">
          <a:extLst>
            <a:ext uri="{FF2B5EF4-FFF2-40B4-BE49-F238E27FC236}">
              <a16:creationId xmlns:a16="http://schemas.microsoft.com/office/drawing/2014/main" id="{ADA923A5-499B-4D57-B1B6-DF7821133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 name="Picture 5">
          <a:extLst>
            <a:ext uri="{FF2B5EF4-FFF2-40B4-BE49-F238E27FC236}">
              <a16:creationId xmlns:a16="http://schemas.microsoft.com/office/drawing/2014/main" id="{A4A7562D-E039-439F-A20A-6642D37BD4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4" name="Picture 5">
          <a:extLst>
            <a:ext uri="{FF2B5EF4-FFF2-40B4-BE49-F238E27FC236}">
              <a16:creationId xmlns:a16="http://schemas.microsoft.com/office/drawing/2014/main" id="{47E26A31-F1BD-4BD6-B0B9-89418955E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 name="Picture 5">
          <a:extLst>
            <a:ext uri="{FF2B5EF4-FFF2-40B4-BE49-F238E27FC236}">
              <a16:creationId xmlns:a16="http://schemas.microsoft.com/office/drawing/2014/main" id="{7018A9A8-E8F7-440E-AD48-4B89C0B42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 name="Picture 5">
          <a:extLst>
            <a:ext uri="{FF2B5EF4-FFF2-40B4-BE49-F238E27FC236}">
              <a16:creationId xmlns:a16="http://schemas.microsoft.com/office/drawing/2014/main" id="{46B08E4A-F65E-4E50-B3B9-5CDCBAC76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7" name="Picture 5">
          <a:extLst>
            <a:ext uri="{FF2B5EF4-FFF2-40B4-BE49-F238E27FC236}">
              <a16:creationId xmlns:a16="http://schemas.microsoft.com/office/drawing/2014/main" id="{45AA1E55-CFC7-45E5-BE5B-0404047D2D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 name="Picture 5">
          <a:extLst>
            <a:ext uri="{FF2B5EF4-FFF2-40B4-BE49-F238E27FC236}">
              <a16:creationId xmlns:a16="http://schemas.microsoft.com/office/drawing/2014/main" id="{A328A604-43AB-4C8B-8701-E3AE3FBF67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 name="Picture 5">
          <a:extLst>
            <a:ext uri="{FF2B5EF4-FFF2-40B4-BE49-F238E27FC236}">
              <a16:creationId xmlns:a16="http://schemas.microsoft.com/office/drawing/2014/main" id="{2982E15A-E61D-4F5D-8DB5-9EFD27967B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 name="Picture 5">
          <a:extLst>
            <a:ext uri="{FF2B5EF4-FFF2-40B4-BE49-F238E27FC236}">
              <a16:creationId xmlns:a16="http://schemas.microsoft.com/office/drawing/2014/main" id="{FE6E94A0-95A8-4A71-BB3A-CABB1B1D6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1" name="Picture 5">
          <a:extLst>
            <a:ext uri="{FF2B5EF4-FFF2-40B4-BE49-F238E27FC236}">
              <a16:creationId xmlns:a16="http://schemas.microsoft.com/office/drawing/2014/main" id="{E1E691C9-F38A-43DB-8115-6D05C7545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 name="Picture 5">
          <a:extLst>
            <a:ext uri="{FF2B5EF4-FFF2-40B4-BE49-F238E27FC236}">
              <a16:creationId xmlns:a16="http://schemas.microsoft.com/office/drawing/2014/main" id="{427FEE5F-237A-4F75-B087-1F6FBB3D4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 name="Picture 5">
          <a:extLst>
            <a:ext uri="{FF2B5EF4-FFF2-40B4-BE49-F238E27FC236}">
              <a16:creationId xmlns:a16="http://schemas.microsoft.com/office/drawing/2014/main" id="{2B6423E1-20FA-46A3-80F1-16D34BBFA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 name="Picture 5">
          <a:extLst>
            <a:ext uri="{FF2B5EF4-FFF2-40B4-BE49-F238E27FC236}">
              <a16:creationId xmlns:a16="http://schemas.microsoft.com/office/drawing/2014/main" id="{515773A0-F3FA-4B4E-BE91-7874F7A140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5" name="Picture 5">
          <a:extLst>
            <a:ext uri="{FF2B5EF4-FFF2-40B4-BE49-F238E27FC236}">
              <a16:creationId xmlns:a16="http://schemas.microsoft.com/office/drawing/2014/main" id="{23C83EB4-793D-4F57-B333-1FE2CA2FE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 name="Picture 5">
          <a:extLst>
            <a:ext uri="{FF2B5EF4-FFF2-40B4-BE49-F238E27FC236}">
              <a16:creationId xmlns:a16="http://schemas.microsoft.com/office/drawing/2014/main" id="{109C3084-A04D-4706-B842-C86C539E7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 name="Picture 5">
          <a:extLst>
            <a:ext uri="{FF2B5EF4-FFF2-40B4-BE49-F238E27FC236}">
              <a16:creationId xmlns:a16="http://schemas.microsoft.com/office/drawing/2014/main" id="{7E625931-EB98-4D57-8936-F2AD62B65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 name="Picture 5">
          <a:extLst>
            <a:ext uri="{FF2B5EF4-FFF2-40B4-BE49-F238E27FC236}">
              <a16:creationId xmlns:a16="http://schemas.microsoft.com/office/drawing/2014/main" id="{34604CA8-1C50-4187-A4FF-052A935C0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 name="Picture 5">
          <a:extLst>
            <a:ext uri="{FF2B5EF4-FFF2-40B4-BE49-F238E27FC236}">
              <a16:creationId xmlns:a16="http://schemas.microsoft.com/office/drawing/2014/main" id="{57BF5E45-E701-4D5E-90D6-9D684CBA1D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 name="Picture 5">
          <a:extLst>
            <a:ext uri="{FF2B5EF4-FFF2-40B4-BE49-F238E27FC236}">
              <a16:creationId xmlns:a16="http://schemas.microsoft.com/office/drawing/2014/main" id="{B241D1CE-FE97-494C-A29B-27112CF6CD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 name="Picture 5">
          <a:extLst>
            <a:ext uri="{FF2B5EF4-FFF2-40B4-BE49-F238E27FC236}">
              <a16:creationId xmlns:a16="http://schemas.microsoft.com/office/drawing/2014/main" id="{D0F66895-9339-4DE0-8A01-B161114CA9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 name="Picture 5">
          <a:extLst>
            <a:ext uri="{FF2B5EF4-FFF2-40B4-BE49-F238E27FC236}">
              <a16:creationId xmlns:a16="http://schemas.microsoft.com/office/drawing/2014/main" id="{0EB74565-E616-471E-A7D3-7135ED652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 name="Picture 5">
          <a:extLst>
            <a:ext uri="{FF2B5EF4-FFF2-40B4-BE49-F238E27FC236}">
              <a16:creationId xmlns:a16="http://schemas.microsoft.com/office/drawing/2014/main" id="{853C7E2E-FF5A-4F22-BB13-DAFA51C40C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 name="Picture 5">
          <a:extLst>
            <a:ext uri="{FF2B5EF4-FFF2-40B4-BE49-F238E27FC236}">
              <a16:creationId xmlns:a16="http://schemas.microsoft.com/office/drawing/2014/main" id="{A5636F12-6F45-4D36-A6FA-133A7D22E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 name="Picture 5">
          <a:extLst>
            <a:ext uri="{FF2B5EF4-FFF2-40B4-BE49-F238E27FC236}">
              <a16:creationId xmlns:a16="http://schemas.microsoft.com/office/drawing/2014/main" id="{03156C7E-7311-4C1B-B288-7A3B95FA93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 name="Picture 5">
          <a:extLst>
            <a:ext uri="{FF2B5EF4-FFF2-40B4-BE49-F238E27FC236}">
              <a16:creationId xmlns:a16="http://schemas.microsoft.com/office/drawing/2014/main" id="{FFF5F30A-44B7-473C-BF88-242DA5BF8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 name="Picture 5">
          <a:extLst>
            <a:ext uri="{FF2B5EF4-FFF2-40B4-BE49-F238E27FC236}">
              <a16:creationId xmlns:a16="http://schemas.microsoft.com/office/drawing/2014/main" id="{918B3523-BCEC-4252-A150-EF3BB4713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 name="Picture 5">
          <a:extLst>
            <a:ext uri="{FF2B5EF4-FFF2-40B4-BE49-F238E27FC236}">
              <a16:creationId xmlns:a16="http://schemas.microsoft.com/office/drawing/2014/main" id="{B055B439-8E7E-4114-B992-CC06A4AAC0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 name="Picture 5">
          <a:extLst>
            <a:ext uri="{FF2B5EF4-FFF2-40B4-BE49-F238E27FC236}">
              <a16:creationId xmlns:a16="http://schemas.microsoft.com/office/drawing/2014/main" id="{6B0B096F-8F2E-4395-8463-8BFF1AADF2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 name="Picture 5">
          <a:extLst>
            <a:ext uri="{FF2B5EF4-FFF2-40B4-BE49-F238E27FC236}">
              <a16:creationId xmlns:a16="http://schemas.microsoft.com/office/drawing/2014/main" id="{E822AEF4-5587-45C1-80C0-783025B27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 name="Picture 5">
          <a:extLst>
            <a:ext uri="{FF2B5EF4-FFF2-40B4-BE49-F238E27FC236}">
              <a16:creationId xmlns:a16="http://schemas.microsoft.com/office/drawing/2014/main" id="{76744824-B3E4-4840-95B1-4D408D6F9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 name="Picture 5">
          <a:extLst>
            <a:ext uri="{FF2B5EF4-FFF2-40B4-BE49-F238E27FC236}">
              <a16:creationId xmlns:a16="http://schemas.microsoft.com/office/drawing/2014/main" id="{A65C4983-2DFD-4CC5-97F4-4EB93E53D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 name="Picture 5">
          <a:extLst>
            <a:ext uri="{FF2B5EF4-FFF2-40B4-BE49-F238E27FC236}">
              <a16:creationId xmlns:a16="http://schemas.microsoft.com/office/drawing/2014/main" id="{9909628E-DA87-446C-B500-994DB165BE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 name="Picture 5">
          <a:extLst>
            <a:ext uri="{FF2B5EF4-FFF2-40B4-BE49-F238E27FC236}">
              <a16:creationId xmlns:a16="http://schemas.microsoft.com/office/drawing/2014/main" id="{DBDC5D6A-DA3A-4BE3-9C2B-3C999F3E1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 name="Picture 5">
          <a:extLst>
            <a:ext uri="{FF2B5EF4-FFF2-40B4-BE49-F238E27FC236}">
              <a16:creationId xmlns:a16="http://schemas.microsoft.com/office/drawing/2014/main" id="{DBA72CE0-3C91-4CBC-96D7-D0FDDB2AB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 name="Picture 5">
          <a:extLst>
            <a:ext uri="{FF2B5EF4-FFF2-40B4-BE49-F238E27FC236}">
              <a16:creationId xmlns:a16="http://schemas.microsoft.com/office/drawing/2014/main" id="{754025B1-88AE-45DB-9D38-5E10366C84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 name="Picture 5">
          <a:extLst>
            <a:ext uri="{FF2B5EF4-FFF2-40B4-BE49-F238E27FC236}">
              <a16:creationId xmlns:a16="http://schemas.microsoft.com/office/drawing/2014/main" id="{7E977A5E-B1AF-42DB-A919-C03A3FBF3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 name="Picture 5">
          <a:extLst>
            <a:ext uri="{FF2B5EF4-FFF2-40B4-BE49-F238E27FC236}">
              <a16:creationId xmlns:a16="http://schemas.microsoft.com/office/drawing/2014/main" id="{45F46822-00D0-43A8-AFB2-00B23264DD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 name="Picture 5">
          <a:extLst>
            <a:ext uri="{FF2B5EF4-FFF2-40B4-BE49-F238E27FC236}">
              <a16:creationId xmlns:a16="http://schemas.microsoft.com/office/drawing/2014/main" id="{FF4CA347-594E-4B8F-B23F-B14C89EAC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0" name="Picture 5">
          <a:extLst>
            <a:ext uri="{FF2B5EF4-FFF2-40B4-BE49-F238E27FC236}">
              <a16:creationId xmlns:a16="http://schemas.microsoft.com/office/drawing/2014/main" id="{6A1944C3-F031-4B24-9375-321DD6F2C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 name="Picture 5">
          <a:extLst>
            <a:ext uri="{FF2B5EF4-FFF2-40B4-BE49-F238E27FC236}">
              <a16:creationId xmlns:a16="http://schemas.microsoft.com/office/drawing/2014/main" id="{EE6A85EB-7580-4F09-B8AE-7570327890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 name="Picture 5">
          <a:extLst>
            <a:ext uri="{FF2B5EF4-FFF2-40B4-BE49-F238E27FC236}">
              <a16:creationId xmlns:a16="http://schemas.microsoft.com/office/drawing/2014/main" id="{1DE5188E-D5F6-477A-878E-604794FA4C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 name="Picture 5">
          <a:extLst>
            <a:ext uri="{FF2B5EF4-FFF2-40B4-BE49-F238E27FC236}">
              <a16:creationId xmlns:a16="http://schemas.microsoft.com/office/drawing/2014/main" id="{48977F02-EDF3-4DD8-BF88-FDAE81FAD4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4" name="Picture 5">
          <a:extLst>
            <a:ext uri="{FF2B5EF4-FFF2-40B4-BE49-F238E27FC236}">
              <a16:creationId xmlns:a16="http://schemas.microsoft.com/office/drawing/2014/main" id="{4F5BEED3-DAB6-4FC5-93EB-D5D191EA61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 name="Picture 5">
          <a:extLst>
            <a:ext uri="{FF2B5EF4-FFF2-40B4-BE49-F238E27FC236}">
              <a16:creationId xmlns:a16="http://schemas.microsoft.com/office/drawing/2014/main" id="{3CF36E03-D2C7-4A50-8759-955E7167C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 name="Picture 5">
          <a:extLst>
            <a:ext uri="{FF2B5EF4-FFF2-40B4-BE49-F238E27FC236}">
              <a16:creationId xmlns:a16="http://schemas.microsoft.com/office/drawing/2014/main" id="{D694E238-E8F2-470A-A4DA-327795063D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 name="Picture 5">
          <a:extLst>
            <a:ext uri="{FF2B5EF4-FFF2-40B4-BE49-F238E27FC236}">
              <a16:creationId xmlns:a16="http://schemas.microsoft.com/office/drawing/2014/main" id="{3A80A356-3E2F-4191-BF17-7BD2CC8C4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8" name="Picture 5">
          <a:extLst>
            <a:ext uri="{FF2B5EF4-FFF2-40B4-BE49-F238E27FC236}">
              <a16:creationId xmlns:a16="http://schemas.microsoft.com/office/drawing/2014/main" id="{BC8B62D3-CC0A-46B3-9D64-E1FC71120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 name="Picture 5">
          <a:extLst>
            <a:ext uri="{FF2B5EF4-FFF2-40B4-BE49-F238E27FC236}">
              <a16:creationId xmlns:a16="http://schemas.microsoft.com/office/drawing/2014/main" id="{9B89AA7E-5547-44CD-8FC9-FE0F9C8EA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 name="Picture 5">
          <a:extLst>
            <a:ext uri="{FF2B5EF4-FFF2-40B4-BE49-F238E27FC236}">
              <a16:creationId xmlns:a16="http://schemas.microsoft.com/office/drawing/2014/main" id="{7AA31C32-47C9-4E22-AE1B-A4CF78E9F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1" name="Picture 5">
          <a:extLst>
            <a:ext uri="{FF2B5EF4-FFF2-40B4-BE49-F238E27FC236}">
              <a16:creationId xmlns:a16="http://schemas.microsoft.com/office/drawing/2014/main" id="{97B957E8-5458-493E-9795-FA7DE81DF4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 name="Picture 5">
          <a:extLst>
            <a:ext uri="{FF2B5EF4-FFF2-40B4-BE49-F238E27FC236}">
              <a16:creationId xmlns:a16="http://schemas.microsoft.com/office/drawing/2014/main" id="{955BFE3A-AB31-46D1-BF6D-A6DD281E9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 name="Picture 5">
          <a:extLst>
            <a:ext uri="{FF2B5EF4-FFF2-40B4-BE49-F238E27FC236}">
              <a16:creationId xmlns:a16="http://schemas.microsoft.com/office/drawing/2014/main" id="{843E5EE9-B7BB-4B6E-89CC-910F6D9CD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 name="Picture 5">
          <a:extLst>
            <a:ext uri="{FF2B5EF4-FFF2-40B4-BE49-F238E27FC236}">
              <a16:creationId xmlns:a16="http://schemas.microsoft.com/office/drawing/2014/main" id="{FE5073D2-6511-40D7-ACF5-964F958D8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5" name="Picture 5">
          <a:extLst>
            <a:ext uri="{FF2B5EF4-FFF2-40B4-BE49-F238E27FC236}">
              <a16:creationId xmlns:a16="http://schemas.microsoft.com/office/drawing/2014/main" id="{82FEEDC3-F614-4CFE-AADF-2CDC3E0C1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 name="Picture 5">
          <a:extLst>
            <a:ext uri="{FF2B5EF4-FFF2-40B4-BE49-F238E27FC236}">
              <a16:creationId xmlns:a16="http://schemas.microsoft.com/office/drawing/2014/main" id="{CC524960-5C7A-47F2-8FBD-D32C6F635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 name="Picture 5">
          <a:extLst>
            <a:ext uri="{FF2B5EF4-FFF2-40B4-BE49-F238E27FC236}">
              <a16:creationId xmlns:a16="http://schemas.microsoft.com/office/drawing/2014/main" id="{8512DA5D-E6D3-466E-8683-8F24F9E522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8" name="Picture 5">
          <a:extLst>
            <a:ext uri="{FF2B5EF4-FFF2-40B4-BE49-F238E27FC236}">
              <a16:creationId xmlns:a16="http://schemas.microsoft.com/office/drawing/2014/main" id="{5C5D7911-48BD-4296-A8AD-4B8EAB67C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9" name="Picture 5">
          <a:extLst>
            <a:ext uri="{FF2B5EF4-FFF2-40B4-BE49-F238E27FC236}">
              <a16:creationId xmlns:a16="http://schemas.microsoft.com/office/drawing/2014/main" id="{90507768-A8BC-4110-AFFF-BF70AC403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0" name="Picture 5">
          <a:extLst>
            <a:ext uri="{FF2B5EF4-FFF2-40B4-BE49-F238E27FC236}">
              <a16:creationId xmlns:a16="http://schemas.microsoft.com/office/drawing/2014/main" id="{6B82601C-90DF-4D39-B10A-1DD3D40978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1" name="Picture 5">
          <a:extLst>
            <a:ext uri="{FF2B5EF4-FFF2-40B4-BE49-F238E27FC236}">
              <a16:creationId xmlns:a16="http://schemas.microsoft.com/office/drawing/2014/main" id="{62882D81-6772-4A6C-9958-59135BCA9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2" name="Picture 5">
          <a:extLst>
            <a:ext uri="{FF2B5EF4-FFF2-40B4-BE49-F238E27FC236}">
              <a16:creationId xmlns:a16="http://schemas.microsoft.com/office/drawing/2014/main" id="{749BC3D0-890F-465A-90EA-6719534D73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3" name="Picture 5">
          <a:extLst>
            <a:ext uri="{FF2B5EF4-FFF2-40B4-BE49-F238E27FC236}">
              <a16:creationId xmlns:a16="http://schemas.microsoft.com/office/drawing/2014/main" id="{27616D07-A697-4656-9928-B63184216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 name="Picture 5">
          <a:extLst>
            <a:ext uri="{FF2B5EF4-FFF2-40B4-BE49-F238E27FC236}">
              <a16:creationId xmlns:a16="http://schemas.microsoft.com/office/drawing/2014/main" id="{24433EA0-7FAC-4610-80BA-833C900AC3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 name="Picture 5">
          <a:extLst>
            <a:ext uri="{FF2B5EF4-FFF2-40B4-BE49-F238E27FC236}">
              <a16:creationId xmlns:a16="http://schemas.microsoft.com/office/drawing/2014/main" id="{91CC1147-F142-4FC7-A6BB-79B32321D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06" name="Picture 5">
          <a:extLst>
            <a:ext uri="{FF2B5EF4-FFF2-40B4-BE49-F238E27FC236}">
              <a16:creationId xmlns:a16="http://schemas.microsoft.com/office/drawing/2014/main" id="{E4E65EBC-C4BF-4F58-9A76-99B94456DA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07" name="Picture 5">
          <a:extLst>
            <a:ext uri="{FF2B5EF4-FFF2-40B4-BE49-F238E27FC236}">
              <a16:creationId xmlns:a16="http://schemas.microsoft.com/office/drawing/2014/main" id="{9E85FCEA-0A7E-46FA-A043-DBB16731C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08" name="Picture 5">
          <a:extLst>
            <a:ext uri="{FF2B5EF4-FFF2-40B4-BE49-F238E27FC236}">
              <a16:creationId xmlns:a16="http://schemas.microsoft.com/office/drawing/2014/main" id="{8F820127-2A90-4D92-AA97-712703081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09" name="Picture 5">
          <a:extLst>
            <a:ext uri="{FF2B5EF4-FFF2-40B4-BE49-F238E27FC236}">
              <a16:creationId xmlns:a16="http://schemas.microsoft.com/office/drawing/2014/main" id="{8E950F42-255D-45D9-9A8F-006D9F8CF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0" name="Picture 5">
          <a:extLst>
            <a:ext uri="{FF2B5EF4-FFF2-40B4-BE49-F238E27FC236}">
              <a16:creationId xmlns:a16="http://schemas.microsoft.com/office/drawing/2014/main" id="{34C762A3-9DEB-432F-9D64-A1099F14C3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1" name="Picture 5">
          <a:extLst>
            <a:ext uri="{FF2B5EF4-FFF2-40B4-BE49-F238E27FC236}">
              <a16:creationId xmlns:a16="http://schemas.microsoft.com/office/drawing/2014/main" id="{2EA79ECD-A8E4-4EB9-93EA-896E1C44D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2" name="Picture 5">
          <a:extLst>
            <a:ext uri="{FF2B5EF4-FFF2-40B4-BE49-F238E27FC236}">
              <a16:creationId xmlns:a16="http://schemas.microsoft.com/office/drawing/2014/main" id="{EA5F941F-9AE7-4453-903F-0E78527EE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3" name="Picture 5">
          <a:extLst>
            <a:ext uri="{FF2B5EF4-FFF2-40B4-BE49-F238E27FC236}">
              <a16:creationId xmlns:a16="http://schemas.microsoft.com/office/drawing/2014/main" id="{255A0D31-E9BE-4A7B-B191-EB1E940F2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4" name="Picture 5">
          <a:extLst>
            <a:ext uri="{FF2B5EF4-FFF2-40B4-BE49-F238E27FC236}">
              <a16:creationId xmlns:a16="http://schemas.microsoft.com/office/drawing/2014/main" id="{B9091548-4EAE-40BB-8BB0-8C86448182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5" name="Picture 5">
          <a:extLst>
            <a:ext uri="{FF2B5EF4-FFF2-40B4-BE49-F238E27FC236}">
              <a16:creationId xmlns:a16="http://schemas.microsoft.com/office/drawing/2014/main" id="{C7F12337-FAD9-4793-BA30-7FCAD79A8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 name="Picture 5">
          <a:extLst>
            <a:ext uri="{FF2B5EF4-FFF2-40B4-BE49-F238E27FC236}">
              <a16:creationId xmlns:a16="http://schemas.microsoft.com/office/drawing/2014/main" id="{6FC82969-8DA0-4A51-A5E2-EAFB1A812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 name="Picture 5">
          <a:extLst>
            <a:ext uri="{FF2B5EF4-FFF2-40B4-BE49-F238E27FC236}">
              <a16:creationId xmlns:a16="http://schemas.microsoft.com/office/drawing/2014/main" id="{BBE5EE68-0211-4B36-B481-F411CB5515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 name="Picture 5">
          <a:extLst>
            <a:ext uri="{FF2B5EF4-FFF2-40B4-BE49-F238E27FC236}">
              <a16:creationId xmlns:a16="http://schemas.microsoft.com/office/drawing/2014/main" id="{2F4E3ADC-69BA-44D2-AAC9-DB547A56BF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 name="Picture 5">
          <a:extLst>
            <a:ext uri="{FF2B5EF4-FFF2-40B4-BE49-F238E27FC236}">
              <a16:creationId xmlns:a16="http://schemas.microsoft.com/office/drawing/2014/main" id="{5D5B07DB-601D-4F31-AF3D-DC0C39EC97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 name="Picture 5">
          <a:extLst>
            <a:ext uri="{FF2B5EF4-FFF2-40B4-BE49-F238E27FC236}">
              <a16:creationId xmlns:a16="http://schemas.microsoft.com/office/drawing/2014/main" id="{3AF49F2B-52F8-4C04-9508-9ED0F040A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 name="Picture 5">
          <a:extLst>
            <a:ext uri="{FF2B5EF4-FFF2-40B4-BE49-F238E27FC236}">
              <a16:creationId xmlns:a16="http://schemas.microsoft.com/office/drawing/2014/main" id="{71E3B21D-91BD-4DE3-A0BA-0220B752D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2" name="Picture 5">
          <a:extLst>
            <a:ext uri="{FF2B5EF4-FFF2-40B4-BE49-F238E27FC236}">
              <a16:creationId xmlns:a16="http://schemas.microsoft.com/office/drawing/2014/main" id="{715B6BD0-CE50-4E93-AF8C-50B56BA292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3" name="Picture 5">
          <a:extLst>
            <a:ext uri="{FF2B5EF4-FFF2-40B4-BE49-F238E27FC236}">
              <a16:creationId xmlns:a16="http://schemas.microsoft.com/office/drawing/2014/main" id="{04DC79CF-E6D2-45E0-9BB6-69D7749FD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4" name="Picture 5">
          <a:extLst>
            <a:ext uri="{FF2B5EF4-FFF2-40B4-BE49-F238E27FC236}">
              <a16:creationId xmlns:a16="http://schemas.microsoft.com/office/drawing/2014/main" id="{734789AC-507A-4378-9D8D-224DFB1C8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5" name="Picture 5">
          <a:extLst>
            <a:ext uri="{FF2B5EF4-FFF2-40B4-BE49-F238E27FC236}">
              <a16:creationId xmlns:a16="http://schemas.microsoft.com/office/drawing/2014/main" id="{5EEC03CA-F499-42A0-884D-C1DBCAB03C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6" name="Picture 5">
          <a:extLst>
            <a:ext uri="{FF2B5EF4-FFF2-40B4-BE49-F238E27FC236}">
              <a16:creationId xmlns:a16="http://schemas.microsoft.com/office/drawing/2014/main" id="{BBC06F24-0447-424F-94A0-004275E58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7" name="Picture 5">
          <a:extLst>
            <a:ext uri="{FF2B5EF4-FFF2-40B4-BE49-F238E27FC236}">
              <a16:creationId xmlns:a16="http://schemas.microsoft.com/office/drawing/2014/main" id="{C45DC7BB-2A27-498F-9B31-7283BD529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8" name="Picture 5">
          <a:extLst>
            <a:ext uri="{FF2B5EF4-FFF2-40B4-BE49-F238E27FC236}">
              <a16:creationId xmlns:a16="http://schemas.microsoft.com/office/drawing/2014/main" id="{DE85586E-BB92-45BE-A60E-086264C42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9" name="Picture 5">
          <a:extLst>
            <a:ext uri="{FF2B5EF4-FFF2-40B4-BE49-F238E27FC236}">
              <a16:creationId xmlns:a16="http://schemas.microsoft.com/office/drawing/2014/main" id="{955D38EE-FE2F-4731-A3F0-433A60B9E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0" name="Picture 5">
          <a:extLst>
            <a:ext uri="{FF2B5EF4-FFF2-40B4-BE49-F238E27FC236}">
              <a16:creationId xmlns:a16="http://schemas.microsoft.com/office/drawing/2014/main" id="{D0A40EB9-11EB-4871-8403-DA408998BA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1" name="Picture 5">
          <a:extLst>
            <a:ext uri="{FF2B5EF4-FFF2-40B4-BE49-F238E27FC236}">
              <a16:creationId xmlns:a16="http://schemas.microsoft.com/office/drawing/2014/main" id="{55117B33-7FD0-40F3-B408-5C21ABE27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2" name="Picture 5">
          <a:extLst>
            <a:ext uri="{FF2B5EF4-FFF2-40B4-BE49-F238E27FC236}">
              <a16:creationId xmlns:a16="http://schemas.microsoft.com/office/drawing/2014/main" id="{FF22A8CB-7C82-4097-BF10-80ED99B7A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3" name="Picture 5">
          <a:extLst>
            <a:ext uri="{FF2B5EF4-FFF2-40B4-BE49-F238E27FC236}">
              <a16:creationId xmlns:a16="http://schemas.microsoft.com/office/drawing/2014/main" id="{14A12D15-B072-42A1-AE9F-3197994B9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4" name="Picture 5">
          <a:extLst>
            <a:ext uri="{FF2B5EF4-FFF2-40B4-BE49-F238E27FC236}">
              <a16:creationId xmlns:a16="http://schemas.microsoft.com/office/drawing/2014/main" id="{4B5C3883-5C91-428F-84A9-17211880C5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5" name="Picture 5">
          <a:extLst>
            <a:ext uri="{FF2B5EF4-FFF2-40B4-BE49-F238E27FC236}">
              <a16:creationId xmlns:a16="http://schemas.microsoft.com/office/drawing/2014/main" id="{B545CDEA-3178-4854-A259-7B7D5D580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6" name="Picture 5">
          <a:extLst>
            <a:ext uri="{FF2B5EF4-FFF2-40B4-BE49-F238E27FC236}">
              <a16:creationId xmlns:a16="http://schemas.microsoft.com/office/drawing/2014/main" id="{576AC227-7779-4E6A-B160-3D3EE06D3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7" name="Picture 5">
          <a:extLst>
            <a:ext uri="{FF2B5EF4-FFF2-40B4-BE49-F238E27FC236}">
              <a16:creationId xmlns:a16="http://schemas.microsoft.com/office/drawing/2014/main" id="{70E06FEB-24B0-4173-B310-250F03617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8" name="Picture 5">
          <a:extLst>
            <a:ext uri="{FF2B5EF4-FFF2-40B4-BE49-F238E27FC236}">
              <a16:creationId xmlns:a16="http://schemas.microsoft.com/office/drawing/2014/main" id="{4560B547-D7F0-4F10-B53B-14AEDBECAA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39" name="Picture 5">
          <a:extLst>
            <a:ext uri="{FF2B5EF4-FFF2-40B4-BE49-F238E27FC236}">
              <a16:creationId xmlns:a16="http://schemas.microsoft.com/office/drawing/2014/main" id="{AA257C42-0ADE-4E8C-953F-21F10675C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0" name="Picture 5">
          <a:extLst>
            <a:ext uri="{FF2B5EF4-FFF2-40B4-BE49-F238E27FC236}">
              <a16:creationId xmlns:a16="http://schemas.microsoft.com/office/drawing/2014/main" id="{0630149C-1707-4176-B13A-ADF77B52C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1" name="Picture 5">
          <a:extLst>
            <a:ext uri="{FF2B5EF4-FFF2-40B4-BE49-F238E27FC236}">
              <a16:creationId xmlns:a16="http://schemas.microsoft.com/office/drawing/2014/main" id="{E1EDF2BC-0DCA-4E38-AF27-B45ED3CE7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2" name="Picture 5">
          <a:extLst>
            <a:ext uri="{FF2B5EF4-FFF2-40B4-BE49-F238E27FC236}">
              <a16:creationId xmlns:a16="http://schemas.microsoft.com/office/drawing/2014/main" id="{4D96E017-BEAC-4F43-8E90-57D591AA1E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3" name="Picture 5">
          <a:extLst>
            <a:ext uri="{FF2B5EF4-FFF2-40B4-BE49-F238E27FC236}">
              <a16:creationId xmlns:a16="http://schemas.microsoft.com/office/drawing/2014/main" id="{C5702EB9-79A2-4DF3-8C4F-0BC1796B82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4" name="Picture 5">
          <a:extLst>
            <a:ext uri="{FF2B5EF4-FFF2-40B4-BE49-F238E27FC236}">
              <a16:creationId xmlns:a16="http://schemas.microsoft.com/office/drawing/2014/main" id="{00D68EF7-00EA-4115-9919-BD6E3573B1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 name="Picture 5">
          <a:extLst>
            <a:ext uri="{FF2B5EF4-FFF2-40B4-BE49-F238E27FC236}">
              <a16:creationId xmlns:a16="http://schemas.microsoft.com/office/drawing/2014/main" id="{E64775CB-A5E2-43A4-8904-A9BE2765E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 name="Picture 5">
          <a:extLst>
            <a:ext uri="{FF2B5EF4-FFF2-40B4-BE49-F238E27FC236}">
              <a16:creationId xmlns:a16="http://schemas.microsoft.com/office/drawing/2014/main" id="{8C6DEA73-E8D2-474A-9063-A370501DA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 name="Picture 5">
          <a:extLst>
            <a:ext uri="{FF2B5EF4-FFF2-40B4-BE49-F238E27FC236}">
              <a16:creationId xmlns:a16="http://schemas.microsoft.com/office/drawing/2014/main" id="{F1152526-E91D-4A87-A10B-3D1DB56392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 name="Picture 5">
          <a:extLst>
            <a:ext uri="{FF2B5EF4-FFF2-40B4-BE49-F238E27FC236}">
              <a16:creationId xmlns:a16="http://schemas.microsoft.com/office/drawing/2014/main" id="{52F9D841-67E2-4560-84BB-269507146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 name="Picture 5">
          <a:extLst>
            <a:ext uri="{FF2B5EF4-FFF2-40B4-BE49-F238E27FC236}">
              <a16:creationId xmlns:a16="http://schemas.microsoft.com/office/drawing/2014/main" id="{56810F9B-5FC8-4DD4-9055-1B0714B58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 name="Picture 5">
          <a:extLst>
            <a:ext uri="{FF2B5EF4-FFF2-40B4-BE49-F238E27FC236}">
              <a16:creationId xmlns:a16="http://schemas.microsoft.com/office/drawing/2014/main" id="{2CB58BC3-3B8D-4CE2-BF73-70480C663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1" name="Picture 5">
          <a:extLst>
            <a:ext uri="{FF2B5EF4-FFF2-40B4-BE49-F238E27FC236}">
              <a16:creationId xmlns:a16="http://schemas.microsoft.com/office/drawing/2014/main" id="{6706AA3F-70F0-4DC2-8F21-6252B4689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2" name="Picture 5">
          <a:extLst>
            <a:ext uri="{FF2B5EF4-FFF2-40B4-BE49-F238E27FC236}">
              <a16:creationId xmlns:a16="http://schemas.microsoft.com/office/drawing/2014/main" id="{833AB7EC-6F51-4D82-9E81-8728E43841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 name="Picture 5">
          <a:extLst>
            <a:ext uri="{FF2B5EF4-FFF2-40B4-BE49-F238E27FC236}">
              <a16:creationId xmlns:a16="http://schemas.microsoft.com/office/drawing/2014/main" id="{CD5BEBCB-8C75-4718-9F73-4EB4A96675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 name="Picture 5">
          <a:extLst>
            <a:ext uri="{FF2B5EF4-FFF2-40B4-BE49-F238E27FC236}">
              <a16:creationId xmlns:a16="http://schemas.microsoft.com/office/drawing/2014/main" id="{92C025A2-E496-4CBC-AECE-62BB24220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 name="Picture 5">
          <a:extLst>
            <a:ext uri="{FF2B5EF4-FFF2-40B4-BE49-F238E27FC236}">
              <a16:creationId xmlns:a16="http://schemas.microsoft.com/office/drawing/2014/main" id="{E0054706-CCAB-4939-BD42-3AEF3D5AB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 name="Picture 5">
          <a:extLst>
            <a:ext uri="{FF2B5EF4-FFF2-40B4-BE49-F238E27FC236}">
              <a16:creationId xmlns:a16="http://schemas.microsoft.com/office/drawing/2014/main" id="{52B5EB3E-7A12-4E23-8E26-F2652FCE73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 name="Picture 5">
          <a:extLst>
            <a:ext uri="{FF2B5EF4-FFF2-40B4-BE49-F238E27FC236}">
              <a16:creationId xmlns:a16="http://schemas.microsoft.com/office/drawing/2014/main" id="{206CD472-855A-4FAE-8C89-E8D048B69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 name="Picture 5">
          <a:extLst>
            <a:ext uri="{FF2B5EF4-FFF2-40B4-BE49-F238E27FC236}">
              <a16:creationId xmlns:a16="http://schemas.microsoft.com/office/drawing/2014/main" id="{41BC1ADA-F392-4CAB-BE38-F43C17339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9" name="Picture 5">
          <a:extLst>
            <a:ext uri="{FF2B5EF4-FFF2-40B4-BE49-F238E27FC236}">
              <a16:creationId xmlns:a16="http://schemas.microsoft.com/office/drawing/2014/main" id="{39F0D476-FE7D-4C8E-849D-CD7C50E30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0" name="Picture 5">
          <a:extLst>
            <a:ext uri="{FF2B5EF4-FFF2-40B4-BE49-F238E27FC236}">
              <a16:creationId xmlns:a16="http://schemas.microsoft.com/office/drawing/2014/main" id="{A8E2F399-5588-4292-A223-8D1F1746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1" name="Picture 5">
          <a:extLst>
            <a:ext uri="{FF2B5EF4-FFF2-40B4-BE49-F238E27FC236}">
              <a16:creationId xmlns:a16="http://schemas.microsoft.com/office/drawing/2014/main" id="{CBE9D0DD-7788-4D14-8DF6-5CB942CE5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2" name="Picture 5">
          <a:extLst>
            <a:ext uri="{FF2B5EF4-FFF2-40B4-BE49-F238E27FC236}">
              <a16:creationId xmlns:a16="http://schemas.microsoft.com/office/drawing/2014/main" id="{D1B29AD2-A9D0-452B-9BDA-D30F7794D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3" name="Picture 5">
          <a:extLst>
            <a:ext uri="{FF2B5EF4-FFF2-40B4-BE49-F238E27FC236}">
              <a16:creationId xmlns:a16="http://schemas.microsoft.com/office/drawing/2014/main" id="{919DF1BC-B4D6-4B64-9F85-9F0764E24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4" name="Picture 5">
          <a:extLst>
            <a:ext uri="{FF2B5EF4-FFF2-40B4-BE49-F238E27FC236}">
              <a16:creationId xmlns:a16="http://schemas.microsoft.com/office/drawing/2014/main" id="{79FBA61D-4F4D-46D3-BF65-FCA2ACB1C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5" name="Picture 5">
          <a:extLst>
            <a:ext uri="{FF2B5EF4-FFF2-40B4-BE49-F238E27FC236}">
              <a16:creationId xmlns:a16="http://schemas.microsoft.com/office/drawing/2014/main" id="{A36F9126-78A7-496E-85E9-85ABB08E08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6" name="Picture 5">
          <a:extLst>
            <a:ext uri="{FF2B5EF4-FFF2-40B4-BE49-F238E27FC236}">
              <a16:creationId xmlns:a16="http://schemas.microsoft.com/office/drawing/2014/main" id="{6645D45F-2520-41BE-A201-E687B98379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67" name="Picture 5">
          <a:extLst>
            <a:ext uri="{FF2B5EF4-FFF2-40B4-BE49-F238E27FC236}">
              <a16:creationId xmlns:a16="http://schemas.microsoft.com/office/drawing/2014/main" id="{BC41C7BE-A6CC-47D6-ACB0-9E412E36A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8" name="Picture 5">
          <a:extLst>
            <a:ext uri="{FF2B5EF4-FFF2-40B4-BE49-F238E27FC236}">
              <a16:creationId xmlns:a16="http://schemas.microsoft.com/office/drawing/2014/main" id="{B7528FD6-1FC0-4EB4-A6D9-27A7BA451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9" name="Picture 5">
          <a:extLst>
            <a:ext uri="{FF2B5EF4-FFF2-40B4-BE49-F238E27FC236}">
              <a16:creationId xmlns:a16="http://schemas.microsoft.com/office/drawing/2014/main" id="{8AC0655B-5E75-4A8A-953D-351297A12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0" name="Picture 5">
          <a:extLst>
            <a:ext uri="{FF2B5EF4-FFF2-40B4-BE49-F238E27FC236}">
              <a16:creationId xmlns:a16="http://schemas.microsoft.com/office/drawing/2014/main" id="{8D07A289-95EF-4223-A1D2-C2457E7EB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1" name="Picture 5">
          <a:extLst>
            <a:ext uri="{FF2B5EF4-FFF2-40B4-BE49-F238E27FC236}">
              <a16:creationId xmlns:a16="http://schemas.microsoft.com/office/drawing/2014/main" id="{728A1093-1CE3-4DBB-B6DC-2B169BB6E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 name="Picture 5">
          <a:extLst>
            <a:ext uri="{FF2B5EF4-FFF2-40B4-BE49-F238E27FC236}">
              <a16:creationId xmlns:a16="http://schemas.microsoft.com/office/drawing/2014/main" id="{1928A71B-651A-4C55-B0D7-D0D1B725F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 name="Picture 5">
          <a:extLst>
            <a:ext uri="{FF2B5EF4-FFF2-40B4-BE49-F238E27FC236}">
              <a16:creationId xmlns:a16="http://schemas.microsoft.com/office/drawing/2014/main" id="{5D456387-5603-407D-9D68-8184F2B18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4" name="Picture 5">
          <a:extLst>
            <a:ext uri="{FF2B5EF4-FFF2-40B4-BE49-F238E27FC236}">
              <a16:creationId xmlns:a16="http://schemas.microsoft.com/office/drawing/2014/main" id="{F7068454-8889-4286-B45E-91ECEA3BF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5" name="Picture 5">
          <a:extLst>
            <a:ext uri="{FF2B5EF4-FFF2-40B4-BE49-F238E27FC236}">
              <a16:creationId xmlns:a16="http://schemas.microsoft.com/office/drawing/2014/main" id="{D92FDF65-744E-4A10-8AF7-305CD48A9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6" name="Picture 5">
          <a:extLst>
            <a:ext uri="{FF2B5EF4-FFF2-40B4-BE49-F238E27FC236}">
              <a16:creationId xmlns:a16="http://schemas.microsoft.com/office/drawing/2014/main" id="{18062B20-1899-4D50-9D7C-5795E38C5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7" name="Picture 5">
          <a:extLst>
            <a:ext uri="{FF2B5EF4-FFF2-40B4-BE49-F238E27FC236}">
              <a16:creationId xmlns:a16="http://schemas.microsoft.com/office/drawing/2014/main" id="{B2E9C865-8E45-4F9F-8717-B8F04B298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8" name="Picture 5">
          <a:extLst>
            <a:ext uri="{FF2B5EF4-FFF2-40B4-BE49-F238E27FC236}">
              <a16:creationId xmlns:a16="http://schemas.microsoft.com/office/drawing/2014/main" id="{CCE6CEC2-A074-44D1-8971-36EADF1177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9" name="Picture 5">
          <a:extLst>
            <a:ext uri="{FF2B5EF4-FFF2-40B4-BE49-F238E27FC236}">
              <a16:creationId xmlns:a16="http://schemas.microsoft.com/office/drawing/2014/main" id="{C78703BD-6743-4CF1-93E8-41B758C9C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0" name="Picture 5">
          <a:extLst>
            <a:ext uri="{FF2B5EF4-FFF2-40B4-BE49-F238E27FC236}">
              <a16:creationId xmlns:a16="http://schemas.microsoft.com/office/drawing/2014/main" id="{D3C25693-E000-494E-B6E4-0D99637C39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1" name="Picture 5">
          <a:extLst>
            <a:ext uri="{FF2B5EF4-FFF2-40B4-BE49-F238E27FC236}">
              <a16:creationId xmlns:a16="http://schemas.microsoft.com/office/drawing/2014/main" id="{0A76BAFE-C9B5-4C07-807B-A9AB439C2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2" name="Picture 5">
          <a:extLst>
            <a:ext uri="{FF2B5EF4-FFF2-40B4-BE49-F238E27FC236}">
              <a16:creationId xmlns:a16="http://schemas.microsoft.com/office/drawing/2014/main" id="{BF0D0C7E-DE60-4420-AF68-D8B7CADB93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3" name="Picture 5">
          <a:extLst>
            <a:ext uri="{FF2B5EF4-FFF2-40B4-BE49-F238E27FC236}">
              <a16:creationId xmlns:a16="http://schemas.microsoft.com/office/drawing/2014/main" id="{6413A5A8-6FCF-4FAF-93FF-766B7971B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4" name="Picture 5">
          <a:extLst>
            <a:ext uri="{FF2B5EF4-FFF2-40B4-BE49-F238E27FC236}">
              <a16:creationId xmlns:a16="http://schemas.microsoft.com/office/drawing/2014/main" id="{F24B821F-2759-4A6E-B727-56C2B621A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5" name="Picture 5">
          <a:extLst>
            <a:ext uri="{FF2B5EF4-FFF2-40B4-BE49-F238E27FC236}">
              <a16:creationId xmlns:a16="http://schemas.microsoft.com/office/drawing/2014/main" id="{B9226430-A703-46B2-B6BA-BAFF085A3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6" name="Picture 5">
          <a:extLst>
            <a:ext uri="{FF2B5EF4-FFF2-40B4-BE49-F238E27FC236}">
              <a16:creationId xmlns:a16="http://schemas.microsoft.com/office/drawing/2014/main" id="{DD594C60-BC7C-42F8-A8AF-C76151C91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7" name="Picture 5">
          <a:extLst>
            <a:ext uri="{FF2B5EF4-FFF2-40B4-BE49-F238E27FC236}">
              <a16:creationId xmlns:a16="http://schemas.microsoft.com/office/drawing/2014/main" id="{1CB05C72-6473-4276-B515-A96279168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 name="Picture 5">
          <a:extLst>
            <a:ext uri="{FF2B5EF4-FFF2-40B4-BE49-F238E27FC236}">
              <a16:creationId xmlns:a16="http://schemas.microsoft.com/office/drawing/2014/main" id="{DCD64422-F362-4D93-8ECC-2F1F39FCA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 name="Picture 5">
          <a:extLst>
            <a:ext uri="{FF2B5EF4-FFF2-40B4-BE49-F238E27FC236}">
              <a16:creationId xmlns:a16="http://schemas.microsoft.com/office/drawing/2014/main" id="{2AC6B256-7763-405F-AF69-123AE6945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 name="Picture 5">
          <a:extLst>
            <a:ext uri="{FF2B5EF4-FFF2-40B4-BE49-F238E27FC236}">
              <a16:creationId xmlns:a16="http://schemas.microsoft.com/office/drawing/2014/main" id="{21FD7149-90D6-4122-AFCA-4BEBDC8F2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 name="Picture 5">
          <a:extLst>
            <a:ext uri="{FF2B5EF4-FFF2-40B4-BE49-F238E27FC236}">
              <a16:creationId xmlns:a16="http://schemas.microsoft.com/office/drawing/2014/main" id="{997E7F82-9803-4504-9337-B2D3AFFA9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 name="Picture 5">
          <a:extLst>
            <a:ext uri="{FF2B5EF4-FFF2-40B4-BE49-F238E27FC236}">
              <a16:creationId xmlns:a16="http://schemas.microsoft.com/office/drawing/2014/main" id="{676C24AC-DC4A-4131-B4DE-A666D3BD8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3" name="Picture 5">
          <a:extLst>
            <a:ext uri="{FF2B5EF4-FFF2-40B4-BE49-F238E27FC236}">
              <a16:creationId xmlns:a16="http://schemas.microsoft.com/office/drawing/2014/main" id="{54E1EF33-E92B-40D3-B251-C9E2CA7E4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4" name="Picture 5">
          <a:extLst>
            <a:ext uri="{FF2B5EF4-FFF2-40B4-BE49-F238E27FC236}">
              <a16:creationId xmlns:a16="http://schemas.microsoft.com/office/drawing/2014/main" id="{8A950A76-F8C1-4CDC-900C-C191CB6F3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5" name="Picture 5">
          <a:extLst>
            <a:ext uri="{FF2B5EF4-FFF2-40B4-BE49-F238E27FC236}">
              <a16:creationId xmlns:a16="http://schemas.microsoft.com/office/drawing/2014/main" id="{E6D6CA89-1E1D-4115-9B2D-661F3EF415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6" name="Picture 5">
          <a:extLst>
            <a:ext uri="{FF2B5EF4-FFF2-40B4-BE49-F238E27FC236}">
              <a16:creationId xmlns:a16="http://schemas.microsoft.com/office/drawing/2014/main" id="{0F14DED9-A8C3-4C40-BA69-A5E7471EB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7" name="Picture 5">
          <a:extLst>
            <a:ext uri="{FF2B5EF4-FFF2-40B4-BE49-F238E27FC236}">
              <a16:creationId xmlns:a16="http://schemas.microsoft.com/office/drawing/2014/main" id="{C40B5B87-2D6F-40BB-9676-BA4D320472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8" name="Picture 5">
          <a:extLst>
            <a:ext uri="{FF2B5EF4-FFF2-40B4-BE49-F238E27FC236}">
              <a16:creationId xmlns:a16="http://schemas.microsoft.com/office/drawing/2014/main" id="{C0DF5318-2CC5-47F4-9EB8-D7D036BF7A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9" name="Picture 5">
          <a:extLst>
            <a:ext uri="{FF2B5EF4-FFF2-40B4-BE49-F238E27FC236}">
              <a16:creationId xmlns:a16="http://schemas.microsoft.com/office/drawing/2014/main" id="{605653A2-B430-418A-919B-99F849151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0" name="Picture 5">
          <a:extLst>
            <a:ext uri="{FF2B5EF4-FFF2-40B4-BE49-F238E27FC236}">
              <a16:creationId xmlns:a16="http://schemas.microsoft.com/office/drawing/2014/main" id="{3B861767-11CA-411B-A260-8B75D93BFF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 name="Picture 5">
          <a:extLst>
            <a:ext uri="{FF2B5EF4-FFF2-40B4-BE49-F238E27FC236}">
              <a16:creationId xmlns:a16="http://schemas.microsoft.com/office/drawing/2014/main" id="{612EF878-DB82-49F8-9971-44E577A15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 name="Picture 5">
          <a:extLst>
            <a:ext uri="{FF2B5EF4-FFF2-40B4-BE49-F238E27FC236}">
              <a16:creationId xmlns:a16="http://schemas.microsoft.com/office/drawing/2014/main" id="{D2BD7889-800B-4FCC-96AE-228203A8B8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3" name="Picture 5">
          <a:extLst>
            <a:ext uri="{FF2B5EF4-FFF2-40B4-BE49-F238E27FC236}">
              <a16:creationId xmlns:a16="http://schemas.microsoft.com/office/drawing/2014/main" id="{1CA31BA8-18F8-4BDF-9A9F-32547EAB75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4" name="Picture 5">
          <a:extLst>
            <a:ext uri="{FF2B5EF4-FFF2-40B4-BE49-F238E27FC236}">
              <a16:creationId xmlns:a16="http://schemas.microsoft.com/office/drawing/2014/main" id="{E3B4217A-5500-416E-8464-A2926A2B7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5" name="Picture 5">
          <a:extLst>
            <a:ext uri="{FF2B5EF4-FFF2-40B4-BE49-F238E27FC236}">
              <a16:creationId xmlns:a16="http://schemas.microsoft.com/office/drawing/2014/main" id="{046564D8-09E2-44A6-B061-D90FB6A5F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6" name="Picture 5">
          <a:extLst>
            <a:ext uri="{FF2B5EF4-FFF2-40B4-BE49-F238E27FC236}">
              <a16:creationId xmlns:a16="http://schemas.microsoft.com/office/drawing/2014/main" id="{380E3780-69F9-49E7-A628-014F33700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7" name="Picture 5">
          <a:extLst>
            <a:ext uri="{FF2B5EF4-FFF2-40B4-BE49-F238E27FC236}">
              <a16:creationId xmlns:a16="http://schemas.microsoft.com/office/drawing/2014/main" id="{AA5E879B-A218-4E10-A4F7-CF6A8C0B0F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8" name="Picture 5">
          <a:extLst>
            <a:ext uri="{FF2B5EF4-FFF2-40B4-BE49-F238E27FC236}">
              <a16:creationId xmlns:a16="http://schemas.microsoft.com/office/drawing/2014/main" id="{0A68A823-D26C-4834-965A-FB467A03E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9" name="Picture 5">
          <a:extLst>
            <a:ext uri="{FF2B5EF4-FFF2-40B4-BE49-F238E27FC236}">
              <a16:creationId xmlns:a16="http://schemas.microsoft.com/office/drawing/2014/main" id="{067D03AB-2558-42E5-A1B4-8B4EE256E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0" name="Picture 5">
          <a:extLst>
            <a:ext uri="{FF2B5EF4-FFF2-40B4-BE49-F238E27FC236}">
              <a16:creationId xmlns:a16="http://schemas.microsoft.com/office/drawing/2014/main" id="{D3731327-1844-4879-BEF7-5F32454A1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1" name="Picture 5">
          <a:extLst>
            <a:ext uri="{FF2B5EF4-FFF2-40B4-BE49-F238E27FC236}">
              <a16:creationId xmlns:a16="http://schemas.microsoft.com/office/drawing/2014/main" id="{498607EE-14A0-4AA5-80FC-3E9C18495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2" name="Picture 5">
          <a:extLst>
            <a:ext uri="{FF2B5EF4-FFF2-40B4-BE49-F238E27FC236}">
              <a16:creationId xmlns:a16="http://schemas.microsoft.com/office/drawing/2014/main" id="{22AD6131-CE20-4C79-94C3-C0529DC82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 name="Picture 5">
          <a:extLst>
            <a:ext uri="{FF2B5EF4-FFF2-40B4-BE49-F238E27FC236}">
              <a16:creationId xmlns:a16="http://schemas.microsoft.com/office/drawing/2014/main" id="{66A73A76-63E9-4759-A8DE-327DABC13A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 name="Picture 5">
          <a:extLst>
            <a:ext uri="{FF2B5EF4-FFF2-40B4-BE49-F238E27FC236}">
              <a16:creationId xmlns:a16="http://schemas.microsoft.com/office/drawing/2014/main" id="{0B6598F2-0299-4F45-9A56-DAB7098BCF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 name="Picture 5">
          <a:extLst>
            <a:ext uri="{FF2B5EF4-FFF2-40B4-BE49-F238E27FC236}">
              <a16:creationId xmlns:a16="http://schemas.microsoft.com/office/drawing/2014/main" id="{AB74F038-917A-4557-950D-B519146B5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 name="Picture 5">
          <a:extLst>
            <a:ext uri="{FF2B5EF4-FFF2-40B4-BE49-F238E27FC236}">
              <a16:creationId xmlns:a16="http://schemas.microsoft.com/office/drawing/2014/main" id="{2132AD1E-83E7-4D66-876B-366330169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 name="Picture 5">
          <a:extLst>
            <a:ext uri="{FF2B5EF4-FFF2-40B4-BE49-F238E27FC236}">
              <a16:creationId xmlns:a16="http://schemas.microsoft.com/office/drawing/2014/main" id="{AA83E445-FE7E-4E90-A23E-1F4C44F4EB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 name="Picture 5">
          <a:extLst>
            <a:ext uri="{FF2B5EF4-FFF2-40B4-BE49-F238E27FC236}">
              <a16:creationId xmlns:a16="http://schemas.microsoft.com/office/drawing/2014/main" id="{9D668FC0-908A-49A2-8795-A7E1C863C2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 name="Picture 5">
          <a:extLst>
            <a:ext uri="{FF2B5EF4-FFF2-40B4-BE49-F238E27FC236}">
              <a16:creationId xmlns:a16="http://schemas.microsoft.com/office/drawing/2014/main" id="{A0457DAF-02B8-4FC8-BA7A-5D2144B4B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0" name="Picture 5">
          <a:extLst>
            <a:ext uri="{FF2B5EF4-FFF2-40B4-BE49-F238E27FC236}">
              <a16:creationId xmlns:a16="http://schemas.microsoft.com/office/drawing/2014/main" id="{A7F3D642-5CA3-4E2F-930D-83513FD06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1" name="Picture 5">
          <a:extLst>
            <a:ext uri="{FF2B5EF4-FFF2-40B4-BE49-F238E27FC236}">
              <a16:creationId xmlns:a16="http://schemas.microsoft.com/office/drawing/2014/main" id="{0F8ED795-4096-4AD4-8211-2E6F98A5F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2" name="Picture 5">
          <a:extLst>
            <a:ext uri="{FF2B5EF4-FFF2-40B4-BE49-F238E27FC236}">
              <a16:creationId xmlns:a16="http://schemas.microsoft.com/office/drawing/2014/main" id="{87F27D61-2218-4C77-ABB5-8FD22B280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3" name="Picture 5">
          <a:extLst>
            <a:ext uri="{FF2B5EF4-FFF2-40B4-BE49-F238E27FC236}">
              <a16:creationId xmlns:a16="http://schemas.microsoft.com/office/drawing/2014/main" id="{FA7EE563-4BCA-4EC5-9A2C-7D0CEC8A9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4" name="Picture 5">
          <a:extLst>
            <a:ext uri="{FF2B5EF4-FFF2-40B4-BE49-F238E27FC236}">
              <a16:creationId xmlns:a16="http://schemas.microsoft.com/office/drawing/2014/main" id="{10C6C594-2003-4558-BD2F-AFC281B7F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5" name="Picture 5">
          <a:extLst>
            <a:ext uri="{FF2B5EF4-FFF2-40B4-BE49-F238E27FC236}">
              <a16:creationId xmlns:a16="http://schemas.microsoft.com/office/drawing/2014/main" id="{D8D97F3A-9450-41C0-95FC-321FF3C51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6" name="Picture 5">
          <a:extLst>
            <a:ext uri="{FF2B5EF4-FFF2-40B4-BE49-F238E27FC236}">
              <a16:creationId xmlns:a16="http://schemas.microsoft.com/office/drawing/2014/main" id="{8EA1B21A-E285-4884-93B0-6ADE9B3D60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7" name="Picture 5">
          <a:extLst>
            <a:ext uri="{FF2B5EF4-FFF2-40B4-BE49-F238E27FC236}">
              <a16:creationId xmlns:a16="http://schemas.microsoft.com/office/drawing/2014/main" id="{3F273762-EF43-4665-AF67-12F0459BC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8" name="Picture 5">
          <a:extLst>
            <a:ext uri="{FF2B5EF4-FFF2-40B4-BE49-F238E27FC236}">
              <a16:creationId xmlns:a16="http://schemas.microsoft.com/office/drawing/2014/main" id="{E7BB83C5-67D9-46A6-8E17-DA3F92C48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29" name="Picture 5">
          <a:extLst>
            <a:ext uri="{FF2B5EF4-FFF2-40B4-BE49-F238E27FC236}">
              <a16:creationId xmlns:a16="http://schemas.microsoft.com/office/drawing/2014/main" id="{F640E6A7-2001-458E-B196-5535C8B36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0" name="Picture 5">
          <a:extLst>
            <a:ext uri="{FF2B5EF4-FFF2-40B4-BE49-F238E27FC236}">
              <a16:creationId xmlns:a16="http://schemas.microsoft.com/office/drawing/2014/main" id="{F11072B8-10A4-4D86-9581-26D1404FF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1" name="Picture 5">
          <a:extLst>
            <a:ext uri="{FF2B5EF4-FFF2-40B4-BE49-F238E27FC236}">
              <a16:creationId xmlns:a16="http://schemas.microsoft.com/office/drawing/2014/main" id="{E9BEB96F-0D12-4EF6-8431-C87AC06C4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 name="Picture 5">
          <a:extLst>
            <a:ext uri="{FF2B5EF4-FFF2-40B4-BE49-F238E27FC236}">
              <a16:creationId xmlns:a16="http://schemas.microsoft.com/office/drawing/2014/main" id="{7814C47E-D256-4886-995B-6F08A7EB2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 name="Picture 5">
          <a:extLst>
            <a:ext uri="{FF2B5EF4-FFF2-40B4-BE49-F238E27FC236}">
              <a16:creationId xmlns:a16="http://schemas.microsoft.com/office/drawing/2014/main" id="{28F17F90-49CD-4A66-8A7F-79CEB311E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 name="Picture 5">
          <a:extLst>
            <a:ext uri="{FF2B5EF4-FFF2-40B4-BE49-F238E27FC236}">
              <a16:creationId xmlns:a16="http://schemas.microsoft.com/office/drawing/2014/main" id="{165AE7B5-7F9F-480B-85D2-846EF971D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 name="Picture 5">
          <a:extLst>
            <a:ext uri="{FF2B5EF4-FFF2-40B4-BE49-F238E27FC236}">
              <a16:creationId xmlns:a16="http://schemas.microsoft.com/office/drawing/2014/main" id="{BBEF058B-345E-4B0C-A3FA-BF4D0A526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 name="Picture 5">
          <a:extLst>
            <a:ext uri="{FF2B5EF4-FFF2-40B4-BE49-F238E27FC236}">
              <a16:creationId xmlns:a16="http://schemas.microsoft.com/office/drawing/2014/main" id="{D20011A7-3F52-412C-9CED-083624DBA9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 name="Picture 5">
          <a:extLst>
            <a:ext uri="{FF2B5EF4-FFF2-40B4-BE49-F238E27FC236}">
              <a16:creationId xmlns:a16="http://schemas.microsoft.com/office/drawing/2014/main" id="{9A8A5E34-7D95-4333-81DE-B59499701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8" name="Picture 5">
          <a:extLst>
            <a:ext uri="{FF2B5EF4-FFF2-40B4-BE49-F238E27FC236}">
              <a16:creationId xmlns:a16="http://schemas.microsoft.com/office/drawing/2014/main" id="{85B7796A-3B71-40AE-83BC-55BB4933A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9" name="Picture 5">
          <a:extLst>
            <a:ext uri="{FF2B5EF4-FFF2-40B4-BE49-F238E27FC236}">
              <a16:creationId xmlns:a16="http://schemas.microsoft.com/office/drawing/2014/main" id="{52D907ED-9F5C-4C68-8945-E13126A5C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0" name="Picture 5">
          <a:extLst>
            <a:ext uri="{FF2B5EF4-FFF2-40B4-BE49-F238E27FC236}">
              <a16:creationId xmlns:a16="http://schemas.microsoft.com/office/drawing/2014/main" id="{F6793110-C70D-4717-88D8-FC0B1FCE6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1" name="Picture 5">
          <a:extLst>
            <a:ext uri="{FF2B5EF4-FFF2-40B4-BE49-F238E27FC236}">
              <a16:creationId xmlns:a16="http://schemas.microsoft.com/office/drawing/2014/main" id="{E2F5D61F-421D-411D-AD17-4C8ED79186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2" name="Picture 5">
          <a:extLst>
            <a:ext uri="{FF2B5EF4-FFF2-40B4-BE49-F238E27FC236}">
              <a16:creationId xmlns:a16="http://schemas.microsoft.com/office/drawing/2014/main" id="{761FC516-73C4-44C4-9668-7D65ECC031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 name="Picture 5">
          <a:extLst>
            <a:ext uri="{FF2B5EF4-FFF2-40B4-BE49-F238E27FC236}">
              <a16:creationId xmlns:a16="http://schemas.microsoft.com/office/drawing/2014/main" id="{AF837B5D-1F65-43D9-B775-2D3AEBC79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 name="Picture 5">
          <a:extLst>
            <a:ext uri="{FF2B5EF4-FFF2-40B4-BE49-F238E27FC236}">
              <a16:creationId xmlns:a16="http://schemas.microsoft.com/office/drawing/2014/main" id="{06BD325B-6F2B-4329-8E73-AB61441D02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 name="Picture 5">
          <a:extLst>
            <a:ext uri="{FF2B5EF4-FFF2-40B4-BE49-F238E27FC236}">
              <a16:creationId xmlns:a16="http://schemas.microsoft.com/office/drawing/2014/main" id="{2CA01441-5F37-4235-B98F-B90AF59117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 name="Picture 5">
          <a:extLst>
            <a:ext uri="{FF2B5EF4-FFF2-40B4-BE49-F238E27FC236}">
              <a16:creationId xmlns:a16="http://schemas.microsoft.com/office/drawing/2014/main" id="{81F30818-0FE2-428B-B99B-FF09C962C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 name="Picture 5">
          <a:extLst>
            <a:ext uri="{FF2B5EF4-FFF2-40B4-BE49-F238E27FC236}">
              <a16:creationId xmlns:a16="http://schemas.microsoft.com/office/drawing/2014/main" id="{881F01C2-CBB3-4583-ADD1-888C506DC2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 name="Picture 5">
          <a:extLst>
            <a:ext uri="{FF2B5EF4-FFF2-40B4-BE49-F238E27FC236}">
              <a16:creationId xmlns:a16="http://schemas.microsoft.com/office/drawing/2014/main" id="{2DD6E57C-AA89-4638-87E0-82690E2A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9" name="Picture 5">
          <a:extLst>
            <a:ext uri="{FF2B5EF4-FFF2-40B4-BE49-F238E27FC236}">
              <a16:creationId xmlns:a16="http://schemas.microsoft.com/office/drawing/2014/main" id="{7BDB3CD7-02D2-424E-B2B1-4A7F98694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0" name="Picture 5">
          <a:extLst>
            <a:ext uri="{FF2B5EF4-FFF2-40B4-BE49-F238E27FC236}">
              <a16:creationId xmlns:a16="http://schemas.microsoft.com/office/drawing/2014/main" id="{088D06D4-8D1A-425D-819D-CE3E528F0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1" name="Picture 5">
          <a:extLst>
            <a:ext uri="{FF2B5EF4-FFF2-40B4-BE49-F238E27FC236}">
              <a16:creationId xmlns:a16="http://schemas.microsoft.com/office/drawing/2014/main" id="{B21A8538-8724-47B2-8DEA-B63BE58F4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2" name="Picture 5">
          <a:extLst>
            <a:ext uri="{FF2B5EF4-FFF2-40B4-BE49-F238E27FC236}">
              <a16:creationId xmlns:a16="http://schemas.microsoft.com/office/drawing/2014/main" id="{F1EE3EAC-6D6B-4405-B256-3DC0789029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 name="Picture 5">
          <a:extLst>
            <a:ext uri="{FF2B5EF4-FFF2-40B4-BE49-F238E27FC236}">
              <a16:creationId xmlns:a16="http://schemas.microsoft.com/office/drawing/2014/main" id="{AD8FBC3D-AAE6-4021-BC59-8AABD055F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 name="Picture 5">
          <a:extLst>
            <a:ext uri="{FF2B5EF4-FFF2-40B4-BE49-F238E27FC236}">
              <a16:creationId xmlns:a16="http://schemas.microsoft.com/office/drawing/2014/main" id="{8DC9BAF5-C385-44D6-B808-79667C0C3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 name="Picture 5">
          <a:extLst>
            <a:ext uri="{FF2B5EF4-FFF2-40B4-BE49-F238E27FC236}">
              <a16:creationId xmlns:a16="http://schemas.microsoft.com/office/drawing/2014/main" id="{8443359B-91FB-41D8-8A9A-0F3406C0C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 name="Picture 5">
          <a:extLst>
            <a:ext uri="{FF2B5EF4-FFF2-40B4-BE49-F238E27FC236}">
              <a16:creationId xmlns:a16="http://schemas.microsoft.com/office/drawing/2014/main" id="{9D2001B7-1048-42E6-8C7C-5EA25F93D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 name="Picture 5">
          <a:extLst>
            <a:ext uri="{FF2B5EF4-FFF2-40B4-BE49-F238E27FC236}">
              <a16:creationId xmlns:a16="http://schemas.microsoft.com/office/drawing/2014/main" id="{8217458C-0BCE-4E8B-A4D2-7FB8C3BA3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 name="Picture 5">
          <a:extLst>
            <a:ext uri="{FF2B5EF4-FFF2-40B4-BE49-F238E27FC236}">
              <a16:creationId xmlns:a16="http://schemas.microsoft.com/office/drawing/2014/main" id="{AC8564B7-3A09-4F06-B69C-031E3E64B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9" name="Picture 5">
          <a:extLst>
            <a:ext uri="{FF2B5EF4-FFF2-40B4-BE49-F238E27FC236}">
              <a16:creationId xmlns:a16="http://schemas.microsoft.com/office/drawing/2014/main" id="{C280AE77-C7EB-4FDA-9C4E-FA8E83861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0" name="Picture 5">
          <a:extLst>
            <a:ext uri="{FF2B5EF4-FFF2-40B4-BE49-F238E27FC236}">
              <a16:creationId xmlns:a16="http://schemas.microsoft.com/office/drawing/2014/main" id="{A2017491-E1E2-455A-B63C-8754858D9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1" name="Picture 5">
          <a:extLst>
            <a:ext uri="{FF2B5EF4-FFF2-40B4-BE49-F238E27FC236}">
              <a16:creationId xmlns:a16="http://schemas.microsoft.com/office/drawing/2014/main" id="{EC479A4E-D667-4CB1-BB84-78500CD96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2" name="Picture 5">
          <a:extLst>
            <a:ext uri="{FF2B5EF4-FFF2-40B4-BE49-F238E27FC236}">
              <a16:creationId xmlns:a16="http://schemas.microsoft.com/office/drawing/2014/main" id="{51773CF7-01C4-4007-A28C-AE401E5221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3" name="Picture 5">
          <a:extLst>
            <a:ext uri="{FF2B5EF4-FFF2-40B4-BE49-F238E27FC236}">
              <a16:creationId xmlns:a16="http://schemas.microsoft.com/office/drawing/2014/main" id="{B769389D-8E6F-4FB1-A308-693B98FB2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4" name="Picture 5">
          <a:extLst>
            <a:ext uri="{FF2B5EF4-FFF2-40B4-BE49-F238E27FC236}">
              <a16:creationId xmlns:a16="http://schemas.microsoft.com/office/drawing/2014/main" id="{33974E0E-F758-4474-99E6-59590217C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5" name="Picture 5">
          <a:extLst>
            <a:ext uri="{FF2B5EF4-FFF2-40B4-BE49-F238E27FC236}">
              <a16:creationId xmlns:a16="http://schemas.microsoft.com/office/drawing/2014/main" id="{AE9CCDDC-A55E-46AF-A4EA-720202714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6" name="Picture 5">
          <a:extLst>
            <a:ext uri="{FF2B5EF4-FFF2-40B4-BE49-F238E27FC236}">
              <a16:creationId xmlns:a16="http://schemas.microsoft.com/office/drawing/2014/main" id="{42823FA0-36DA-47D1-8E9F-027DE10D1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7" name="Picture 5">
          <a:extLst>
            <a:ext uri="{FF2B5EF4-FFF2-40B4-BE49-F238E27FC236}">
              <a16:creationId xmlns:a16="http://schemas.microsoft.com/office/drawing/2014/main" id="{6B13B338-5E11-4F5D-A915-84975BFA6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8" name="Picture 5">
          <a:extLst>
            <a:ext uri="{FF2B5EF4-FFF2-40B4-BE49-F238E27FC236}">
              <a16:creationId xmlns:a16="http://schemas.microsoft.com/office/drawing/2014/main" id="{11B11375-6C62-4B3D-9B9E-D9BD54BB1B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69" name="Picture 5">
          <a:extLst>
            <a:ext uri="{FF2B5EF4-FFF2-40B4-BE49-F238E27FC236}">
              <a16:creationId xmlns:a16="http://schemas.microsoft.com/office/drawing/2014/main" id="{37394636-3FD9-4AE1-8861-9F1189314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0" name="Picture 5">
          <a:extLst>
            <a:ext uri="{FF2B5EF4-FFF2-40B4-BE49-F238E27FC236}">
              <a16:creationId xmlns:a16="http://schemas.microsoft.com/office/drawing/2014/main" id="{E4482B40-80EE-4DC1-90F4-784DE60E1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1" name="Picture 5">
          <a:extLst>
            <a:ext uri="{FF2B5EF4-FFF2-40B4-BE49-F238E27FC236}">
              <a16:creationId xmlns:a16="http://schemas.microsoft.com/office/drawing/2014/main" id="{A34CDCD9-63EA-4241-847D-A8B44AF0A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2" name="Picture 5">
          <a:extLst>
            <a:ext uri="{FF2B5EF4-FFF2-40B4-BE49-F238E27FC236}">
              <a16:creationId xmlns:a16="http://schemas.microsoft.com/office/drawing/2014/main" id="{8D7E8166-568A-46AF-995A-D7E22E8F9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3" name="Picture 5">
          <a:extLst>
            <a:ext uri="{FF2B5EF4-FFF2-40B4-BE49-F238E27FC236}">
              <a16:creationId xmlns:a16="http://schemas.microsoft.com/office/drawing/2014/main" id="{6AFCB822-33C0-4DD7-84A2-DAB719C71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4" name="Picture 5">
          <a:extLst>
            <a:ext uri="{FF2B5EF4-FFF2-40B4-BE49-F238E27FC236}">
              <a16:creationId xmlns:a16="http://schemas.microsoft.com/office/drawing/2014/main" id="{CD1FC44A-A84E-406C-BF36-9731676DB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5" name="Picture 5">
          <a:extLst>
            <a:ext uri="{FF2B5EF4-FFF2-40B4-BE49-F238E27FC236}">
              <a16:creationId xmlns:a16="http://schemas.microsoft.com/office/drawing/2014/main" id="{3A5D899B-149A-4C96-B674-F326894D3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6" name="Picture 5">
          <a:extLst>
            <a:ext uri="{FF2B5EF4-FFF2-40B4-BE49-F238E27FC236}">
              <a16:creationId xmlns:a16="http://schemas.microsoft.com/office/drawing/2014/main" id="{C7F5081F-334A-40E6-B72B-E8C2D5051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7" name="Picture 5">
          <a:extLst>
            <a:ext uri="{FF2B5EF4-FFF2-40B4-BE49-F238E27FC236}">
              <a16:creationId xmlns:a16="http://schemas.microsoft.com/office/drawing/2014/main" id="{8AAF6517-948C-4957-A5C7-AEF9911923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 name="Picture 5">
          <a:extLst>
            <a:ext uri="{FF2B5EF4-FFF2-40B4-BE49-F238E27FC236}">
              <a16:creationId xmlns:a16="http://schemas.microsoft.com/office/drawing/2014/main" id="{0C6DD281-8D53-4C70-BC24-F93EEBC6FA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 name="Picture 5">
          <a:extLst>
            <a:ext uri="{FF2B5EF4-FFF2-40B4-BE49-F238E27FC236}">
              <a16:creationId xmlns:a16="http://schemas.microsoft.com/office/drawing/2014/main" id="{35823B42-7A32-4A67-8FC3-F40140AB2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0" name="Picture 5">
          <a:extLst>
            <a:ext uri="{FF2B5EF4-FFF2-40B4-BE49-F238E27FC236}">
              <a16:creationId xmlns:a16="http://schemas.microsoft.com/office/drawing/2014/main" id="{41578978-1517-450A-BF70-D87A5FDE5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1" name="Picture 5">
          <a:extLst>
            <a:ext uri="{FF2B5EF4-FFF2-40B4-BE49-F238E27FC236}">
              <a16:creationId xmlns:a16="http://schemas.microsoft.com/office/drawing/2014/main" id="{59A49BAF-E476-402C-B75B-C024DE4F51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2" name="Picture 5">
          <a:extLst>
            <a:ext uri="{FF2B5EF4-FFF2-40B4-BE49-F238E27FC236}">
              <a16:creationId xmlns:a16="http://schemas.microsoft.com/office/drawing/2014/main" id="{AA760836-2665-4855-8D07-AD91EE2BA6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3" name="Picture 5">
          <a:extLst>
            <a:ext uri="{FF2B5EF4-FFF2-40B4-BE49-F238E27FC236}">
              <a16:creationId xmlns:a16="http://schemas.microsoft.com/office/drawing/2014/main" id="{B23EF5D8-ECCC-4D65-B776-BE3FA911A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4" name="Picture 5">
          <a:extLst>
            <a:ext uri="{FF2B5EF4-FFF2-40B4-BE49-F238E27FC236}">
              <a16:creationId xmlns:a16="http://schemas.microsoft.com/office/drawing/2014/main" id="{99681B44-BF90-4C13-A130-58B4049C0B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5" name="Picture 5">
          <a:extLst>
            <a:ext uri="{FF2B5EF4-FFF2-40B4-BE49-F238E27FC236}">
              <a16:creationId xmlns:a16="http://schemas.microsoft.com/office/drawing/2014/main" id="{2174E7C8-DC9C-4B49-A869-D768BECFD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6" name="Picture 5">
          <a:extLst>
            <a:ext uri="{FF2B5EF4-FFF2-40B4-BE49-F238E27FC236}">
              <a16:creationId xmlns:a16="http://schemas.microsoft.com/office/drawing/2014/main" id="{A666DD3D-1CAA-480E-B762-B1C2BB297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7" name="Picture 5">
          <a:extLst>
            <a:ext uri="{FF2B5EF4-FFF2-40B4-BE49-F238E27FC236}">
              <a16:creationId xmlns:a16="http://schemas.microsoft.com/office/drawing/2014/main" id="{B5C8E756-A015-43D1-A1A7-95AFFCCAB4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 name="Picture 5">
          <a:extLst>
            <a:ext uri="{FF2B5EF4-FFF2-40B4-BE49-F238E27FC236}">
              <a16:creationId xmlns:a16="http://schemas.microsoft.com/office/drawing/2014/main" id="{428E404E-AD3D-4352-8FA7-A8191B6E4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 name="Picture 5">
          <a:extLst>
            <a:ext uri="{FF2B5EF4-FFF2-40B4-BE49-F238E27FC236}">
              <a16:creationId xmlns:a16="http://schemas.microsoft.com/office/drawing/2014/main" id="{DB198A96-D1FC-4EBE-A542-342D6B430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0" name="Picture 5">
          <a:extLst>
            <a:ext uri="{FF2B5EF4-FFF2-40B4-BE49-F238E27FC236}">
              <a16:creationId xmlns:a16="http://schemas.microsoft.com/office/drawing/2014/main" id="{E568E23B-3ADD-4011-8F61-5FB0C33896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1" name="Picture 5">
          <a:extLst>
            <a:ext uri="{FF2B5EF4-FFF2-40B4-BE49-F238E27FC236}">
              <a16:creationId xmlns:a16="http://schemas.microsoft.com/office/drawing/2014/main" id="{AC7C007D-46A2-4034-91EA-548679940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2" name="Picture 5">
          <a:extLst>
            <a:ext uri="{FF2B5EF4-FFF2-40B4-BE49-F238E27FC236}">
              <a16:creationId xmlns:a16="http://schemas.microsoft.com/office/drawing/2014/main" id="{FCA89033-0634-4A22-8C00-09E6B9783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3" name="Picture 5">
          <a:extLst>
            <a:ext uri="{FF2B5EF4-FFF2-40B4-BE49-F238E27FC236}">
              <a16:creationId xmlns:a16="http://schemas.microsoft.com/office/drawing/2014/main" id="{AAF92178-7157-4CAD-A1F2-9169FA4DB9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4" name="Picture 5">
          <a:extLst>
            <a:ext uri="{FF2B5EF4-FFF2-40B4-BE49-F238E27FC236}">
              <a16:creationId xmlns:a16="http://schemas.microsoft.com/office/drawing/2014/main" id="{1F1AF54A-51A6-45D9-86BA-8C3852312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5" name="Picture 5">
          <a:extLst>
            <a:ext uri="{FF2B5EF4-FFF2-40B4-BE49-F238E27FC236}">
              <a16:creationId xmlns:a16="http://schemas.microsoft.com/office/drawing/2014/main" id="{B0521E76-1BA5-48C0-AE38-EF5D4893D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 name="Picture 5">
          <a:extLst>
            <a:ext uri="{FF2B5EF4-FFF2-40B4-BE49-F238E27FC236}">
              <a16:creationId xmlns:a16="http://schemas.microsoft.com/office/drawing/2014/main" id="{8D0F74AC-958A-461B-8951-C6B05643D5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 name="Picture 5">
          <a:extLst>
            <a:ext uri="{FF2B5EF4-FFF2-40B4-BE49-F238E27FC236}">
              <a16:creationId xmlns:a16="http://schemas.microsoft.com/office/drawing/2014/main" id="{9EFC4510-CDBD-4316-9282-D9D6CD85C3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8" name="Picture 5">
          <a:extLst>
            <a:ext uri="{FF2B5EF4-FFF2-40B4-BE49-F238E27FC236}">
              <a16:creationId xmlns:a16="http://schemas.microsoft.com/office/drawing/2014/main" id="{02CC498F-2786-45CB-B963-C43571999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9" name="Picture 5">
          <a:extLst>
            <a:ext uri="{FF2B5EF4-FFF2-40B4-BE49-F238E27FC236}">
              <a16:creationId xmlns:a16="http://schemas.microsoft.com/office/drawing/2014/main" id="{84F910E7-7EEB-4FFE-9203-9071AD9F0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0" name="Picture 5">
          <a:extLst>
            <a:ext uri="{FF2B5EF4-FFF2-40B4-BE49-F238E27FC236}">
              <a16:creationId xmlns:a16="http://schemas.microsoft.com/office/drawing/2014/main" id="{BEDFB502-9166-4052-AB2B-96CEE3A14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1" name="Picture 5">
          <a:extLst>
            <a:ext uri="{FF2B5EF4-FFF2-40B4-BE49-F238E27FC236}">
              <a16:creationId xmlns:a16="http://schemas.microsoft.com/office/drawing/2014/main" id="{0A030496-2CEF-453E-B2CB-D0A018E76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2" name="Picture 5">
          <a:extLst>
            <a:ext uri="{FF2B5EF4-FFF2-40B4-BE49-F238E27FC236}">
              <a16:creationId xmlns:a16="http://schemas.microsoft.com/office/drawing/2014/main" id="{EFA4105D-9FF4-49C1-BD1D-06AB1219B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3" name="Picture 5">
          <a:extLst>
            <a:ext uri="{FF2B5EF4-FFF2-40B4-BE49-F238E27FC236}">
              <a16:creationId xmlns:a16="http://schemas.microsoft.com/office/drawing/2014/main" id="{22553F36-8382-4E0E-8D61-3BCAD996A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 name="Picture 5">
          <a:extLst>
            <a:ext uri="{FF2B5EF4-FFF2-40B4-BE49-F238E27FC236}">
              <a16:creationId xmlns:a16="http://schemas.microsoft.com/office/drawing/2014/main" id="{99CA1B59-89DB-408C-87AE-D400E2877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 name="Picture 5">
          <a:extLst>
            <a:ext uri="{FF2B5EF4-FFF2-40B4-BE49-F238E27FC236}">
              <a16:creationId xmlns:a16="http://schemas.microsoft.com/office/drawing/2014/main" id="{8643C590-BD19-4E7F-AEEF-118C968A66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 name="Picture 5">
          <a:extLst>
            <a:ext uri="{FF2B5EF4-FFF2-40B4-BE49-F238E27FC236}">
              <a16:creationId xmlns:a16="http://schemas.microsoft.com/office/drawing/2014/main" id="{C399BBB8-C045-42A8-A6AC-DA2839DAA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 name="Picture 5">
          <a:extLst>
            <a:ext uri="{FF2B5EF4-FFF2-40B4-BE49-F238E27FC236}">
              <a16:creationId xmlns:a16="http://schemas.microsoft.com/office/drawing/2014/main" id="{3D132DA4-3934-48E2-AC64-E4AA2D8E02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 name="Picture 5">
          <a:extLst>
            <a:ext uri="{FF2B5EF4-FFF2-40B4-BE49-F238E27FC236}">
              <a16:creationId xmlns:a16="http://schemas.microsoft.com/office/drawing/2014/main" id="{3A9BDE52-0066-4075-9D92-80012F108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9" name="Picture 5">
          <a:extLst>
            <a:ext uri="{FF2B5EF4-FFF2-40B4-BE49-F238E27FC236}">
              <a16:creationId xmlns:a16="http://schemas.microsoft.com/office/drawing/2014/main" id="{6D9B0276-B87C-4756-AA9E-3B9C7EBF2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0" name="Picture 5">
          <a:extLst>
            <a:ext uri="{FF2B5EF4-FFF2-40B4-BE49-F238E27FC236}">
              <a16:creationId xmlns:a16="http://schemas.microsoft.com/office/drawing/2014/main" id="{F5D23623-846E-44BD-907A-6A249D4EA8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1" name="Picture 5">
          <a:extLst>
            <a:ext uri="{FF2B5EF4-FFF2-40B4-BE49-F238E27FC236}">
              <a16:creationId xmlns:a16="http://schemas.microsoft.com/office/drawing/2014/main" id="{2F9447D3-BAB9-427E-9E36-23C0D6517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2" name="Picture 5">
          <a:extLst>
            <a:ext uri="{FF2B5EF4-FFF2-40B4-BE49-F238E27FC236}">
              <a16:creationId xmlns:a16="http://schemas.microsoft.com/office/drawing/2014/main" id="{75DC2B52-63A9-45F4-AC49-699F66E88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3" name="Picture 5">
          <a:extLst>
            <a:ext uri="{FF2B5EF4-FFF2-40B4-BE49-F238E27FC236}">
              <a16:creationId xmlns:a16="http://schemas.microsoft.com/office/drawing/2014/main" id="{BAFC4739-79F3-4214-A1A4-F944D6114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 name="Picture 5">
          <a:extLst>
            <a:ext uri="{FF2B5EF4-FFF2-40B4-BE49-F238E27FC236}">
              <a16:creationId xmlns:a16="http://schemas.microsoft.com/office/drawing/2014/main" id="{8E034D5B-7BF7-4DAC-BE5F-795F5917B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5" name="Picture 5">
          <a:extLst>
            <a:ext uri="{FF2B5EF4-FFF2-40B4-BE49-F238E27FC236}">
              <a16:creationId xmlns:a16="http://schemas.microsoft.com/office/drawing/2014/main" id="{D509D98F-DF86-46C5-BFED-40E4A5657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6" name="Picture 5">
          <a:extLst>
            <a:ext uri="{FF2B5EF4-FFF2-40B4-BE49-F238E27FC236}">
              <a16:creationId xmlns:a16="http://schemas.microsoft.com/office/drawing/2014/main" id="{862D845A-62BE-4019-9EE0-220419663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7" name="Picture 5">
          <a:extLst>
            <a:ext uri="{FF2B5EF4-FFF2-40B4-BE49-F238E27FC236}">
              <a16:creationId xmlns:a16="http://schemas.microsoft.com/office/drawing/2014/main" id="{F090771F-4B41-4EB1-B50D-93C14BDB60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8" name="Picture 5">
          <a:extLst>
            <a:ext uri="{FF2B5EF4-FFF2-40B4-BE49-F238E27FC236}">
              <a16:creationId xmlns:a16="http://schemas.microsoft.com/office/drawing/2014/main" id="{E0CDBA6C-AEDC-447A-8D2D-25862644E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 name="Picture 5">
          <a:extLst>
            <a:ext uri="{FF2B5EF4-FFF2-40B4-BE49-F238E27FC236}">
              <a16:creationId xmlns:a16="http://schemas.microsoft.com/office/drawing/2014/main" id="{02CD1304-FDCC-48A0-9B76-36E17F91C6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 name="Picture 5">
          <a:extLst>
            <a:ext uri="{FF2B5EF4-FFF2-40B4-BE49-F238E27FC236}">
              <a16:creationId xmlns:a16="http://schemas.microsoft.com/office/drawing/2014/main" id="{F26001B0-0DEB-4ACA-9136-499C731F8D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 name="Picture 5">
          <a:extLst>
            <a:ext uri="{FF2B5EF4-FFF2-40B4-BE49-F238E27FC236}">
              <a16:creationId xmlns:a16="http://schemas.microsoft.com/office/drawing/2014/main" id="{A11F6919-C418-48CA-BD9E-0912067BB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 name="Picture 5">
          <a:extLst>
            <a:ext uri="{FF2B5EF4-FFF2-40B4-BE49-F238E27FC236}">
              <a16:creationId xmlns:a16="http://schemas.microsoft.com/office/drawing/2014/main" id="{45E951C1-A79D-4A46-AAD0-B72F58766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 name="Picture 5">
          <a:extLst>
            <a:ext uri="{FF2B5EF4-FFF2-40B4-BE49-F238E27FC236}">
              <a16:creationId xmlns:a16="http://schemas.microsoft.com/office/drawing/2014/main" id="{0CEFBBF2-0387-42C0-9D03-D3576A587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 name="Picture 5">
          <a:extLst>
            <a:ext uri="{FF2B5EF4-FFF2-40B4-BE49-F238E27FC236}">
              <a16:creationId xmlns:a16="http://schemas.microsoft.com/office/drawing/2014/main" id="{686F91DB-8A99-4406-9310-E035D84782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5" name="Picture 5">
          <a:extLst>
            <a:ext uri="{FF2B5EF4-FFF2-40B4-BE49-F238E27FC236}">
              <a16:creationId xmlns:a16="http://schemas.microsoft.com/office/drawing/2014/main" id="{D01F342D-52BD-493B-95B8-79EBE9EAA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6" name="Picture 5">
          <a:extLst>
            <a:ext uri="{FF2B5EF4-FFF2-40B4-BE49-F238E27FC236}">
              <a16:creationId xmlns:a16="http://schemas.microsoft.com/office/drawing/2014/main" id="{6BFC1149-FCDE-469F-A131-BFCAF5203D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7" name="Picture 5">
          <a:extLst>
            <a:ext uri="{FF2B5EF4-FFF2-40B4-BE49-F238E27FC236}">
              <a16:creationId xmlns:a16="http://schemas.microsoft.com/office/drawing/2014/main" id="{A6F811E1-8E76-4599-81EE-B34D19C89A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8" name="Picture 5">
          <a:extLst>
            <a:ext uri="{FF2B5EF4-FFF2-40B4-BE49-F238E27FC236}">
              <a16:creationId xmlns:a16="http://schemas.microsoft.com/office/drawing/2014/main" id="{B7567A12-BFA3-4C77-AFE6-426914B11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9" name="Picture 5">
          <a:extLst>
            <a:ext uri="{FF2B5EF4-FFF2-40B4-BE49-F238E27FC236}">
              <a16:creationId xmlns:a16="http://schemas.microsoft.com/office/drawing/2014/main" id="{D78F9DC7-104E-421F-A313-FD5A37DF6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0" name="Picture 5">
          <a:extLst>
            <a:ext uri="{FF2B5EF4-FFF2-40B4-BE49-F238E27FC236}">
              <a16:creationId xmlns:a16="http://schemas.microsoft.com/office/drawing/2014/main" id="{21D9B347-55EF-4ED6-89E5-B20990CA2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1" name="Picture 5">
          <a:extLst>
            <a:ext uri="{FF2B5EF4-FFF2-40B4-BE49-F238E27FC236}">
              <a16:creationId xmlns:a16="http://schemas.microsoft.com/office/drawing/2014/main" id="{3883C354-4B94-4C08-AE0A-6F8D52D26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2" name="Picture 5">
          <a:extLst>
            <a:ext uri="{FF2B5EF4-FFF2-40B4-BE49-F238E27FC236}">
              <a16:creationId xmlns:a16="http://schemas.microsoft.com/office/drawing/2014/main" id="{E882F04E-CCDF-4401-BE0E-DD5E354BE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3" name="Picture 5">
          <a:extLst>
            <a:ext uri="{FF2B5EF4-FFF2-40B4-BE49-F238E27FC236}">
              <a16:creationId xmlns:a16="http://schemas.microsoft.com/office/drawing/2014/main" id="{B42EEB4A-6516-4329-BF8D-11E72DC44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4" name="Picture 5">
          <a:extLst>
            <a:ext uri="{FF2B5EF4-FFF2-40B4-BE49-F238E27FC236}">
              <a16:creationId xmlns:a16="http://schemas.microsoft.com/office/drawing/2014/main" id="{002E6E5B-4ABC-4D55-B15F-B121CE5407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5" name="Picture 5">
          <a:extLst>
            <a:ext uri="{FF2B5EF4-FFF2-40B4-BE49-F238E27FC236}">
              <a16:creationId xmlns:a16="http://schemas.microsoft.com/office/drawing/2014/main" id="{91A0F5E9-2661-48E6-9BA5-B187F930E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6" name="Picture 5">
          <a:extLst>
            <a:ext uri="{FF2B5EF4-FFF2-40B4-BE49-F238E27FC236}">
              <a16:creationId xmlns:a16="http://schemas.microsoft.com/office/drawing/2014/main" id="{0A31AB0E-1F7C-4BD5-B5F7-30878322F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7" name="Picture 5">
          <a:extLst>
            <a:ext uri="{FF2B5EF4-FFF2-40B4-BE49-F238E27FC236}">
              <a16:creationId xmlns:a16="http://schemas.microsoft.com/office/drawing/2014/main" id="{39604CF7-F438-4CEC-B3F2-496B0243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 name="Picture 5">
          <a:extLst>
            <a:ext uri="{FF2B5EF4-FFF2-40B4-BE49-F238E27FC236}">
              <a16:creationId xmlns:a16="http://schemas.microsoft.com/office/drawing/2014/main" id="{3BCC9009-08AA-470E-BB93-C04E6FFA2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 name="Picture 5">
          <a:extLst>
            <a:ext uri="{FF2B5EF4-FFF2-40B4-BE49-F238E27FC236}">
              <a16:creationId xmlns:a16="http://schemas.microsoft.com/office/drawing/2014/main" id="{39F1D4B6-BC48-4790-B9F0-47A686145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 name="Picture 5">
          <a:extLst>
            <a:ext uri="{FF2B5EF4-FFF2-40B4-BE49-F238E27FC236}">
              <a16:creationId xmlns:a16="http://schemas.microsoft.com/office/drawing/2014/main" id="{493B7921-E7A8-4BC8-B656-C5E88F0E1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 name="Picture 5">
          <a:extLst>
            <a:ext uri="{FF2B5EF4-FFF2-40B4-BE49-F238E27FC236}">
              <a16:creationId xmlns:a16="http://schemas.microsoft.com/office/drawing/2014/main" id="{38484F3D-E9F0-4CEA-9703-F9D20B538D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 name="Picture 5">
          <a:extLst>
            <a:ext uri="{FF2B5EF4-FFF2-40B4-BE49-F238E27FC236}">
              <a16:creationId xmlns:a16="http://schemas.microsoft.com/office/drawing/2014/main" id="{30A15FA4-5690-42F7-BE58-9EE6B6CAFD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 name="Picture 5">
          <a:extLst>
            <a:ext uri="{FF2B5EF4-FFF2-40B4-BE49-F238E27FC236}">
              <a16:creationId xmlns:a16="http://schemas.microsoft.com/office/drawing/2014/main" id="{D55A140D-0269-4AF4-99CD-4BD8DC292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4" name="Picture 5">
          <a:extLst>
            <a:ext uri="{FF2B5EF4-FFF2-40B4-BE49-F238E27FC236}">
              <a16:creationId xmlns:a16="http://schemas.microsoft.com/office/drawing/2014/main" id="{20BC590B-86FE-4934-B888-542A2E8E3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5" name="Picture 5">
          <a:extLst>
            <a:ext uri="{FF2B5EF4-FFF2-40B4-BE49-F238E27FC236}">
              <a16:creationId xmlns:a16="http://schemas.microsoft.com/office/drawing/2014/main" id="{E111CC2C-E96B-4F7E-AFD0-77EA92836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6" name="Picture 5">
          <a:extLst>
            <a:ext uri="{FF2B5EF4-FFF2-40B4-BE49-F238E27FC236}">
              <a16:creationId xmlns:a16="http://schemas.microsoft.com/office/drawing/2014/main" id="{05697066-1F07-4733-843F-9F3193475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7" name="Picture 5">
          <a:extLst>
            <a:ext uri="{FF2B5EF4-FFF2-40B4-BE49-F238E27FC236}">
              <a16:creationId xmlns:a16="http://schemas.microsoft.com/office/drawing/2014/main" id="{36127325-2119-44BB-AF54-F620A08653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 name="Picture 5">
          <a:extLst>
            <a:ext uri="{FF2B5EF4-FFF2-40B4-BE49-F238E27FC236}">
              <a16:creationId xmlns:a16="http://schemas.microsoft.com/office/drawing/2014/main" id="{E4AC6E7E-3120-42FC-AFB8-22877F05F3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 name="Picture 5">
          <a:extLst>
            <a:ext uri="{FF2B5EF4-FFF2-40B4-BE49-F238E27FC236}">
              <a16:creationId xmlns:a16="http://schemas.microsoft.com/office/drawing/2014/main" id="{A67F25DB-9A78-4621-976F-5F55D030AD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 name="Picture 5">
          <a:extLst>
            <a:ext uri="{FF2B5EF4-FFF2-40B4-BE49-F238E27FC236}">
              <a16:creationId xmlns:a16="http://schemas.microsoft.com/office/drawing/2014/main" id="{6357881C-56FA-4EAA-9CCF-45749C959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 name="Picture 5">
          <a:extLst>
            <a:ext uri="{FF2B5EF4-FFF2-40B4-BE49-F238E27FC236}">
              <a16:creationId xmlns:a16="http://schemas.microsoft.com/office/drawing/2014/main" id="{DD41F2EA-AFEC-4FE7-A610-4355A2802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 name="Picture 5">
          <a:extLst>
            <a:ext uri="{FF2B5EF4-FFF2-40B4-BE49-F238E27FC236}">
              <a16:creationId xmlns:a16="http://schemas.microsoft.com/office/drawing/2014/main" id="{6A69E743-62AA-45E3-9B23-24993D0BF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 name="Picture 5">
          <a:extLst>
            <a:ext uri="{FF2B5EF4-FFF2-40B4-BE49-F238E27FC236}">
              <a16:creationId xmlns:a16="http://schemas.microsoft.com/office/drawing/2014/main" id="{38C3F991-9DB2-4E0A-B707-7ECD731F53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4" name="Picture 5">
          <a:extLst>
            <a:ext uri="{FF2B5EF4-FFF2-40B4-BE49-F238E27FC236}">
              <a16:creationId xmlns:a16="http://schemas.microsoft.com/office/drawing/2014/main" id="{DAA2FE22-9164-4A9B-9B82-F0AE4DDC8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5" name="Picture 5">
          <a:extLst>
            <a:ext uri="{FF2B5EF4-FFF2-40B4-BE49-F238E27FC236}">
              <a16:creationId xmlns:a16="http://schemas.microsoft.com/office/drawing/2014/main" id="{1CE0485B-8575-4488-875A-0A223BA92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6" name="Picture 5">
          <a:extLst>
            <a:ext uri="{FF2B5EF4-FFF2-40B4-BE49-F238E27FC236}">
              <a16:creationId xmlns:a16="http://schemas.microsoft.com/office/drawing/2014/main" id="{ABD6013D-2AEA-4BBC-BC5E-B4DD56D8E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7" name="Picture 5">
          <a:extLst>
            <a:ext uri="{FF2B5EF4-FFF2-40B4-BE49-F238E27FC236}">
              <a16:creationId xmlns:a16="http://schemas.microsoft.com/office/drawing/2014/main" id="{97718C3B-9DC4-46F1-9BCA-CE3FC14A0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8" name="Picture 5">
          <a:extLst>
            <a:ext uri="{FF2B5EF4-FFF2-40B4-BE49-F238E27FC236}">
              <a16:creationId xmlns:a16="http://schemas.microsoft.com/office/drawing/2014/main" id="{20A549E8-07C5-4622-B09E-4B5D1358C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 name="Picture 5">
          <a:extLst>
            <a:ext uri="{FF2B5EF4-FFF2-40B4-BE49-F238E27FC236}">
              <a16:creationId xmlns:a16="http://schemas.microsoft.com/office/drawing/2014/main" id="{538D495A-E4F5-4B2B-870B-02E6E3464C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 name="Picture 5">
          <a:extLst>
            <a:ext uri="{FF2B5EF4-FFF2-40B4-BE49-F238E27FC236}">
              <a16:creationId xmlns:a16="http://schemas.microsoft.com/office/drawing/2014/main" id="{23E4CE9E-784D-4ED7-A7C9-E2A31F919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 name="Picture 5">
          <a:extLst>
            <a:ext uri="{FF2B5EF4-FFF2-40B4-BE49-F238E27FC236}">
              <a16:creationId xmlns:a16="http://schemas.microsoft.com/office/drawing/2014/main" id="{7CC5BA34-DC53-4DF2-A5C2-9C0DFBE3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 name="Picture 5">
          <a:extLst>
            <a:ext uri="{FF2B5EF4-FFF2-40B4-BE49-F238E27FC236}">
              <a16:creationId xmlns:a16="http://schemas.microsoft.com/office/drawing/2014/main" id="{B4604EE5-EAEF-4143-8396-3ECCB4A7BA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 name="Picture 5">
          <a:extLst>
            <a:ext uri="{FF2B5EF4-FFF2-40B4-BE49-F238E27FC236}">
              <a16:creationId xmlns:a16="http://schemas.microsoft.com/office/drawing/2014/main" id="{8678C470-1CF3-4F76-841F-30EB6D724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 name="Picture 5">
          <a:extLst>
            <a:ext uri="{FF2B5EF4-FFF2-40B4-BE49-F238E27FC236}">
              <a16:creationId xmlns:a16="http://schemas.microsoft.com/office/drawing/2014/main" id="{3457C663-CEB4-465C-9C0D-29A63830A4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5" name="Picture 5">
          <a:extLst>
            <a:ext uri="{FF2B5EF4-FFF2-40B4-BE49-F238E27FC236}">
              <a16:creationId xmlns:a16="http://schemas.microsoft.com/office/drawing/2014/main" id="{0CB1E9E5-FE32-4E80-A419-7A92369B40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6" name="Picture 5">
          <a:extLst>
            <a:ext uri="{FF2B5EF4-FFF2-40B4-BE49-F238E27FC236}">
              <a16:creationId xmlns:a16="http://schemas.microsoft.com/office/drawing/2014/main" id="{CF3E3AA2-B5D9-4B18-8262-B1924C413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7" name="Picture 5">
          <a:extLst>
            <a:ext uri="{FF2B5EF4-FFF2-40B4-BE49-F238E27FC236}">
              <a16:creationId xmlns:a16="http://schemas.microsoft.com/office/drawing/2014/main" id="{8D0F86C0-6DCA-4589-86B5-E7C405883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8" name="Picture 5">
          <a:extLst>
            <a:ext uri="{FF2B5EF4-FFF2-40B4-BE49-F238E27FC236}">
              <a16:creationId xmlns:a16="http://schemas.microsoft.com/office/drawing/2014/main" id="{8B5F6969-63F5-412A-8AFC-E1BE9F2FC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9" name="Picture 5">
          <a:extLst>
            <a:ext uri="{FF2B5EF4-FFF2-40B4-BE49-F238E27FC236}">
              <a16:creationId xmlns:a16="http://schemas.microsoft.com/office/drawing/2014/main" id="{FAD861F9-0387-4B1C-9D7E-4A18E7AFF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0" name="Picture 5">
          <a:extLst>
            <a:ext uri="{FF2B5EF4-FFF2-40B4-BE49-F238E27FC236}">
              <a16:creationId xmlns:a16="http://schemas.microsoft.com/office/drawing/2014/main" id="{3AFB2148-C35D-44DC-9B46-A342FB48F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1" name="Picture 5">
          <a:extLst>
            <a:ext uri="{FF2B5EF4-FFF2-40B4-BE49-F238E27FC236}">
              <a16:creationId xmlns:a16="http://schemas.microsoft.com/office/drawing/2014/main" id="{43E76671-F119-46A7-8D14-36CC6F86FA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2" name="Picture 5">
          <a:extLst>
            <a:ext uri="{FF2B5EF4-FFF2-40B4-BE49-F238E27FC236}">
              <a16:creationId xmlns:a16="http://schemas.microsoft.com/office/drawing/2014/main" id="{E49D8B07-8AB2-4AF4-892B-9C0F22C55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3" name="Picture 5">
          <a:extLst>
            <a:ext uri="{FF2B5EF4-FFF2-40B4-BE49-F238E27FC236}">
              <a16:creationId xmlns:a16="http://schemas.microsoft.com/office/drawing/2014/main" id="{28245534-6F5F-42B9-9C27-48C68925E6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4" name="Picture 5">
          <a:extLst>
            <a:ext uri="{FF2B5EF4-FFF2-40B4-BE49-F238E27FC236}">
              <a16:creationId xmlns:a16="http://schemas.microsoft.com/office/drawing/2014/main" id="{0AEE8D3A-235A-496A-952A-E0CBA7D19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5" name="Picture 5">
          <a:extLst>
            <a:ext uri="{FF2B5EF4-FFF2-40B4-BE49-F238E27FC236}">
              <a16:creationId xmlns:a16="http://schemas.microsoft.com/office/drawing/2014/main" id="{A12B06A5-F903-45BB-ADFB-72D3A61BD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76" name="Picture 5">
          <a:extLst>
            <a:ext uri="{FF2B5EF4-FFF2-40B4-BE49-F238E27FC236}">
              <a16:creationId xmlns:a16="http://schemas.microsoft.com/office/drawing/2014/main" id="{2C88DB9E-D1BA-482C-8B53-AAA90E9A7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77" name="Picture 5">
          <a:extLst>
            <a:ext uri="{FF2B5EF4-FFF2-40B4-BE49-F238E27FC236}">
              <a16:creationId xmlns:a16="http://schemas.microsoft.com/office/drawing/2014/main" id="{F0973A04-5BE9-4805-A03D-4EC500C3B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78" name="Picture 5">
          <a:extLst>
            <a:ext uri="{FF2B5EF4-FFF2-40B4-BE49-F238E27FC236}">
              <a16:creationId xmlns:a16="http://schemas.microsoft.com/office/drawing/2014/main" id="{E0DD0A6B-35C2-42EB-8300-354A35F40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79" name="Picture 5">
          <a:extLst>
            <a:ext uri="{FF2B5EF4-FFF2-40B4-BE49-F238E27FC236}">
              <a16:creationId xmlns:a16="http://schemas.microsoft.com/office/drawing/2014/main" id="{1FBD192F-BBEC-428D-B14F-ED9AC2DA7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0" name="Picture 5">
          <a:extLst>
            <a:ext uri="{FF2B5EF4-FFF2-40B4-BE49-F238E27FC236}">
              <a16:creationId xmlns:a16="http://schemas.microsoft.com/office/drawing/2014/main" id="{557D9113-7B41-405F-85BB-47B4BFD83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1" name="Picture 5">
          <a:extLst>
            <a:ext uri="{FF2B5EF4-FFF2-40B4-BE49-F238E27FC236}">
              <a16:creationId xmlns:a16="http://schemas.microsoft.com/office/drawing/2014/main" id="{87378BD6-FBBB-47AB-AC3D-4EF3DA16C8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2" name="Picture 5">
          <a:extLst>
            <a:ext uri="{FF2B5EF4-FFF2-40B4-BE49-F238E27FC236}">
              <a16:creationId xmlns:a16="http://schemas.microsoft.com/office/drawing/2014/main" id="{8C2EEA5C-C4DC-4F9A-8334-B7F39CC14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 name="Picture 5">
          <a:extLst>
            <a:ext uri="{FF2B5EF4-FFF2-40B4-BE49-F238E27FC236}">
              <a16:creationId xmlns:a16="http://schemas.microsoft.com/office/drawing/2014/main" id="{3602E2E4-362E-4DB2-91E0-0CCAF89E7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 name="Picture 5">
          <a:extLst>
            <a:ext uri="{FF2B5EF4-FFF2-40B4-BE49-F238E27FC236}">
              <a16:creationId xmlns:a16="http://schemas.microsoft.com/office/drawing/2014/main" id="{A0746363-1536-4762-B8B5-951EC13D7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 name="Picture 5">
          <a:extLst>
            <a:ext uri="{FF2B5EF4-FFF2-40B4-BE49-F238E27FC236}">
              <a16:creationId xmlns:a16="http://schemas.microsoft.com/office/drawing/2014/main" id="{F0CB44B8-11CF-4926-85E1-56E82B293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6" name="Picture 5">
          <a:extLst>
            <a:ext uri="{FF2B5EF4-FFF2-40B4-BE49-F238E27FC236}">
              <a16:creationId xmlns:a16="http://schemas.microsoft.com/office/drawing/2014/main" id="{A8323E60-E1B8-470B-A8E2-6782CE596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7" name="Picture 5">
          <a:extLst>
            <a:ext uri="{FF2B5EF4-FFF2-40B4-BE49-F238E27FC236}">
              <a16:creationId xmlns:a16="http://schemas.microsoft.com/office/drawing/2014/main" id="{64C3F12A-6F92-492B-A634-E269346317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8" name="Picture 5">
          <a:extLst>
            <a:ext uri="{FF2B5EF4-FFF2-40B4-BE49-F238E27FC236}">
              <a16:creationId xmlns:a16="http://schemas.microsoft.com/office/drawing/2014/main" id="{7331CB19-26F1-4601-94F3-E473AB94C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9" name="Picture 5">
          <a:extLst>
            <a:ext uri="{FF2B5EF4-FFF2-40B4-BE49-F238E27FC236}">
              <a16:creationId xmlns:a16="http://schemas.microsoft.com/office/drawing/2014/main" id="{29111845-BB83-43A7-B50E-D2B10E9F0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0" name="Picture 5">
          <a:extLst>
            <a:ext uri="{FF2B5EF4-FFF2-40B4-BE49-F238E27FC236}">
              <a16:creationId xmlns:a16="http://schemas.microsoft.com/office/drawing/2014/main" id="{1E7EB420-5351-4614-A015-97FE424F5B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1" name="Picture 5">
          <a:extLst>
            <a:ext uri="{FF2B5EF4-FFF2-40B4-BE49-F238E27FC236}">
              <a16:creationId xmlns:a16="http://schemas.microsoft.com/office/drawing/2014/main" id="{BB3190DA-A9E6-4114-8A17-1DF99F750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2" name="Picture 5">
          <a:extLst>
            <a:ext uri="{FF2B5EF4-FFF2-40B4-BE49-F238E27FC236}">
              <a16:creationId xmlns:a16="http://schemas.microsoft.com/office/drawing/2014/main" id="{217D9C95-0858-4493-AA28-DA2E73C8C5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3" name="Picture 5">
          <a:extLst>
            <a:ext uri="{FF2B5EF4-FFF2-40B4-BE49-F238E27FC236}">
              <a16:creationId xmlns:a16="http://schemas.microsoft.com/office/drawing/2014/main" id="{23E04A7A-DF28-4B63-BB64-C924563B3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 name="Picture 5">
          <a:extLst>
            <a:ext uri="{FF2B5EF4-FFF2-40B4-BE49-F238E27FC236}">
              <a16:creationId xmlns:a16="http://schemas.microsoft.com/office/drawing/2014/main" id="{D99C3E5F-AB67-4A2D-8AD8-1B9C94D52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 name="Picture 5">
          <a:extLst>
            <a:ext uri="{FF2B5EF4-FFF2-40B4-BE49-F238E27FC236}">
              <a16:creationId xmlns:a16="http://schemas.microsoft.com/office/drawing/2014/main" id="{AC3C43D1-9249-49F6-B7A1-7988CBE940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6" name="Picture 5">
          <a:extLst>
            <a:ext uri="{FF2B5EF4-FFF2-40B4-BE49-F238E27FC236}">
              <a16:creationId xmlns:a16="http://schemas.microsoft.com/office/drawing/2014/main" id="{8F88F6E4-CA2F-4CF3-8D0E-2D8071FDE3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97" name="Picture 5">
          <a:extLst>
            <a:ext uri="{FF2B5EF4-FFF2-40B4-BE49-F238E27FC236}">
              <a16:creationId xmlns:a16="http://schemas.microsoft.com/office/drawing/2014/main" id="{D6AF5791-1A70-4B1C-804F-90A6F1D826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98" name="Picture 5">
          <a:extLst>
            <a:ext uri="{FF2B5EF4-FFF2-40B4-BE49-F238E27FC236}">
              <a16:creationId xmlns:a16="http://schemas.microsoft.com/office/drawing/2014/main" id="{16CC0D9C-7AA3-48F3-829B-BC92E5B7BF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99" name="Picture 5">
          <a:extLst>
            <a:ext uri="{FF2B5EF4-FFF2-40B4-BE49-F238E27FC236}">
              <a16:creationId xmlns:a16="http://schemas.microsoft.com/office/drawing/2014/main" id="{3141DA80-7B54-4FC3-9B54-FEF9CD1F9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0" name="Picture 5">
          <a:extLst>
            <a:ext uri="{FF2B5EF4-FFF2-40B4-BE49-F238E27FC236}">
              <a16:creationId xmlns:a16="http://schemas.microsoft.com/office/drawing/2014/main" id="{37CA4DDE-3BAE-4B3A-8CE7-DBB99D47E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1" name="Picture 5">
          <a:extLst>
            <a:ext uri="{FF2B5EF4-FFF2-40B4-BE49-F238E27FC236}">
              <a16:creationId xmlns:a16="http://schemas.microsoft.com/office/drawing/2014/main" id="{B5C11026-B227-458A-9AEE-89886F6AA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2" name="Picture 5">
          <a:extLst>
            <a:ext uri="{FF2B5EF4-FFF2-40B4-BE49-F238E27FC236}">
              <a16:creationId xmlns:a16="http://schemas.microsoft.com/office/drawing/2014/main" id="{68AC6F19-81BD-47E3-91FA-65CE615986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3" name="Picture 5">
          <a:extLst>
            <a:ext uri="{FF2B5EF4-FFF2-40B4-BE49-F238E27FC236}">
              <a16:creationId xmlns:a16="http://schemas.microsoft.com/office/drawing/2014/main" id="{669C25D8-B349-4B00-8BEC-B375A2F1E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4" name="Picture 5">
          <a:extLst>
            <a:ext uri="{FF2B5EF4-FFF2-40B4-BE49-F238E27FC236}">
              <a16:creationId xmlns:a16="http://schemas.microsoft.com/office/drawing/2014/main" id="{DE5B6E05-928E-4055-848E-A3436E35CD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5" name="Picture 5">
          <a:extLst>
            <a:ext uri="{FF2B5EF4-FFF2-40B4-BE49-F238E27FC236}">
              <a16:creationId xmlns:a16="http://schemas.microsoft.com/office/drawing/2014/main" id="{3E508508-AE7B-442F-96A4-D6AF1D8D6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 name="Picture 5">
          <a:extLst>
            <a:ext uri="{FF2B5EF4-FFF2-40B4-BE49-F238E27FC236}">
              <a16:creationId xmlns:a16="http://schemas.microsoft.com/office/drawing/2014/main" id="{BD5D7870-08F2-4C57-BA98-7D49764F8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 name="Picture 5">
          <a:extLst>
            <a:ext uri="{FF2B5EF4-FFF2-40B4-BE49-F238E27FC236}">
              <a16:creationId xmlns:a16="http://schemas.microsoft.com/office/drawing/2014/main" id="{7616EFA0-FBA6-4DA6-BD61-10BC6A327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 name="Picture 5">
          <a:extLst>
            <a:ext uri="{FF2B5EF4-FFF2-40B4-BE49-F238E27FC236}">
              <a16:creationId xmlns:a16="http://schemas.microsoft.com/office/drawing/2014/main" id="{1E3FEC59-3A06-4320-A9A2-DCF7A2ECB0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 name="Picture 5">
          <a:extLst>
            <a:ext uri="{FF2B5EF4-FFF2-40B4-BE49-F238E27FC236}">
              <a16:creationId xmlns:a16="http://schemas.microsoft.com/office/drawing/2014/main" id="{D611102B-9913-4D7F-A8EE-930F75D619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 name="Picture 5">
          <a:extLst>
            <a:ext uri="{FF2B5EF4-FFF2-40B4-BE49-F238E27FC236}">
              <a16:creationId xmlns:a16="http://schemas.microsoft.com/office/drawing/2014/main" id="{C44DFBD7-4E04-46E7-87E0-5705894B4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 name="Picture 5">
          <a:extLst>
            <a:ext uri="{FF2B5EF4-FFF2-40B4-BE49-F238E27FC236}">
              <a16:creationId xmlns:a16="http://schemas.microsoft.com/office/drawing/2014/main" id="{E8EA0ECC-48F0-4C2C-B985-9652FCADE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 name="Picture 5">
          <a:extLst>
            <a:ext uri="{FF2B5EF4-FFF2-40B4-BE49-F238E27FC236}">
              <a16:creationId xmlns:a16="http://schemas.microsoft.com/office/drawing/2014/main" id="{C716B845-C955-48FF-99D5-A5337DF65D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3" name="Picture 5">
          <a:extLst>
            <a:ext uri="{FF2B5EF4-FFF2-40B4-BE49-F238E27FC236}">
              <a16:creationId xmlns:a16="http://schemas.microsoft.com/office/drawing/2014/main" id="{F56C03E9-3D47-43F8-847F-A684F0D30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4" name="Picture 5">
          <a:extLst>
            <a:ext uri="{FF2B5EF4-FFF2-40B4-BE49-F238E27FC236}">
              <a16:creationId xmlns:a16="http://schemas.microsoft.com/office/drawing/2014/main" id="{5BA0068C-78FD-4B51-AC8E-BAC469531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5" name="Picture 5">
          <a:extLst>
            <a:ext uri="{FF2B5EF4-FFF2-40B4-BE49-F238E27FC236}">
              <a16:creationId xmlns:a16="http://schemas.microsoft.com/office/drawing/2014/main" id="{2248EBF9-7D56-4661-8289-00AB3BEF82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6" name="Picture 5">
          <a:extLst>
            <a:ext uri="{FF2B5EF4-FFF2-40B4-BE49-F238E27FC236}">
              <a16:creationId xmlns:a16="http://schemas.microsoft.com/office/drawing/2014/main" id="{4CC40F12-29DE-47C3-90CA-C4B614DED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7" name="Picture 5">
          <a:extLst>
            <a:ext uri="{FF2B5EF4-FFF2-40B4-BE49-F238E27FC236}">
              <a16:creationId xmlns:a16="http://schemas.microsoft.com/office/drawing/2014/main" id="{E4774B88-5910-43C6-8256-8BB9C43633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8" name="Picture 5">
          <a:extLst>
            <a:ext uri="{FF2B5EF4-FFF2-40B4-BE49-F238E27FC236}">
              <a16:creationId xmlns:a16="http://schemas.microsoft.com/office/drawing/2014/main" id="{6C0DE403-B6E3-410D-8965-9CBE70BD6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9" name="Picture 5">
          <a:extLst>
            <a:ext uri="{FF2B5EF4-FFF2-40B4-BE49-F238E27FC236}">
              <a16:creationId xmlns:a16="http://schemas.microsoft.com/office/drawing/2014/main" id="{82840319-4CD8-4005-B870-8B9DEBA42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0" name="Picture 5">
          <a:extLst>
            <a:ext uri="{FF2B5EF4-FFF2-40B4-BE49-F238E27FC236}">
              <a16:creationId xmlns:a16="http://schemas.microsoft.com/office/drawing/2014/main" id="{738A1E53-0C18-4DEB-BF4C-E34DF85D4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1" name="Picture 5">
          <a:extLst>
            <a:ext uri="{FF2B5EF4-FFF2-40B4-BE49-F238E27FC236}">
              <a16:creationId xmlns:a16="http://schemas.microsoft.com/office/drawing/2014/main" id="{F6471113-8FE8-4B90-B092-094FC46EED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2" name="Picture 5">
          <a:extLst>
            <a:ext uri="{FF2B5EF4-FFF2-40B4-BE49-F238E27FC236}">
              <a16:creationId xmlns:a16="http://schemas.microsoft.com/office/drawing/2014/main" id="{784EFC93-66D2-44AC-A4A6-C4B95EDC6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3" name="Picture 5">
          <a:extLst>
            <a:ext uri="{FF2B5EF4-FFF2-40B4-BE49-F238E27FC236}">
              <a16:creationId xmlns:a16="http://schemas.microsoft.com/office/drawing/2014/main" id="{FDC622CC-27B6-47E3-925E-71DE78841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4" name="Picture 5">
          <a:extLst>
            <a:ext uri="{FF2B5EF4-FFF2-40B4-BE49-F238E27FC236}">
              <a16:creationId xmlns:a16="http://schemas.microsoft.com/office/drawing/2014/main" id="{EA52FD5C-1B43-4E40-8918-33CE575D1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5" name="Picture 5">
          <a:extLst>
            <a:ext uri="{FF2B5EF4-FFF2-40B4-BE49-F238E27FC236}">
              <a16:creationId xmlns:a16="http://schemas.microsoft.com/office/drawing/2014/main" id="{182CA9F1-B515-449E-85C9-480848424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6" name="Picture 5">
          <a:extLst>
            <a:ext uri="{FF2B5EF4-FFF2-40B4-BE49-F238E27FC236}">
              <a16:creationId xmlns:a16="http://schemas.microsoft.com/office/drawing/2014/main" id="{A660D4D2-B176-4B2F-ACFD-C3CE39387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7" name="Picture 5">
          <a:extLst>
            <a:ext uri="{FF2B5EF4-FFF2-40B4-BE49-F238E27FC236}">
              <a16:creationId xmlns:a16="http://schemas.microsoft.com/office/drawing/2014/main" id="{38476361-61AB-436A-86DA-F9CBBBDE6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8" name="Picture 5">
          <a:extLst>
            <a:ext uri="{FF2B5EF4-FFF2-40B4-BE49-F238E27FC236}">
              <a16:creationId xmlns:a16="http://schemas.microsoft.com/office/drawing/2014/main" id="{A8736A52-42C4-40B1-B6CD-0E9C37DD9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29" name="Picture 5">
          <a:extLst>
            <a:ext uri="{FF2B5EF4-FFF2-40B4-BE49-F238E27FC236}">
              <a16:creationId xmlns:a16="http://schemas.microsoft.com/office/drawing/2014/main" id="{22266A02-A1B6-4006-93F9-591F33BB46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0" name="Picture 5">
          <a:extLst>
            <a:ext uri="{FF2B5EF4-FFF2-40B4-BE49-F238E27FC236}">
              <a16:creationId xmlns:a16="http://schemas.microsoft.com/office/drawing/2014/main" id="{C5E3AEA4-09AA-4C6C-8BB8-BA98E7812F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1" name="Picture 5">
          <a:extLst>
            <a:ext uri="{FF2B5EF4-FFF2-40B4-BE49-F238E27FC236}">
              <a16:creationId xmlns:a16="http://schemas.microsoft.com/office/drawing/2014/main" id="{9EE986B8-56CD-433E-A490-E42EBA6A7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2" name="Picture 5">
          <a:extLst>
            <a:ext uri="{FF2B5EF4-FFF2-40B4-BE49-F238E27FC236}">
              <a16:creationId xmlns:a16="http://schemas.microsoft.com/office/drawing/2014/main" id="{0B557FC9-E883-4DC7-8BA2-A7708F7FF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3" name="Picture 5">
          <a:extLst>
            <a:ext uri="{FF2B5EF4-FFF2-40B4-BE49-F238E27FC236}">
              <a16:creationId xmlns:a16="http://schemas.microsoft.com/office/drawing/2014/main" id="{FD65109C-46D7-4D69-8418-9685A7E2F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4" name="Picture 5">
          <a:extLst>
            <a:ext uri="{FF2B5EF4-FFF2-40B4-BE49-F238E27FC236}">
              <a16:creationId xmlns:a16="http://schemas.microsoft.com/office/drawing/2014/main" id="{006DC542-C6AE-42A7-BEFC-A694DC0158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 name="Picture 5">
          <a:extLst>
            <a:ext uri="{FF2B5EF4-FFF2-40B4-BE49-F238E27FC236}">
              <a16:creationId xmlns:a16="http://schemas.microsoft.com/office/drawing/2014/main" id="{2E9C0DFB-6993-4D91-8512-6C2F1CE65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 name="Picture 5">
          <a:extLst>
            <a:ext uri="{FF2B5EF4-FFF2-40B4-BE49-F238E27FC236}">
              <a16:creationId xmlns:a16="http://schemas.microsoft.com/office/drawing/2014/main" id="{755CA4CD-E4C1-4E3B-96CF-AC678BAD5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 name="Picture 5">
          <a:extLst>
            <a:ext uri="{FF2B5EF4-FFF2-40B4-BE49-F238E27FC236}">
              <a16:creationId xmlns:a16="http://schemas.microsoft.com/office/drawing/2014/main" id="{C8BB9555-9962-4048-B262-A28965693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 name="Picture 5">
          <a:extLst>
            <a:ext uri="{FF2B5EF4-FFF2-40B4-BE49-F238E27FC236}">
              <a16:creationId xmlns:a16="http://schemas.microsoft.com/office/drawing/2014/main" id="{8B6FE107-9CA2-442D-8641-992905F99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 name="Picture 5">
          <a:extLst>
            <a:ext uri="{FF2B5EF4-FFF2-40B4-BE49-F238E27FC236}">
              <a16:creationId xmlns:a16="http://schemas.microsoft.com/office/drawing/2014/main" id="{5F55068A-3325-470B-8528-8BDC2ACE5A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 name="Picture 5">
          <a:extLst>
            <a:ext uri="{FF2B5EF4-FFF2-40B4-BE49-F238E27FC236}">
              <a16:creationId xmlns:a16="http://schemas.microsoft.com/office/drawing/2014/main" id="{58655237-E331-43AB-9916-C6E4C6BC6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1" name="Picture 5">
          <a:extLst>
            <a:ext uri="{FF2B5EF4-FFF2-40B4-BE49-F238E27FC236}">
              <a16:creationId xmlns:a16="http://schemas.microsoft.com/office/drawing/2014/main" id="{B2BA2451-13EF-4622-97CD-A6DB52BAE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2" name="Picture 5">
          <a:extLst>
            <a:ext uri="{FF2B5EF4-FFF2-40B4-BE49-F238E27FC236}">
              <a16:creationId xmlns:a16="http://schemas.microsoft.com/office/drawing/2014/main" id="{054CDDDE-C728-4603-915B-E5C4A8E28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 name="Picture 5">
          <a:extLst>
            <a:ext uri="{FF2B5EF4-FFF2-40B4-BE49-F238E27FC236}">
              <a16:creationId xmlns:a16="http://schemas.microsoft.com/office/drawing/2014/main" id="{2CB89E11-3FDB-49E1-B313-8227A61B3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 name="Picture 5">
          <a:extLst>
            <a:ext uri="{FF2B5EF4-FFF2-40B4-BE49-F238E27FC236}">
              <a16:creationId xmlns:a16="http://schemas.microsoft.com/office/drawing/2014/main" id="{4E1264EF-420B-4ADA-AB21-9A2A9D13E2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 name="Picture 5">
          <a:extLst>
            <a:ext uri="{FF2B5EF4-FFF2-40B4-BE49-F238E27FC236}">
              <a16:creationId xmlns:a16="http://schemas.microsoft.com/office/drawing/2014/main" id="{363AB418-707D-439E-A9CC-0512AB966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 name="Picture 5">
          <a:extLst>
            <a:ext uri="{FF2B5EF4-FFF2-40B4-BE49-F238E27FC236}">
              <a16:creationId xmlns:a16="http://schemas.microsoft.com/office/drawing/2014/main" id="{BD791A95-92FB-47A2-8D13-40C0D9884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 name="Picture 5">
          <a:extLst>
            <a:ext uri="{FF2B5EF4-FFF2-40B4-BE49-F238E27FC236}">
              <a16:creationId xmlns:a16="http://schemas.microsoft.com/office/drawing/2014/main" id="{DF3F09A1-2972-44CB-A3C2-910536EAC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 name="Picture 5">
          <a:extLst>
            <a:ext uri="{FF2B5EF4-FFF2-40B4-BE49-F238E27FC236}">
              <a16:creationId xmlns:a16="http://schemas.microsoft.com/office/drawing/2014/main" id="{45B85B39-5BB5-4A32-8B96-FDC017BC1E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 name="Picture 5">
          <a:extLst>
            <a:ext uri="{FF2B5EF4-FFF2-40B4-BE49-F238E27FC236}">
              <a16:creationId xmlns:a16="http://schemas.microsoft.com/office/drawing/2014/main" id="{C1299C32-BFA7-4113-B62C-2C23D2E8F4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50" name="Picture 5">
          <a:extLst>
            <a:ext uri="{FF2B5EF4-FFF2-40B4-BE49-F238E27FC236}">
              <a16:creationId xmlns:a16="http://schemas.microsoft.com/office/drawing/2014/main" id="{EFAD4B9A-0305-4FEF-B4F9-7799575A8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51" name="Picture 5">
          <a:extLst>
            <a:ext uri="{FF2B5EF4-FFF2-40B4-BE49-F238E27FC236}">
              <a16:creationId xmlns:a16="http://schemas.microsoft.com/office/drawing/2014/main" id="{5A5F8316-E7B0-4193-89DE-78469FEB9E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52" name="Picture 5">
          <a:extLst>
            <a:ext uri="{FF2B5EF4-FFF2-40B4-BE49-F238E27FC236}">
              <a16:creationId xmlns:a16="http://schemas.microsoft.com/office/drawing/2014/main" id="{4734A980-6F70-45F7-B7C7-35D0F0297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53" name="Picture 5">
          <a:extLst>
            <a:ext uri="{FF2B5EF4-FFF2-40B4-BE49-F238E27FC236}">
              <a16:creationId xmlns:a16="http://schemas.microsoft.com/office/drawing/2014/main" id="{18AFDF25-09AF-4EEB-94C0-AA483F98F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54" name="Picture 5">
          <a:extLst>
            <a:ext uri="{FF2B5EF4-FFF2-40B4-BE49-F238E27FC236}">
              <a16:creationId xmlns:a16="http://schemas.microsoft.com/office/drawing/2014/main" id="{B0FBE674-4B6F-40EC-A861-42FBD2F01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5" name="Picture 5">
          <a:extLst>
            <a:ext uri="{FF2B5EF4-FFF2-40B4-BE49-F238E27FC236}">
              <a16:creationId xmlns:a16="http://schemas.microsoft.com/office/drawing/2014/main" id="{1EBA38A0-BE97-42C0-B227-DB03A7AB2F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6" name="Picture 5">
          <a:extLst>
            <a:ext uri="{FF2B5EF4-FFF2-40B4-BE49-F238E27FC236}">
              <a16:creationId xmlns:a16="http://schemas.microsoft.com/office/drawing/2014/main" id="{ED00B80D-E1DD-40D0-8DBA-D5553810D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7" name="Picture 5">
          <a:extLst>
            <a:ext uri="{FF2B5EF4-FFF2-40B4-BE49-F238E27FC236}">
              <a16:creationId xmlns:a16="http://schemas.microsoft.com/office/drawing/2014/main" id="{A741A80D-1860-480F-B94B-4EEB8BDC4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8" name="Picture 5">
          <a:extLst>
            <a:ext uri="{FF2B5EF4-FFF2-40B4-BE49-F238E27FC236}">
              <a16:creationId xmlns:a16="http://schemas.microsoft.com/office/drawing/2014/main" id="{07AE12B8-3FCB-44B9-B189-A8E9AFC32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9" name="Picture 5">
          <a:extLst>
            <a:ext uri="{FF2B5EF4-FFF2-40B4-BE49-F238E27FC236}">
              <a16:creationId xmlns:a16="http://schemas.microsoft.com/office/drawing/2014/main" id="{997D55FA-8171-46A7-9A06-6A1533F37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0" name="Picture 5">
          <a:extLst>
            <a:ext uri="{FF2B5EF4-FFF2-40B4-BE49-F238E27FC236}">
              <a16:creationId xmlns:a16="http://schemas.microsoft.com/office/drawing/2014/main" id="{8FE1AE60-8EFB-497D-9EAD-AC5A6CCFA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1" name="Picture 5">
          <a:extLst>
            <a:ext uri="{FF2B5EF4-FFF2-40B4-BE49-F238E27FC236}">
              <a16:creationId xmlns:a16="http://schemas.microsoft.com/office/drawing/2014/main" id="{9599C148-58BB-4841-B362-929635F8D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 name="Picture 5">
          <a:extLst>
            <a:ext uri="{FF2B5EF4-FFF2-40B4-BE49-F238E27FC236}">
              <a16:creationId xmlns:a16="http://schemas.microsoft.com/office/drawing/2014/main" id="{B0EF8F1C-490F-4F67-B3BF-EF80655C2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 name="Picture 5">
          <a:extLst>
            <a:ext uri="{FF2B5EF4-FFF2-40B4-BE49-F238E27FC236}">
              <a16:creationId xmlns:a16="http://schemas.microsoft.com/office/drawing/2014/main" id="{E6B17CA8-453B-4A7F-849E-1716F39DD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4" name="Picture 5">
          <a:extLst>
            <a:ext uri="{FF2B5EF4-FFF2-40B4-BE49-F238E27FC236}">
              <a16:creationId xmlns:a16="http://schemas.microsoft.com/office/drawing/2014/main" id="{E8F71691-A02D-406B-A391-FF1E8D3126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5" name="Picture 5">
          <a:extLst>
            <a:ext uri="{FF2B5EF4-FFF2-40B4-BE49-F238E27FC236}">
              <a16:creationId xmlns:a16="http://schemas.microsoft.com/office/drawing/2014/main" id="{D2186BE0-44F3-44C0-8586-D35E08F3DA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6" name="Picture 5">
          <a:extLst>
            <a:ext uri="{FF2B5EF4-FFF2-40B4-BE49-F238E27FC236}">
              <a16:creationId xmlns:a16="http://schemas.microsoft.com/office/drawing/2014/main" id="{42E34082-FDCF-484B-BBBE-CC35450416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7" name="Picture 5">
          <a:extLst>
            <a:ext uri="{FF2B5EF4-FFF2-40B4-BE49-F238E27FC236}">
              <a16:creationId xmlns:a16="http://schemas.microsoft.com/office/drawing/2014/main" id="{0FEA5E7F-B5AC-41E3-ACEC-C2AC93430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8" name="Picture 5">
          <a:extLst>
            <a:ext uri="{FF2B5EF4-FFF2-40B4-BE49-F238E27FC236}">
              <a16:creationId xmlns:a16="http://schemas.microsoft.com/office/drawing/2014/main" id="{E36C476D-0837-49AA-AE82-3EE082D0A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9" name="Picture 5">
          <a:extLst>
            <a:ext uri="{FF2B5EF4-FFF2-40B4-BE49-F238E27FC236}">
              <a16:creationId xmlns:a16="http://schemas.microsoft.com/office/drawing/2014/main" id="{14B2215D-2443-4DD6-A92A-558EB45B7F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0" name="Picture 5">
          <a:extLst>
            <a:ext uri="{FF2B5EF4-FFF2-40B4-BE49-F238E27FC236}">
              <a16:creationId xmlns:a16="http://schemas.microsoft.com/office/drawing/2014/main" id="{4ADE84B2-71AF-4D1C-93AE-20A5D7EAF8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1" name="Picture 5">
          <a:extLst>
            <a:ext uri="{FF2B5EF4-FFF2-40B4-BE49-F238E27FC236}">
              <a16:creationId xmlns:a16="http://schemas.microsoft.com/office/drawing/2014/main" id="{DEE1A686-130F-4661-95A7-CF57905A9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2" name="Picture 5">
          <a:extLst>
            <a:ext uri="{FF2B5EF4-FFF2-40B4-BE49-F238E27FC236}">
              <a16:creationId xmlns:a16="http://schemas.microsoft.com/office/drawing/2014/main" id="{990E43B9-8B84-4043-B8FA-8EB820BC9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3" name="Picture 5">
          <a:extLst>
            <a:ext uri="{FF2B5EF4-FFF2-40B4-BE49-F238E27FC236}">
              <a16:creationId xmlns:a16="http://schemas.microsoft.com/office/drawing/2014/main" id="{CEC2F312-1A88-43C1-BCDC-FF7D6CE5B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4" name="Picture 5">
          <a:extLst>
            <a:ext uri="{FF2B5EF4-FFF2-40B4-BE49-F238E27FC236}">
              <a16:creationId xmlns:a16="http://schemas.microsoft.com/office/drawing/2014/main" id="{D3549630-ADA5-4F6B-B5F9-68128E459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5" name="Picture 5">
          <a:extLst>
            <a:ext uri="{FF2B5EF4-FFF2-40B4-BE49-F238E27FC236}">
              <a16:creationId xmlns:a16="http://schemas.microsoft.com/office/drawing/2014/main" id="{B3981321-211D-4D59-A27C-FF6B4EF12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 name="Picture 5">
          <a:extLst>
            <a:ext uri="{FF2B5EF4-FFF2-40B4-BE49-F238E27FC236}">
              <a16:creationId xmlns:a16="http://schemas.microsoft.com/office/drawing/2014/main" id="{38F6CC59-E413-4664-B809-187F50BCDF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 name="Picture 5">
          <a:extLst>
            <a:ext uri="{FF2B5EF4-FFF2-40B4-BE49-F238E27FC236}">
              <a16:creationId xmlns:a16="http://schemas.microsoft.com/office/drawing/2014/main" id="{C39EF6B3-0EE1-4A85-9EFC-7EE4D89FB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 name="Picture 5">
          <a:extLst>
            <a:ext uri="{FF2B5EF4-FFF2-40B4-BE49-F238E27FC236}">
              <a16:creationId xmlns:a16="http://schemas.microsoft.com/office/drawing/2014/main" id="{A040D4AB-5CE3-4691-8058-C061791F3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9" name="Picture 5">
          <a:extLst>
            <a:ext uri="{FF2B5EF4-FFF2-40B4-BE49-F238E27FC236}">
              <a16:creationId xmlns:a16="http://schemas.microsoft.com/office/drawing/2014/main" id="{59EEB8CD-B136-46AB-B111-7C294FF3E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0" name="Picture 5">
          <a:extLst>
            <a:ext uri="{FF2B5EF4-FFF2-40B4-BE49-F238E27FC236}">
              <a16:creationId xmlns:a16="http://schemas.microsoft.com/office/drawing/2014/main" id="{6DA971E9-3478-4F47-A71B-48AC2BE82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1" name="Picture 5">
          <a:extLst>
            <a:ext uri="{FF2B5EF4-FFF2-40B4-BE49-F238E27FC236}">
              <a16:creationId xmlns:a16="http://schemas.microsoft.com/office/drawing/2014/main" id="{441053B9-6CE8-4590-B14C-B15F69F1F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2" name="Picture 5">
          <a:extLst>
            <a:ext uri="{FF2B5EF4-FFF2-40B4-BE49-F238E27FC236}">
              <a16:creationId xmlns:a16="http://schemas.microsoft.com/office/drawing/2014/main" id="{39A4CEB9-0C19-4F00-8369-ECB8A3E11A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3" name="Picture 5">
          <a:extLst>
            <a:ext uri="{FF2B5EF4-FFF2-40B4-BE49-F238E27FC236}">
              <a16:creationId xmlns:a16="http://schemas.microsoft.com/office/drawing/2014/main" id="{F557ECBB-849E-49A1-846E-867F78A5B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4" name="Picture 5">
          <a:extLst>
            <a:ext uri="{FF2B5EF4-FFF2-40B4-BE49-F238E27FC236}">
              <a16:creationId xmlns:a16="http://schemas.microsoft.com/office/drawing/2014/main" id="{D4998677-8DC5-425B-A1E6-2795C5371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5" name="Picture 5">
          <a:extLst>
            <a:ext uri="{FF2B5EF4-FFF2-40B4-BE49-F238E27FC236}">
              <a16:creationId xmlns:a16="http://schemas.microsoft.com/office/drawing/2014/main" id="{4FFBACC0-11B9-4321-AFC8-8E0F5D644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6" name="Picture 5">
          <a:extLst>
            <a:ext uri="{FF2B5EF4-FFF2-40B4-BE49-F238E27FC236}">
              <a16:creationId xmlns:a16="http://schemas.microsoft.com/office/drawing/2014/main" id="{B1698C8A-713A-41AA-9BE8-2BA0FB271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7" name="Picture 5">
          <a:extLst>
            <a:ext uri="{FF2B5EF4-FFF2-40B4-BE49-F238E27FC236}">
              <a16:creationId xmlns:a16="http://schemas.microsoft.com/office/drawing/2014/main" id="{AAD5C565-4E26-4D70-8F84-EBA8BF0ED5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8" name="Picture 5">
          <a:extLst>
            <a:ext uri="{FF2B5EF4-FFF2-40B4-BE49-F238E27FC236}">
              <a16:creationId xmlns:a16="http://schemas.microsoft.com/office/drawing/2014/main" id="{2675FAF6-EBD7-423F-93B7-EA87AD374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89" name="Picture 5">
          <a:extLst>
            <a:ext uri="{FF2B5EF4-FFF2-40B4-BE49-F238E27FC236}">
              <a16:creationId xmlns:a16="http://schemas.microsoft.com/office/drawing/2014/main" id="{629D04D2-9782-4084-B76C-BA10CEF495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0" name="Picture 5">
          <a:extLst>
            <a:ext uri="{FF2B5EF4-FFF2-40B4-BE49-F238E27FC236}">
              <a16:creationId xmlns:a16="http://schemas.microsoft.com/office/drawing/2014/main" id="{532EE17E-BA1C-4DD0-8AEF-016E8687A7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1" name="Picture 5">
          <a:extLst>
            <a:ext uri="{FF2B5EF4-FFF2-40B4-BE49-F238E27FC236}">
              <a16:creationId xmlns:a16="http://schemas.microsoft.com/office/drawing/2014/main" id="{A9C31903-154B-4968-A228-5CC7104A0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2" name="Picture 5">
          <a:extLst>
            <a:ext uri="{FF2B5EF4-FFF2-40B4-BE49-F238E27FC236}">
              <a16:creationId xmlns:a16="http://schemas.microsoft.com/office/drawing/2014/main" id="{AC6F6B06-EC8D-40D2-85BF-C0C58A6D6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3" name="Picture 5">
          <a:extLst>
            <a:ext uri="{FF2B5EF4-FFF2-40B4-BE49-F238E27FC236}">
              <a16:creationId xmlns:a16="http://schemas.microsoft.com/office/drawing/2014/main" id="{64233CE8-3717-4E73-9C0A-2FB497040C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4" name="Picture 5">
          <a:extLst>
            <a:ext uri="{FF2B5EF4-FFF2-40B4-BE49-F238E27FC236}">
              <a16:creationId xmlns:a16="http://schemas.microsoft.com/office/drawing/2014/main" id="{D28FD650-E56E-44BC-8DFD-9D668EE03C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5" name="Picture 5">
          <a:extLst>
            <a:ext uri="{FF2B5EF4-FFF2-40B4-BE49-F238E27FC236}">
              <a16:creationId xmlns:a16="http://schemas.microsoft.com/office/drawing/2014/main" id="{DD3A0647-51AC-40F0-AC2D-1921102C4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6" name="Picture 5">
          <a:extLst>
            <a:ext uri="{FF2B5EF4-FFF2-40B4-BE49-F238E27FC236}">
              <a16:creationId xmlns:a16="http://schemas.microsoft.com/office/drawing/2014/main" id="{90DED212-971F-4971-B3DA-4AB9242C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7" name="Picture 5">
          <a:extLst>
            <a:ext uri="{FF2B5EF4-FFF2-40B4-BE49-F238E27FC236}">
              <a16:creationId xmlns:a16="http://schemas.microsoft.com/office/drawing/2014/main" id="{43004C7C-C104-4D9E-B7CB-A4E9A8552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8" name="Picture 5">
          <a:extLst>
            <a:ext uri="{FF2B5EF4-FFF2-40B4-BE49-F238E27FC236}">
              <a16:creationId xmlns:a16="http://schemas.microsoft.com/office/drawing/2014/main" id="{E5FC2840-D6AA-4C80-B379-AA3C355661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99" name="Picture 5">
          <a:extLst>
            <a:ext uri="{FF2B5EF4-FFF2-40B4-BE49-F238E27FC236}">
              <a16:creationId xmlns:a16="http://schemas.microsoft.com/office/drawing/2014/main" id="{3BB0F2A2-C027-4755-B01F-05E64C2CC1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0" name="Picture 5">
          <a:extLst>
            <a:ext uri="{FF2B5EF4-FFF2-40B4-BE49-F238E27FC236}">
              <a16:creationId xmlns:a16="http://schemas.microsoft.com/office/drawing/2014/main" id="{194E20E4-C21C-4152-859B-BFF3DFF9C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1" name="Picture 5">
          <a:extLst>
            <a:ext uri="{FF2B5EF4-FFF2-40B4-BE49-F238E27FC236}">
              <a16:creationId xmlns:a16="http://schemas.microsoft.com/office/drawing/2014/main" id="{ADDCB61F-96F8-492B-9BDC-70DFED078D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2" name="Picture 5">
          <a:extLst>
            <a:ext uri="{FF2B5EF4-FFF2-40B4-BE49-F238E27FC236}">
              <a16:creationId xmlns:a16="http://schemas.microsoft.com/office/drawing/2014/main" id="{39CBE766-E0DC-4E4D-BD86-05AB9BC7AF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3" name="Picture 5">
          <a:extLst>
            <a:ext uri="{FF2B5EF4-FFF2-40B4-BE49-F238E27FC236}">
              <a16:creationId xmlns:a16="http://schemas.microsoft.com/office/drawing/2014/main" id="{24FAA7D9-2D90-455F-8885-E5B1913C3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4" name="Picture 5">
          <a:extLst>
            <a:ext uri="{FF2B5EF4-FFF2-40B4-BE49-F238E27FC236}">
              <a16:creationId xmlns:a16="http://schemas.microsoft.com/office/drawing/2014/main" id="{74C652F2-8238-421F-BA2D-0BB1B62AD6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5" name="Picture 5">
          <a:extLst>
            <a:ext uri="{FF2B5EF4-FFF2-40B4-BE49-F238E27FC236}">
              <a16:creationId xmlns:a16="http://schemas.microsoft.com/office/drawing/2014/main" id="{DF75E27B-3E10-471E-8934-96F3E00C36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6" name="Picture 5">
          <a:extLst>
            <a:ext uri="{FF2B5EF4-FFF2-40B4-BE49-F238E27FC236}">
              <a16:creationId xmlns:a16="http://schemas.microsoft.com/office/drawing/2014/main" id="{B5C32D38-770D-4000-A27A-2C9EB37769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7" name="Picture 5">
          <a:extLst>
            <a:ext uri="{FF2B5EF4-FFF2-40B4-BE49-F238E27FC236}">
              <a16:creationId xmlns:a16="http://schemas.microsoft.com/office/drawing/2014/main" id="{6898F0C5-2AF5-4D66-92C4-E4641ED854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8" name="Picture 5">
          <a:extLst>
            <a:ext uri="{FF2B5EF4-FFF2-40B4-BE49-F238E27FC236}">
              <a16:creationId xmlns:a16="http://schemas.microsoft.com/office/drawing/2014/main" id="{6A0F2037-8ECB-4F57-9D6C-7C5F02F07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09" name="Picture 5">
          <a:extLst>
            <a:ext uri="{FF2B5EF4-FFF2-40B4-BE49-F238E27FC236}">
              <a16:creationId xmlns:a16="http://schemas.microsoft.com/office/drawing/2014/main" id="{B88BA000-C5E1-4E0E-94AA-24000DC08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0" name="Picture 5">
          <a:extLst>
            <a:ext uri="{FF2B5EF4-FFF2-40B4-BE49-F238E27FC236}">
              <a16:creationId xmlns:a16="http://schemas.microsoft.com/office/drawing/2014/main" id="{D7EE10DD-B160-4C2C-95CA-DB3CBB75E1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1" name="Picture 5">
          <a:extLst>
            <a:ext uri="{FF2B5EF4-FFF2-40B4-BE49-F238E27FC236}">
              <a16:creationId xmlns:a16="http://schemas.microsoft.com/office/drawing/2014/main" id="{0C85BFEF-B4EE-4380-B2E4-E3EAADECBF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 name="Picture 5">
          <a:extLst>
            <a:ext uri="{FF2B5EF4-FFF2-40B4-BE49-F238E27FC236}">
              <a16:creationId xmlns:a16="http://schemas.microsoft.com/office/drawing/2014/main" id="{B6FA1B79-B7A9-4C80-8BB6-FFEA8C490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 name="Picture 5">
          <a:extLst>
            <a:ext uri="{FF2B5EF4-FFF2-40B4-BE49-F238E27FC236}">
              <a16:creationId xmlns:a16="http://schemas.microsoft.com/office/drawing/2014/main" id="{EA507909-0821-4200-A35B-723E018595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 name="Picture 5">
          <a:extLst>
            <a:ext uri="{FF2B5EF4-FFF2-40B4-BE49-F238E27FC236}">
              <a16:creationId xmlns:a16="http://schemas.microsoft.com/office/drawing/2014/main" id="{E5801298-7C9B-4924-A174-28793A1C27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 name="Picture 5">
          <a:extLst>
            <a:ext uri="{FF2B5EF4-FFF2-40B4-BE49-F238E27FC236}">
              <a16:creationId xmlns:a16="http://schemas.microsoft.com/office/drawing/2014/main" id="{DF12A67B-FE37-4C33-870F-97DB7E8EF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 name="Picture 5">
          <a:extLst>
            <a:ext uri="{FF2B5EF4-FFF2-40B4-BE49-F238E27FC236}">
              <a16:creationId xmlns:a16="http://schemas.microsoft.com/office/drawing/2014/main" id="{A60493C8-8537-4A5D-A1E4-AED3AEAFF5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 name="Picture 5">
          <a:extLst>
            <a:ext uri="{FF2B5EF4-FFF2-40B4-BE49-F238E27FC236}">
              <a16:creationId xmlns:a16="http://schemas.microsoft.com/office/drawing/2014/main" id="{8D8EB82C-F125-4CD3-9C4E-8264F8298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8" name="Picture 5">
          <a:extLst>
            <a:ext uri="{FF2B5EF4-FFF2-40B4-BE49-F238E27FC236}">
              <a16:creationId xmlns:a16="http://schemas.microsoft.com/office/drawing/2014/main" id="{4FDF16BF-47D7-4A2A-8390-7894787620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9" name="Picture 5">
          <a:extLst>
            <a:ext uri="{FF2B5EF4-FFF2-40B4-BE49-F238E27FC236}">
              <a16:creationId xmlns:a16="http://schemas.microsoft.com/office/drawing/2014/main" id="{D5B83F22-7091-4C4F-AEB2-605138A35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0" name="Picture 5">
          <a:extLst>
            <a:ext uri="{FF2B5EF4-FFF2-40B4-BE49-F238E27FC236}">
              <a16:creationId xmlns:a16="http://schemas.microsoft.com/office/drawing/2014/main" id="{54928E1C-FD1A-4C26-9569-E9227E26B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1" name="Picture 5">
          <a:extLst>
            <a:ext uri="{FF2B5EF4-FFF2-40B4-BE49-F238E27FC236}">
              <a16:creationId xmlns:a16="http://schemas.microsoft.com/office/drawing/2014/main" id="{ECCA43D4-E8B7-41ED-A2FB-C938DF8B03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2" name="Picture 5">
          <a:extLst>
            <a:ext uri="{FF2B5EF4-FFF2-40B4-BE49-F238E27FC236}">
              <a16:creationId xmlns:a16="http://schemas.microsoft.com/office/drawing/2014/main" id="{425A620D-72FF-4A36-9DF5-2F1954E98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3" name="Picture 5">
          <a:extLst>
            <a:ext uri="{FF2B5EF4-FFF2-40B4-BE49-F238E27FC236}">
              <a16:creationId xmlns:a16="http://schemas.microsoft.com/office/drawing/2014/main" id="{04FF01DD-C26C-4584-9535-A54FDC2E2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4" name="Picture 5">
          <a:extLst>
            <a:ext uri="{FF2B5EF4-FFF2-40B4-BE49-F238E27FC236}">
              <a16:creationId xmlns:a16="http://schemas.microsoft.com/office/drawing/2014/main" id="{4BBBD4AE-B385-4074-A867-C4C1DABB7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5" name="Picture 5">
          <a:extLst>
            <a:ext uri="{FF2B5EF4-FFF2-40B4-BE49-F238E27FC236}">
              <a16:creationId xmlns:a16="http://schemas.microsoft.com/office/drawing/2014/main" id="{CA8AE092-699A-4A3E-A1B3-5FF71677A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6" name="Picture 5">
          <a:extLst>
            <a:ext uri="{FF2B5EF4-FFF2-40B4-BE49-F238E27FC236}">
              <a16:creationId xmlns:a16="http://schemas.microsoft.com/office/drawing/2014/main" id="{2FAE4F01-AFD8-4228-95B9-E06ACF6CFF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7" name="Picture 5">
          <a:extLst>
            <a:ext uri="{FF2B5EF4-FFF2-40B4-BE49-F238E27FC236}">
              <a16:creationId xmlns:a16="http://schemas.microsoft.com/office/drawing/2014/main" id="{9D3241A3-668F-4F50-B5EC-548182B0FB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8" name="Picture 5">
          <a:extLst>
            <a:ext uri="{FF2B5EF4-FFF2-40B4-BE49-F238E27FC236}">
              <a16:creationId xmlns:a16="http://schemas.microsoft.com/office/drawing/2014/main" id="{09D745EE-A989-4CEA-A2BB-BFE1558AC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29" name="Picture 5">
          <a:extLst>
            <a:ext uri="{FF2B5EF4-FFF2-40B4-BE49-F238E27FC236}">
              <a16:creationId xmlns:a16="http://schemas.microsoft.com/office/drawing/2014/main" id="{CEFC4B63-8EAB-4EF8-8C84-8B16ED080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0" name="Picture 5">
          <a:extLst>
            <a:ext uri="{FF2B5EF4-FFF2-40B4-BE49-F238E27FC236}">
              <a16:creationId xmlns:a16="http://schemas.microsoft.com/office/drawing/2014/main" id="{42E36C70-4795-4EEB-AC97-E479FB7AC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1" name="Picture 5">
          <a:extLst>
            <a:ext uri="{FF2B5EF4-FFF2-40B4-BE49-F238E27FC236}">
              <a16:creationId xmlns:a16="http://schemas.microsoft.com/office/drawing/2014/main" id="{52088EBD-5CD3-45F8-9E50-F9C7A3329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2" name="Picture 5">
          <a:extLst>
            <a:ext uri="{FF2B5EF4-FFF2-40B4-BE49-F238E27FC236}">
              <a16:creationId xmlns:a16="http://schemas.microsoft.com/office/drawing/2014/main" id="{2196BC6B-F9F5-44CA-9E6F-7B1358C014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3" name="Picture 5">
          <a:extLst>
            <a:ext uri="{FF2B5EF4-FFF2-40B4-BE49-F238E27FC236}">
              <a16:creationId xmlns:a16="http://schemas.microsoft.com/office/drawing/2014/main" id="{D086A990-3579-4E7E-A5DA-A54B2A0163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4" name="Picture 5">
          <a:extLst>
            <a:ext uri="{FF2B5EF4-FFF2-40B4-BE49-F238E27FC236}">
              <a16:creationId xmlns:a16="http://schemas.microsoft.com/office/drawing/2014/main" id="{0EDAA109-B42F-4EBD-9F00-C2F048768F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5" name="Picture 5">
          <a:extLst>
            <a:ext uri="{FF2B5EF4-FFF2-40B4-BE49-F238E27FC236}">
              <a16:creationId xmlns:a16="http://schemas.microsoft.com/office/drawing/2014/main" id="{E5DB8F92-4E5B-4C70-883D-70F74D563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6" name="Picture 5">
          <a:extLst>
            <a:ext uri="{FF2B5EF4-FFF2-40B4-BE49-F238E27FC236}">
              <a16:creationId xmlns:a16="http://schemas.microsoft.com/office/drawing/2014/main" id="{29BF74EE-7A82-4098-A3F2-D391D08C6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37" name="Picture 5">
          <a:extLst>
            <a:ext uri="{FF2B5EF4-FFF2-40B4-BE49-F238E27FC236}">
              <a16:creationId xmlns:a16="http://schemas.microsoft.com/office/drawing/2014/main" id="{78E5B5DF-7F33-4803-B1AF-DB7F77B41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8" name="Picture 5">
          <a:extLst>
            <a:ext uri="{FF2B5EF4-FFF2-40B4-BE49-F238E27FC236}">
              <a16:creationId xmlns:a16="http://schemas.microsoft.com/office/drawing/2014/main" id="{2FA2E359-1F66-4FA0-BAC9-025104830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9" name="Picture 5">
          <a:extLst>
            <a:ext uri="{FF2B5EF4-FFF2-40B4-BE49-F238E27FC236}">
              <a16:creationId xmlns:a16="http://schemas.microsoft.com/office/drawing/2014/main" id="{83C2FA73-3A25-4DF5-ADC2-3BFAE8CEA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0" name="Picture 5">
          <a:extLst>
            <a:ext uri="{FF2B5EF4-FFF2-40B4-BE49-F238E27FC236}">
              <a16:creationId xmlns:a16="http://schemas.microsoft.com/office/drawing/2014/main" id="{244D4C00-7D41-4934-B55A-4E9CD0012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 name="Picture 5">
          <a:extLst>
            <a:ext uri="{FF2B5EF4-FFF2-40B4-BE49-F238E27FC236}">
              <a16:creationId xmlns:a16="http://schemas.microsoft.com/office/drawing/2014/main" id="{4089FC4E-688B-4D65-99D9-6FDE864E7A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 name="Picture 5">
          <a:extLst>
            <a:ext uri="{FF2B5EF4-FFF2-40B4-BE49-F238E27FC236}">
              <a16:creationId xmlns:a16="http://schemas.microsoft.com/office/drawing/2014/main" id="{8C2B5671-299D-4F4B-9C5C-7BDBDE6D4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3" name="Picture 5">
          <a:extLst>
            <a:ext uri="{FF2B5EF4-FFF2-40B4-BE49-F238E27FC236}">
              <a16:creationId xmlns:a16="http://schemas.microsoft.com/office/drawing/2014/main" id="{D9DC42F8-4D7A-4351-A7D1-23E0109AA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4" name="Picture 5">
          <a:extLst>
            <a:ext uri="{FF2B5EF4-FFF2-40B4-BE49-F238E27FC236}">
              <a16:creationId xmlns:a16="http://schemas.microsoft.com/office/drawing/2014/main" id="{4668B658-AD5A-4562-BB5E-39B006DF5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5" name="Picture 5">
          <a:extLst>
            <a:ext uri="{FF2B5EF4-FFF2-40B4-BE49-F238E27FC236}">
              <a16:creationId xmlns:a16="http://schemas.microsoft.com/office/drawing/2014/main" id="{4CD019F8-C354-406F-8B38-7915A32CC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6" name="Picture 5">
          <a:extLst>
            <a:ext uri="{FF2B5EF4-FFF2-40B4-BE49-F238E27FC236}">
              <a16:creationId xmlns:a16="http://schemas.microsoft.com/office/drawing/2014/main" id="{675C350D-804D-4619-A0BC-CBBAAD4813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7" name="Picture 5">
          <a:extLst>
            <a:ext uri="{FF2B5EF4-FFF2-40B4-BE49-F238E27FC236}">
              <a16:creationId xmlns:a16="http://schemas.microsoft.com/office/drawing/2014/main" id="{2B77E36A-25AB-4C3B-9641-8982166D6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8" name="Picture 5">
          <a:extLst>
            <a:ext uri="{FF2B5EF4-FFF2-40B4-BE49-F238E27FC236}">
              <a16:creationId xmlns:a16="http://schemas.microsoft.com/office/drawing/2014/main" id="{7924AD5D-A97B-442D-AA57-1BC8380C0F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9" name="Picture 5">
          <a:extLst>
            <a:ext uri="{FF2B5EF4-FFF2-40B4-BE49-F238E27FC236}">
              <a16:creationId xmlns:a16="http://schemas.microsoft.com/office/drawing/2014/main" id="{5AAA0931-08D6-46DF-A726-F160470FE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0" name="Picture 5">
          <a:extLst>
            <a:ext uri="{FF2B5EF4-FFF2-40B4-BE49-F238E27FC236}">
              <a16:creationId xmlns:a16="http://schemas.microsoft.com/office/drawing/2014/main" id="{5F61E520-2DD7-40C3-99A1-BA4B71EC5F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1" name="Picture 5">
          <a:extLst>
            <a:ext uri="{FF2B5EF4-FFF2-40B4-BE49-F238E27FC236}">
              <a16:creationId xmlns:a16="http://schemas.microsoft.com/office/drawing/2014/main" id="{0C9E6879-AC49-49F0-884E-5CADB61B29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2" name="Picture 5">
          <a:extLst>
            <a:ext uri="{FF2B5EF4-FFF2-40B4-BE49-F238E27FC236}">
              <a16:creationId xmlns:a16="http://schemas.microsoft.com/office/drawing/2014/main" id="{B5FC7ACE-3828-463E-AB58-1A39B56D2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3" name="Picture 5">
          <a:extLst>
            <a:ext uri="{FF2B5EF4-FFF2-40B4-BE49-F238E27FC236}">
              <a16:creationId xmlns:a16="http://schemas.microsoft.com/office/drawing/2014/main" id="{55A0ACA9-F8DC-44D4-BE62-39D22CD662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4" name="Picture 5">
          <a:extLst>
            <a:ext uri="{FF2B5EF4-FFF2-40B4-BE49-F238E27FC236}">
              <a16:creationId xmlns:a16="http://schemas.microsoft.com/office/drawing/2014/main" id="{2879D401-0EBD-4330-9FAA-8A17579B7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5" name="Picture 5">
          <a:extLst>
            <a:ext uri="{FF2B5EF4-FFF2-40B4-BE49-F238E27FC236}">
              <a16:creationId xmlns:a16="http://schemas.microsoft.com/office/drawing/2014/main" id="{61C738D6-2C4F-44E2-B807-8C089FA3B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6" name="Picture 5">
          <a:extLst>
            <a:ext uri="{FF2B5EF4-FFF2-40B4-BE49-F238E27FC236}">
              <a16:creationId xmlns:a16="http://schemas.microsoft.com/office/drawing/2014/main" id="{5AD2CDC9-BCDE-4C8C-B771-E90DD58A96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7" name="Picture 5">
          <a:extLst>
            <a:ext uri="{FF2B5EF4-FFF2-40B4-BE49-F238E27FC236}">
              <a16:creationId xmlns:a16="http://schemas.microsoft.com/office/drawing/2014/main" id="{67A93B5D-740E-42D5-9183-72C043A3C7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 name="Picture 5">
          <a:extLst>
            <a:ext uri="{FF2B5EF4-FFF2-40B4-BE49-F238E27FC236}">
              <a16:creationId xmlns:a16="http://schemas.microsoft.com/office/drawing/2014/main" id="{6CACABCA-98D9-453E-8B06-026DE9711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 name="Picture 5">
          <a:extLst>
            <a:ext uri="{FF2B5EF4-FFF2-40B4-BE49-F238E27FC236}">
              <a16:creationId xmlns:a16="http://schemas.microsoft.com/office/drawing/2014/main" id="{BB06C9F4-B59B-4C3E-8322-23EE997C9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 name="Picture 5">
          <a:extLst>
            <a:ext uri="{FF2B5EF4-FFF2-40B4-BE49-F238E27FC236}">
              <a16:creationId xmlns:a16="http://schemas.microsoft.com/office/drawing/2014/main" id="{5BA9A13A-75FA-4954-A623-DBC652343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 name="Picture 5">
          <a:extLst>
            <a:ext uri="{FF2B5EF4-FFF2-40B4-BE49-F238E27FC236}">
              <a16:creationId xmlns:a16="http://schemas.microsoft.com/office/drawing/2014/main" id="{EDD285A4-DAA0-4A3F-B8BA-A5A367641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2" name="Picture 5">
          <a:extLst>
            <a:ext uri="{FF2B5EF4-FFF2-40B4-BE49-F238E27FC236}">
              <a16:creationId xmlns:a16="http://schemas.microsoft.com/office/drawing/2014/main" id="{BD5B49E1-B377-4EEE-B401-388254073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3" name="Picture 5">
          <a:extLst>
            <a:ext uri="{FF2B5EF4-FFF2-40B4-BE49-F238E27FC236}">
              <a16:creationId xmlns:a16="http://schemas.microsoft.com/office/drawing/2014/main" id="{A4B6D0A2-1523-4D0E-B56C-2EC4F6CA1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4" name="Picture 5">
          <a:extLst>
            <a:ext uri="{FF2B5EF4-FFF2-40B4-BE49-F238E27FC236}">
              <a16:creationId xmlns:a16="http://schemas.microsoft.com/office/drawing/2014/main" id="{4853C5FC-3A71-4C67-BF61-BC2789836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5" name="Picture 5">
          <a:extLst>
            <a:ext uri="{FF2B5EF4-FFF2-40B4-BE49-F238E27FC236}">
              <a16:creationId xmlns:a16="http://schemas.microsoft.com/office/drawing/2014/main" id="{CCF2E061-B333-4A63-AC6C-B61360DEF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6" name="Picture 5">
          <a:extLst>
            <a:ext uri="{FF2B5EF4-FFF2-40B4-BE49-F238E27FC236}">
              <a16:creationId xmlns:a16="http://schemas.microsoft.com/office/drawing/2014/main" id="{5A5454A9-E67F-4643-BC05-A996C7288F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7" name="Picture 5">
          <a:extLst>
            <a:ext uri="{FF2B5EF4-FFF2-40B4-BE49-F238E27FC236}">
              <a16:creationId xmlns:a16="http://schemas.microsoft.com/office/drawing/2014/main" id="{27EDB7BF-5835-4B1F-8C8D-4A973B87C9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8" name="Picture 5">
          <a:extLst>
            <a:ext uri="{FF2B5EF4-FFF2-40B4-BE49-F238E27FC236}">
              <a16:creationId xmlns:a16="http://schemas.microsoft.com/office/drawing/2014/main" id="{A1D26697-6647-4527-86D7-886D716E4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9" name="Picture 5">
          <a:extLst>
            <a:ext uri="{FF2B5EF4-FFF2-40B4-BE49-F238E27FC236}">
              <a16:creationId xmlns:a16="http://schemas.microsoft.com/office/drawing/2014/main" id="{ABD34A3F-B153-4147-972D-1FE0027AAF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 name="Picture 5">
          <a:extLst>
            <a:ext uri="{FF2B5EF4-FFF2-40B4-BE49-F238E27FC236}">
              <a16:creationId xmlns:a16="http://schemas.microsoft.com/office/drawing/2014/main" id="{66C5838C-724E-41B9-825C-DAD12CBC1B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 name="Picture 5">
          <a:extLst>
            <a:ext uri="{FF2B5EF4-FFF2-40B4-BE49-F238E27FC236}">
              <a16:creationId xmlns:a16="http://schemas.microsoft.com/office/drawing/2014/main" id="{74CB62AD-E9B6-40E2-B5DE-98BE8DE437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2" name="Picture 5">
          <a:extLst>
            <a:ext uri="{FF2B5EF4-FFF2-40B4-BE49-F238E27FC236}">
              <a16:creationId xmlns:a16="http://schemas.microsoft.com/office/drawing/2014/main" id="{4B1E7D45-D02C-4948-87EE-F277F91F9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3" name="Picture 5">
          <a:extLst>
            <a:ext uri="{FF2B5EF4-FFF2-40B4-BE49-F238E27FC236}">
              <a16:creationId xmlns:a16="http://schemas.microsoft.com/office/drawing/2014/main" id="{233D996C-522C-4EDB-B4B3-6EAB096967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4" name="Picture 5">
          <a:extLst>
            <a:ext uri="{FF2B5EF4-FFF2-40B4-BE49-F238E27FC236}">
              <a16:creationId xmlns:a16="http://schemas.microsoft.com/office/drawing/2014/main" id="{366EBB0F-14A0-470E-96DA-E757C1448D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5" name="Picture 5">
          <a:extLst>
            <a:ext uri="{FF2B5EF4-FFF2-40B4-BE49-F238E27FC236}">
              <a16:creationId xmlns:a16="http://schemas.microsoft.com/office/drawing/2014/main" id="{1D377324-37A9-4A51-8FB8-BCC5DAAB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6" name="Picture 5">
          <a:extLst>
            <a:ext uri="{FF2B5EF4-FFF2-40B4-BE49-F238E27FC236}">
              <a16:creationId xmlns:a16="http://schemas.microsoft.com/office/drawing/2014/main" id="{6055FECE-9CC5-42A4-B7D5-6FC7695E0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7" name="Picture 5">
          <a:extLst>
            <a:ext uri="{FF2B5EF4-FFF2-40B4-BE49-F238E27FC236}">
              <a16:creationId xmlns:a16="http://schemas.microsoft.com/office/drawing/2014/main" id="{177BBEBB-E84F-4EEE-8403-462E3D8A1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8" name="Picture 5">
          <a:extLst>
            <a:ext uri="{FF2B5EF4-FFF2-40B4-BE49-F238E27FC236}">
              <a16:creationId xmlns:a16="http://schemas.microsoft.com/office/drawing/2014/main" id="{12646D47-C460-4B39-99AA-B45D44DF3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9" name="Picture 5">
          <a:extLst>
            <a:ext uri="{FF2B5EF4-FFF2-40B4-BE49-F238E27FC236}">
              <a16:creationId xmlns:a16="http://schemas.microsoft.com/office/drawing/2014/main" id="{B4B87600-58BF-4D42-86D3-43ED50C1F6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0" name="Picture 5">
          <a:extLst>
            <a:ext uri="{FF2B5EF4-FFF2-40B4-BE49-F238E27FC236}">
              <a16:creationId xmlns:a16="http://schemas.microsoft.com/office/drawing/2014/main" id="{184D3C7F-62B0-419B-A517-2A951F14C1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1" name="Picture 5">
          <a:extLst>
            <a:ext uri="{FF2B5EF4-FFF2-40B4-BE49-F238E27FC236}">
              <a16:creationId xmlns:a16="http://schemas.microsoft.com/office/drawing/2014/main" id="{5AFEB2E7-8912-4F6D-B6CA-1497901E7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2" name="Picture 5">
          <a:extLst>
            <a:ext uri="{FF2B5EF4-FFF2-40B4-BE49-F238E27FC236}">
              <a16:creationId xmlns:a16="http://schemas.microsoft.com/office/drawing/2014/main" id="{DC135396-3310-48F6-9510-5BC00702D2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3" name="Picture 5">
          <a:extLst>
            <a:ext uri="{FF2B5EF4-FFF2-40B4-BE49-F238E27FC236}">
              <a16:creationId xmlns:a16="http://schemas.microsoft.com/office/drawing/2014/main" id="{4019529D-A844-4697-B7A1-AA1FEDD859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4" name="Picture 5">
          <a:extLst>
            <a:ext uri="{FF2B5EF4-FFF2-40B4-BE49-F238E27FC236}">
              <a16:creationId xmlns:a16="http://schemas.microsoft.com/office/drawing/2014/main" id="{06F622AA-E81A-4235-9C40-CCA3D6C2B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5" name="Picture 5">
          <a:extLst>
            <a:ext uri="{FF2B5EF4-FFF2-40B4-BE49-F238E27FC236}">
              <a16:creationId xmlns:a16="http://schemas.microsoft.com/office/drawing/2014/main" id="{5DB6B6F5-B7A3-4ACF-A102-39AD71CF7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6" name="Picture 5">
          <a:extLst>
            <a:ext uri="{FF2B5EF4-FFF2-40B4-BE49-F238E27FC236}">
              <a16:creationId xmlns:a16="http://schemas.microsoft.com/office/drawing/2014/main" id="{00B8BD6A-5C7A-46AA-8299-E7E91EFB1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7" name="Picture 5">
          <a:extLst>
            <a:ext uri="{FF2B5EF4-FFF2-40B4-BE49-F238E27FC236}">
              <a16:creationId xmlns:a16="http://schemas.microsoft.com/office/drawing/2014/main" id="{13B82CAA-5A7C-4151-920E-539E26C76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8" name="Picture 5">
          <a:extLst>
            <a:ext uri="{FF2B5EF4-FFF2-40B4-BE49-F238E27FC236}">
              <a16:creationId xmlns:a16="http://schemas.microsoft.com/office/drawing/2014/main" id="{BB32434C-0FDE-4633-A486-A37EAF30D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89" name="Picture 5">
          <a:extLst>
            <a:ext uri="{FF2B5EF4-FFF2-40B4-BE49-F238E27FC236}">
              <a16:creationId xmlns:a16="http://schemas.microsoft.com/office/drawing/2014/main" id="{8F46F0C8-F583-4834-9CC5-3CE97DA38F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0" name="Picture 5">
          <a:extLst>
            <a:ext uri="{FF2B5EF4-FFF2-40B4-BE49-F238E27FC236}">
              <a16:creationId xmlns:a16="http://schemas.microsoft.com/office/drawing/2014/main" id="{3C704976-A899-48BB-9E32-11E0CCB807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1" name="Picture 5">
          <a:extLst>
            <a:ext uri="{FF2B5EF4-FFF2-40B4-BE49-F238E27FC236}">
              <a16:creationId xmlns:a16="http://schemas.microsoft.com/office/drawing/2014/main" id="{1B95CA78-5CC9-4DB1-968A-AFC29DCD3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2" name="Picture 5">
          <a:extLst>
            <a:ext uri="{FF2B5EF4-FFF2-40B4-BE49-F238E27FC236}">
              <a16:creationId xmlns:a16="http://schemas.microsoft.com/office/drawing/2014/main" id="{7BAB08CA-FE16-4671-A876-872A00119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3" name="Picture 5">
          <a:extLst>
            <a:ext uri="{FF2B5EF4-FFF2-40B4-BE49-F238E27FC236}">
              <a16:creationId xmlns:a16="http://schemas.microsoft.com/office/drawing/2014/main" id="{74ABEA45-CE87-4BE6-B559-BC13272E3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4" name="Picture 5">
          <a:extLst>
            <a:ext uri="{FF2B5EF4-FFF2-40B4-BE49-F238E27FC236}">
              <a16:creationId xmlns:a16="http://schemas.microsoft.com/office/drawing/2014/main" id="{9481D67D-EE11-4208-B0F8-AF8D6E23B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5" name="Picture 5">
          <a:extLst>
            <a:ext uri="{FF2B5EF4-FFF2-40B4-BE49-F238E27FC236}">
              <a16:creationId xmlns:a16="http://schemas.microsoft.com/office/drawing/2014/main" id="{7FCF3DEB-E84A-43EC-AD70-6E4DA9278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6" name="Picture 5">
          <a:extLst>
            <a:ext uri="{FF2B5EF4-FFF2-40B4-BE49-F238E27FC236}">
              <a16:creationId xmlns:a16="http://schemas.microsoft.com/office/drawing/2014/main" id="{2DDBAC35-0B8B-4C7C-8EC4-D6A03983F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7" name="Picture 5">
          <a:extLst>
            <a:ext uri="{FF2B5EF4-FFF2-40B4-BE49-F238E27FC236}">
              <a16:creationId xmlns:a16="http://schemas.microsoft.com/office/drawing/2014/main" id="{835BCB0F-70D6-4F72-86CA-B98F690DD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8" name="Picture 5">
          <a:extLst>
            <a:ext uri="{FF2B5EF4-FFF2-40B4-BE49-F238E27FC236}">
              <a16:creationId xmlns:a16="http://schemas.microsoft.com/office/drawing/2014/main" id="{2BAEDF39-FE93-4B7C-A4F3-DF10E0E950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 name="Picture 5">
          <a:extLst>
            <a:ext uri="{FF2B5EF4-FFF2-40B4-BE49-F238E27FC236}">
              <a16:creationId xmlns:a16="http://schemas.microsoft.com/office/drawing/2014/main" id="{92AB253D-11F0-485A-8FF6-950040F75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 name="Picture 5">
          <a:extLst>
            <a:ext uri="{FF2B5EF4-FFF2-40B4-BE49-F238E27FC236}">
              <a16:creationId xmlns:a16="http://schemas.microsoft.com/office/drawing/2014/main" id="{6DC85D37-CB74-4392-8744-367CC196D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 name="Picture 5">
          <a:extLst>
            <a:ext uri="{FF2B5EF4-FFF2-40B4-BE49-F238E27FC236}">
              <a16:creationId xmlns:a16="http://schemas.microsoft.com/office/drawing/2014/main" id="{62418CC0-3583-4565-A4AC-7E417A99DD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 name="Picture 5">
          <a:extLst>
            <a:ext uri="{FF2B5EF4-FFF2-40B4-BE49-F238E27FC236}">
              <a16:creationId xmlns:a16="http://schemas.microsoft.com/office/drawing/2014/main" id="{30B2EE31-67D4-49F1-BF44-0AB429D0A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 name="Picture 5">
          <a:extLst>
            <a:ext uri="{FF2B5EF4-FFF2-40B4-BE49-F238E27FC236}">
              <a16:creationId xmlns:a16="http://schemas.microsoft.com/office/drawing/2014/main" id="{726D4C76-73F3-4446-83F7-006563DFE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 name="Picture 5">
          <a:extLst>
            <a:ext uri="{FF2B5EF4-FFF2-40B4-BE49-F238E27FC236}">
              <a16:creationId xmlns:a16="http://schemas.microsoft.com/office/drawing/2014/main" id="{4578C603-4DF3-407F-8CF2-B6191881E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5" name="Picture 5">
          <a:extLst>
            <a:ext uri="{FF2B5EF4-FFF2-40B4-BE49-F238E27FC236}">
              <a16:creationId xmlns:a16="http://schemas.microsoft.com/office/drawing/2014/main" id="{A04F2DAC-0C62-4535-9C6A-74149321C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6" name="Picture 5">
          <a:extLst>
            <a:ext uri="{FF2B5EF4-FFF2-40B4-BE49-F238E27FC236}">
              <a16:creationId xmlns:a16="http://schemas.microsoft.com/office/drawing/2014/main" id="{EA17F6AC-DCA9-4111-9B30-B68EEFE70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7" name="Picture 5">
          <a:extLst>
            <a:ext uri="{FF2B5EF4-FFF2-40B4-BE49-F238E27FC236}">
              <a16:creationId xmlns:a16="http://schemas.microsoft.com/office/drawing/2014/main" id="{440C4EE1-6A57-4646-A5D2-FB44F6670F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8" name="Picture 5">
          <a:extLst>
            <a:ext uri="{FF2B5EF4-FFF2-40B4-BE49-F238E27FC236}">
              <a16:creationId xmlns:a16="http://schemas.microsoft.com/office/drawing/2014/main" id="{95FBD3BF-1C97-4DEB-A548-09AE85F71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 name="Picture 5">
          <a:extLst>
            <a:ext uri="{FF2B5EF4-FFF2-40B4-BE49-F238E27FC236}">
              <a16:creationId xmlns:a16="http://schemas.microsoft.com/office/drawing/2014/main" id="{11EB3FFE-65D9-4F6B-A3A5-C4A09F5F2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 name="Picture 5">
          <a:extLst>
            <a:ext uri="{FF2B5EF4-FFF2-40B4-BE49-F238E27FC236}">
              <a16:creationId xmlns:a16="http://schemas.microsoft.com/office/drawing/2014/main" id="{10AF1EEB-7853-4D5C-BAA6-3E4B1808F4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 name="Picture 5">
          <a:extLst>
            <a:ext uri="{FF2B5EF4-FFF2-40B4-BE49-F238E27FC236}">
              <a16:creationId xmlns:a16="http://schemas.microsoft.com/office/drawing/2014/main" id="{A30CF852-6A7E-483C-B670-85FE93499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 name="Picture 5">
          <a:extLst>
            <a:ext uri="{FF2B5EF4-FFF2-40B4-BE49-F238E27FC236}">
              <a16:creationId xmlns:a16="http://schemas.microsoft.com/office/drawing/2014/main" id="{9CDBB9C4-560B-4FF4-9D2E-E57B0B2B8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 name="Picture 5">
          <a:extLst>
            <a:ext uri="{FF2B5EF4-FFF2-40B4-BE49-F238E27FC236}">
              <a16:creationId xmlns:a16="http://schemas.microsoft.com/office/drawing/2014/main" id="{870C5D54-78AC-45C7-964D-C9B81C9653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 name="Picture 5">
          <a:extLst>
            <a:ext uri="{FF2B5EF4-FFF2-40B4-BE49-F238E27FC236}">
              <a16:creationId xmlns:a16="http://schemas.microsoft.com/office/drawing/2014/main" id="{57CDA2E1-9475-47B0-A731-559DBDC6B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 name="Picture 5">
          <a:extLst>
            <a:ext uri="{FF2B5EF4-FFF2-40B4-BE49-F238E27FC236}">
              <a16:creationId xmlns:a16="http://schemas.microsoft.com/office/drawing/2014/main" id="{6E5EA35F-C983-4F1D-8901-48E73A391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6" name="Picture 5">
          <a:extLst>
            <a:ext uri="{FF2B5EF4-FFF2-40B4-BE49-F238E27FC236}">
              <a16:creationId xmlns:a16="http://schemas.microsoft.com/office/drawing/2014/main" id="{714A7665-96B9-40B5-87D7-807C8FB2C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7" name="Picture 5">
          <a:extLst>
            <a:ext uri="{FF2B5EF4-FFF2-40B4-BE49-F238E27FC236}">
              <a16:creationId xmlns:a16="http://schemas.microsoft.com/office/drawing/2014/main" id="{6CCBBA46-CC48-4D5B-80E6-633B77AB6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8" name="Picture 5">
          <a:extLst>
            <a:ext uri="{FF2B5EF4-FFF2-40B4-BE49-F238E27FC236}">
              <a16:creationId xmlns:a16="http://schemas.microsoft.com/office/drawing/2014/main" id="{0F0A945B-CBF2-44AE-8B4F-D5B97BB49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9" name="Picture 5">
          <a:extLst>
            <a:ext uri="{FF2B5EF4-FFF2-40B4-BE49-F238E27FC236}">
              <a16:creationId xmlns:a16="http://schemas.microsoft.com/office/drawing/2014/main" id="{E3AF162C-03BC-4877-A2D5-9047315E1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0" name="Picture 5">
          <a:extLst>
            <a:ext uri="{FF2B5EF4-FFF2-40B4-BE49-F238E27FC236}">
              <a16:creationId xmlns:a16="http://schemas.microsoft.com/office/drawing/2014/main" id="{7D550BB9-E2C3-4538-BB50-E6794D4914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1" name="Picture 5">
          <a:extLst>
            <a:ext uri="{FF2B5EF4-FFF2-40B4-BE49-F238E27FC236}">
              <a16:creationId xmlns:a16="http://schemas.microsoft.com/office/drawing/2014/main" id="{9BA21B8D-4436-4AEF-9A5A-1448E835E9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2" name="Picture 5">
          <a:extLst>
            <a:ext uri="{FF2B5EF4-FFF2-40B4-BE49-F238E27FC236}">
              <a16:creationId xmlns:a16="http://schemas.microsoft.com/office/drawing/2014/main" id="{E3C9689D-40F6-4E85-80B1-B14F158A6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3" name="Picture 5">
          <a:extLst>
            <a:ext uri="{FF2B5EF4-FFF2-40B4-BE49-F238E27FC236}">
              <a16:creationId xmlns:a16="http://schemas.microsoft.com/office/drawing/2014/main" id="{DC17DAB6-1E63-4517-9A82-5F15BAD8E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4" name="Picture 5">
          <a:extLst>
            <a:ext uri="{FF2B5EF4-FFF2-40B4-BE49-F238E27FC236}">
              <a16:creationId xmlns:a16="http://schemas.microsoft.com/office/drawing/2014/main" id="{CA090E0A-8D46-4873-B218-A8FF9BA63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5" name="Picture 5">
          <a:extLst>
            <a:ext uri="{FF2B5EF4-FFF2-40B4-BE49-F238E27FC236}">
              <a16:creationId xmlns:a16="http://schemas.microsoft.com/office/drawing/2014/main" id="{CB949EC7-7E7E-458D-B130-86BC6ABB3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6" name="Picture 5">
          <a:extLst>
            <a:ext uri="{FF2B5EF4-FFF2-40B4-BE49-F238E27FC236}">
              <a16:creationId xmlns:a16="http://schemas.microsoft.com/office/drawing/2014/main" id="{4AD5CA59-1DF8-42FB-99E4-A6CD2BFD8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7" name="Picture 5">
          <a:extLst>
            <a:ext uri="{FF2B5EF4-FFF2-40B4-BE49-F238E27FC236}">
              <a16:creationId xmlns:a16="http://schemas.microsoft.com/office/drawing/2014/main" id="{6F354E85-4B2B-4994-8D23-2296DAD3B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 name="Picture 5">
          <a:extLst>
            <a:ext uri="{FF2B5EF4-FFF2-40B4-BE49-F238E27FC236}">
              <a16:creationId xmlns:a16="http://schemas.microsoft.com/office/drawing/2014/main" id="{B079A791-192E-40AB-A429-E778C42CF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 name="Picture 5">
          <a:extLst>
            <a:ext uri="{FF2B5EF4-FFF2-40B4-BE49-F238E27FC236}">
              <a16:creationId xmlns:a16="http://schemas.microsoft.com/office/drawing/2014/main" id="{9802D0B8-131C-4E7A-BFBB-FE62342B5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 name="Picture 5">
          <a:extLst>
            <a:ext uri="{FF2B5EF4-FFF2-40B4-BE49-F238E27FC236}">
              <a16:creationId xmlns:a16="http://schemas.microsoft.com/office/drawing/2014/main" id="{F3BBC87F-EE54-43E0-8B52-16FA4773A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 name="Picture 5">
          <a:extLst>
            <a:ext uri="{FF2B5EF4-FFF2-40B4-BE49-F238E27FC236}">
              <a16:creationId xmlns:a16="http://schemas.microsoft.com/office/drawing/2014/main" id="{D7F30C93-77D9-4799-AE54-039ADFBCC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 name="Picture 5">
          <a:extLst>
            <a:ext uri="{FF2B5EF4-FFF2-40B4-BE49-F238E27FC236}">
              <a16:creationId xmlns:a16="http://schemas.microsoft.com/office/drawing/2014/main" id="{838CEB2C-7B9D-4581-8E18-4CD8319B66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 name="Picture 5">
          <a:extLst>
            <a:ext uri="{FF2B5EF4-FFF2-40B4-BE49-F238E27FC236}">
              <a16:creationId xmlns:a16="http://schemas.microsoft.com/office/drawing/2014/main" id="{F8A46D03-81C6-4AD0-8BEA-913D73174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4" name="Picture 5">
          <a:extLst>
            <a:ext uri="{FF2B5EF4-FFF2-40B4-BE49-F238E27FC236}">
              <a16:creationId xmlns:a16="http://schemas.microsoft.com/office/drawing/2014/main" id="{946910BE-0457-4993-AA79-11618E769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5" name="Picture 5">
          <a:extLst>
            <a:ext uri="{FF2B5EF4-FFF2-40B4-BE49-F238E27FC236}">
              <a16:creationId xmlns:a16="http://schemas.microsoft.com/office/drawing/2014/main" id="{6EE40805-C91B-4005-B6FC-25D8998EEF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6" name="Picture 5">
          <a:extLst>
            <a:ext uri="{FF2B5EF4-FFF2-40B4-BE49-F238E27FC236}">
              <a16:creationId xmlns:a16="http://schemas.microsoft.com/office/drawing/2014/main" id="{23C48470-9799-4986-9632-8AB8FCF66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7" name="Picture 5">
          <a:extLst>
            <a:ext uri="{FF2B5EF4-FFF2-40B4-BE49-F238E27FC236}">
              <a16:creationId xmlns:a16="http://schemas.microsoft.com/office/drawing/2014/main" id="{58C8A12B-1786-43BD-9C34-B2D5134F92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 name="Picture 5">
          <a:extLst>
            <a:ext uri="{FF2B5EF4-FFF2-40B4-BE49-F238E27FC236}">
              <a16:creationId xmlns:a16="http://schemas.microsoft.com/office/drawing/2014/main" id="{E60C0A68-E46F-479A-835A-9CBF71B01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 name="Picture 5">
          <a:extLst>
            <a:ext uri="{FF2B5EF4-FFF2-40B4-BE49-F238E27FC236}">
              <a16:creationId xmlns:a16="http://schemas.microsoft.com/office/drawing/2014/main" id="{7E0B9769-C984-4A64-8260-8E47B91FF1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 name="Picture 5">
          <a:extLst>
            <a:ext uri="{FF2B5EF4-FFF2-40B4-BE49-F238E27FC236}">
              <a16:creationId xmlns:a16="http://schemas.microsoft.com/office/drawing/2014/main" id="{AC21438B-FB98-47A7-8E78-CAD4B06D0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 name="Picture 5">
          <a:extLst>
            <a:ext uri="{FF2B5EF4-FFF2-40B4-BE49-F238E27FC236}">
              <a16:creationId xmlns:a16="http://schemas.microsoft.com/office/drawing/2014/main" id="{5A99B10C-8412-4D6B-9D6B-796FBBE284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2" name="Picture 5">
          <a:extLst>
            <a:ext uri="{FF2B5EF4-FFF2-40B4-BE49-F238E27FC236}">
              <a16:creationId xmlns:a16="http://schemas.microsoft.com/office/drawing/2014/main" id="{8B9684B7-6EFF-45B2-BC87-BEBF0D5F48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3" name="Picture 5">
          <a:extLst>
            <a:ext uri="{FF2B5EF4-FFF2-40B4-BE49-F238E27FC236}">
              <a16:creationId xmlns:a16="http://schemas.microsoft.com/office/drawing/2014/main" id="{B8AEFB83-33AB-4333-BF8B-13E1BA11E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4" name="Picture 5">
          <a:extLst>
            <a:ext uri="{FF2B5EF4-FFF2-40B4-BE49-F238E27FC236}">
              <a16:creationId xmlns:a16="http://schemas.microsoft.com/office/drawing/2014/main" id="{B945833A-E567-45BF-B462-8A82DCB2A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 name="Picture 5">
          <a:extLst>
            <a:ext uri="{FF2B5EF4-FFF2-40B4-BE49-F238E27FC236}">
              <a16:creationId xmlns:a16="http://schemas.microsoft.com/office/drawing/2014/main" id="{E9A1C492-3831-4475-B7DF-F1311E52C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 name="Picture 5">
          <a:extLst>
            <a:ext uri="{FF2B5EF4-FFF2-40B4-BE49-F238E27FC236}">
              <a16:creationId xmlns:a16="http://schemas.microsoft.com/office/drawing/2014/main" id="{8C3B5381-AE68-4766-9B9E-73D9F8EAF3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7" name="Picture 5">
          <a:extLst>
            <a:ext uri="{FF2B5EF4-FFF2-40B4-BE49-F238E27FC236}">
              <a16:creationId xmlns:a16="http://schemas.microsoft.com/office/drawing/2014/main" id="{ABD00323-9118-45F1-B4C8-6B7CC8450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8" name="Picture 5">
          <a:extLst>
            <a:ext uri="{FF2B5EF4-FFF2-40B4-BE49-F238E27FC236}">
              <a16:creationId xmlns:a16="http://schemas.microsoft.com/office/drawing/2014/main" id="{7F183EC6-F513-43E2-B5DC-C1037347C5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9" name="Picture 5">
          <a:extLst>
            <a:ext uri="{FF2B5EF4-FFF2-40B4-BE49-F238E27FC236}">
              <a16:creationId xmlns:a16="http://schemas.microsoft.com/office/drawing/2014/main" id="{4CD5ED63-06DE-41C4-BDD0-49AC64197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0" name="Picture 5">
          <a:extLst>
            <a:ext uri="{FF2B5EF4-FFF2-40B4-BE49-F238E27FC236}">
              <a16:creationId xmlns:a16="http://schemas.microsoft.com/office/drawing/2014/main" id="{9C6F7A84-D62E-4B2B-86DE-2A7D7BD35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1" name="Picture 5">
          <a:extLst>
            <a:ext uri="{FF2B5EF4-FFF2-40B4-BE49-F238E27FC236}">
              <a16:creationId xmlns:a16="http://schemas.microsoft.com/office/drawing/2014/main" id="{117C571B-3BDD-43A6-AE57-CF38412CE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2" name="Picture 5">
          <a:extLst>
            <a:ext uri="{FF2B5EF4-FFF2-40B4-BE49-F238E27FC236}">
              <a16:creationId xmlns:a16="http://schemas.microsoft.com/office/drawing/2014/main" id="{D730CADB-F3CC-4459-860D-B584EEA77E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3" name="Picture 5">
          <a:extLst>
            <a:ext uri="{FF2B5EF4-FFF2-40B4-BE49-F238E27FC236}">
              <a16:creationId xmlns:a16="http://schemas.microsoft.com/office/drawing/2014/main" id="{246676C9-531D-4155-B599-EB64D55335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4" name="Picture 5">
          <a:extLst>
            <a:ext uri="{FF2B5EF4-FFF2-40B4-BE49-F238E27FC236}">
              <a16:creationId xmlns:a16="http://schemas.microsoft.com/office/drawing/2014/main" id="{5221A789-D5E9-40CB-B28F-01CDDC2DD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 name="Picture 5">
          <a:extLst>
            <a:ext uri="{FF2B5EF4-FFF2-40B4-BE49-F238E27FC236}">
              <a16:creationId xmlns:a16="http://schemas.microsoft.com/office/drawing/2014/main" id="{7A2F6FD1-A08B-46C5-9AB8-0663CF50F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 name="Picture 5">
          <a:extLst>
            <a:ext uri="{FF2B5EF4-FFF2-40B4-BE49-F238E27FC236}">
              <a16:creationId xmlns:a16="http://schemas.microsoft.com/office/drawing/2014/main" id="{428FD98D-A54C-4DB2-8588-7B922A57E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7" name="Picture 5">
          <a:extLst>
            <a:ext uri="{FF2B5EF4-FFF2-40B4-BE49-F238E27FC236}">
              <a16:creationId xmlns:a16="http://schemas.microsoft.com/office/drawing/2014/main" id="{3D394E07-7EDF-491F-B39A-12A3342AB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8" name="Picture 5">
          <a:extLst>
            <a:ext uri="{FF2B5EF4-FFF2-40B4-BE49-F238E27FC236}">
              <a16:creationId xmlns:a16="http://schemas.microsoft.com/office/drawing/2014/main" id="{33BFFD53-5262-41B8-8D6E-F182BF5370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9" name="Picture 5">
          <a:extLst>
            <a:ext uri="{FF2B5EF4-FFF2-40B4-BE49-F238E27FC236}">
              <a16:creationId xmlns:a16="http://schemas.microsoft.com/office/drawing/2014/main" id="{30A040C3-BD62-4AF2-9CFE-46D73D9C78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60" name="Picture 5">
          <a:extLst>
            <a:ext uri="{FF2B5EF4-FFF2-40B4-BE49-F238E27FC236}">
              <a16:creationId xmlns:a16="http://schemas.microsoft.com/office/drawing/2014/main" id="{CB548904-7B3D-424F-BDA5-EAB835D74B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61" name="Picture 5">
          <a:extLst>
            <a:ext uri="{FF2B5EF4-FFF2-40B4-BE49-F238E27FC236}">
              <a16:creationId xmlns:a16="http://schemas.microsoft.com/office/drawing/2014/main" id="{A43F3F37-28DC-4338-B4B7-439E3396FD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62" name="Picture 5">
          <a:extLst>
            <a:ext uri="{FF2B5EF4-FFF2-40B4-BE49-F238E27FC236}">
              <a16:creationId xmlns:a16="http://schemas.microsoft.com/office/drawing/2014/main" id="{014FBCC9-9114-4899-82FA-B38DDCE0D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 name="Picture 5">
          <a:extLst>
            <a:ext uri="{FF2B5EF4-FFF2-40B4-BE49-F238E27FC236}">
              <a16:creationId xmlns:a16="http://schemas.microsoft.com/office/drawing/2014/main" id="{AF45A91B-45D7-4926-BF96-020F5B3D2B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 name="Picture 5">
          <a:extLst>
            <a:ext uri="{FF2B5EF4-FFF2-40B4-BE49-F238E27FC236}">
              <a16:creationId xmlns:a16="http://schemas.microsoft.com/office/drawing/2014/main" id="{01CCA61D-B75C-4975-8A78-5A0092C4E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 name="Picture 5">
          <a:extLst>
            <a:ext uri="{FF2B5EF4-FFF2-40B4-BE49-F238E27FC236}">
              <a16:creationId xmlns:a16="http://schemas.microsoft.com/office/drawing/2014/main" id="{78AD1C8D-7E1B-45F9-88C9-9DFA4441A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 name="Picture 5">
          <a:extLst>
            <a:ext uri="{FF2B5EF4-FFF2-40B4-BE49-F238E27FC236}">
              <a16:creationId xmlns:a16="http://schemas.microsoft.com/office/drawing/2014/main" id="{C49AFCDA-9704-4976-87B6-A24A59C4C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 name="Picture 5">
          <a:extLst>
            <a:ext uri="{FF2B5EF4-FFF2-40B4-BE49-F238E27FC236}">
              <a16:creationId xmlns:a16="http://schemas.microsoft.com/office/drawing/2014/main" id="{F1D48112-2A40-4813-B0AE-53CEEEA336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8" name="Picture 5">
          <a:extLst>
            <a:ext uri="{FF2B5EF4-FFF2-40B4-BE49-F238E27FC236}">
              <a16:creationId xmlns:a16="http://schemas.microsoft.com/office/drawing/2014/main" id="{7449368D-E26A-497B-8FC7-5A215790A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9" name="Picture 5">
          <a:extLst>
            <a:ext uri="{FF2B5EF4-FFF2-40B4-BE49-F238E27FC236}">
              <a16:creationId xmlns:a16="http://schemas.microsoft.com/office/drawing/2014/main" id="{CC7DAAC4-75CE-4C3E-9AAE-A1DCCB7C8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0" name="Picture 5">
          <a:extLst>
            <a:ext uri="{FF2B5EF4-FFF2-40B4-BE49-F238E27FC236}">
              <a16:creationId xmlns:a16="http://schemas.microsoft.com/office/drawing/2014/main" id="{F41CB50C-C6E2-4A09-B178-5A99F6F87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1" name="Picture 5">
          <a:extLst>
            <a:ext uri="{FF2B5EF4-FFF2-40B4-BE49-F238E27FC236}">
              <a16:creationId xmlns:a16="http://schemas.microsoft.com/office/drawing/2014/main" id="{3D74070E-682F-4084-8150-9CE054035D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2" name="Picture 5">
          <a:extLst>
            <a:ext uri="{FF2B5EF4-FFF2-40B4-BE49-F238E27FC236}">
              <a16:creationId xmlns:a16="http://schemas.microsoft.com/office/drawing/2014/main" id="{AAA0B6DD-8CD5-4C8B-B0A6-F7545A117C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3" name="Picture 5">
          <a:extLst>
            <a:ext uri="{FF2B5EF4-FFF2-40B4-BE49-F238E27FC236}">
              <a16:creationId xmlns:a16="http://schemas.microsoft.com/office/drawing/2014/main" id="{3B4B50F1-2B9C-4429-B772-C826EC5F7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4" name="Picture 5">
          <a:extLst>
            <a:ext uri="{FF2B5EF4-FFF2-40B4-BE49-F238E27FC236}">
              <a16:creationId xmlns:a16="http://schemas.microsoft.com/office/drawing/2014/main" id="{9404A631-BBC9-4E6F-903C-CF5ADF0AC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5" name="Picture 5">
          <a:extLst>
            <a:ext uri="{FF2B5EF4-FFF2-40B4-BE49-F238E27FC236}">
              <a16:creationId xmlns:a16="http://schemas.microsoft.com/office/drawing/2014/main" id="{DA068A04-36F4-4530-A9E0-3AE68C4BC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 name="Picture 5">
          <a:extLst>
            <a:ext uri="{FF2B5EF4-FFF2-40B4-BE49-F238E27FC236}">
              <a16:creationId xmlns:a16="http://schemas.microsoft.com/office/drawing/2014/main" id="{E04DD301-F47C-461B-AA03-5F33CB7DE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 name="Picture 5">
          <a:extLst>
            <a:ext uri="{FF2B5EF4-FFF2-40B4-BE49-F238E27FC236}">
              <a16:creationId xmlns:a16="http://schemas.microsoft.com/office/drawing/2014/main" id="{213C672B-B5E2-4525-9360-142F966CB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8" name="Picture 5">
          <a:extLst>
            <a:ext uri="{FF2B5EF4-FFF2-40B4-BE49-F238E27FC236}">
              <a16:creationId xmlns:a16="http://schemas.microsoft.com/office/drawing/2014/main" id="{5C3F448D-EE3C-4C09-922D-D8B695DA90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9" name="Picture 5">
          <a:extLst>
            <a:ext uri="{FF2B5EF4-FFF2-40B4-BE49-F238E27FC236}">
              <a16:creationId xmlns:a16="http://schemas.microsoft.com/office/drawing/2014/main" id="{DCB0A13A-ED9C-4AC5-ACCA-474D69DF4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0" name="Picture 5">
          <a:extLst>
            <a:ext uri="{FF2B5EF4-FFF2-40B4-BE49-F238E27FC236}">
              <a16:creationId xmlns:a16="http://schemas.microsoft.com/office/drawing/2014/main" id="{CCFCC1C1-888D-42F7-BD1F-237C6B6BE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1" name="Picture 5">
          <a:extLst>
            <a:ext uri="{FF2B5EF4-FFF2-40B4-BE49-F238E27FC236}">
              <a16:creationId xmlns:a16="http://schemas.microsoft.com/office/drawing/2014/main" id="{99E337F6-5E8F-4CE2-836B-017C5DD065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2" name="Picture 5">
          <a:extLst>
            <a:ext uri="{FF2B5EF4-FFF2-40B4-BE49-F238E27FC236}">
              <a16:creationId xmlns:a16="http://schemas.microsoft.com/office/drawing/2014/main" id="{37C22B19-B9B8-4F02-83AB-6A9CADC877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3" name="Picture 5">
          <a:extLst>
            <a:ext uri="{FF2B5EF4-FFF2-40B4-BE49-F238E27FC236}">
              <a16:creationId xmlns:a16="http://schemas.microsoft.com/office/drawing/2014/main" id="{B69C7439-12F8-4C9E-86A2-D94F85C4C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4" name="Picture 5">
          <a:extLst>
            <a:ext uri="{FF2B5EF4-FFF2-40B4-BE49-F238E27FC236}">
              <a16:creationId xmlns:a16="http://schemas.microsoft.com/office/drawing/2014/main" id="{55793F26-578B-4150-B9BB-463810822F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5" name="Picture 5">
          <a:extLst>
            <a:ext uri="{FF2B5EF4-FFF2-40B4-BE49-F238E27FC236}">
              <a16:creationId xmlns:a16="http://schemas.microsoft.com/office/drawing/2014/main" id="{0B2D2C91-D3A6-40E2-9350-BB2812F1F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6" name="Picture 5">
          <a:extLst>
            <a:ext uri="{FF2B5EF4-FFF2-40B4-BE49-F238E27FC236}">
              <a16:creationId xmlns:a16="http://schemas.microsoft.com/office/drawing/2014/main" id="{FF17D7F5-5EB4-47DE-B3B4-BD5A5CE2D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7" name="Picture 5">
          <a:extLst>
            <a:ext uri="{FF2B5EF4-FFF2-40B4-BE49-F238E27FC236}">
              <a16:creationId xmlns:a16="http://schemas.microsoft.com/office/drawing/2014/main" id="{0742BE84-9AB9-4557-81ED-8EBCD9609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 name="Picture 5">
          <a:extLst>
            <a:ext uri="{FF2B5EF4-FFF2-40B4-BE49-F238E27FC236}">
              <a16:creationId xmlns:a16="http://schemas.microsoft.com/office/drawing/2014/main" id="{A3E1B941-A426-4395-A885-82C39FB10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 name="Picture 5">
          <a:extLst>
            <a:ext uri="{FF2B5EF4-FFF2-40B4-BE49-F238E27FC236}">
              <a16:creationId xmlns:a16="http://schemas.microsoft.com/office/drawing/2014/main" id="{9BA3E801-04DE-4E95-B0E8-F8D7B9E8F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 name="Picture 5">
          <a:extLst>
            <a:ext uri="{FF2B5EF4-FFF2-40B4-BE49-F238E27FC236}">
              <a16:creationId xmlns:a16="http://schemas.microsoft.com/office/drawing/2014/main" id="{93DF2F63-A3B9-416D-8697-20B8C1616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 name="Picture 5">
          <a:extLst>
            <a:ext uri="{FF2B5EF4-FFF2-40B4-BE49-F238E27FC236}">
              <a16:creationId xmlns:a16="http://schemas.microsoft.com/office/drawing/2014/main" id="{28EF3E53-90C3-41B5-86F4-3BCDBEB835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 name="Picture 5">
          <a:extLst>
            <a:ext uri="{FF2B5EF4-FFF2-40B4-BE49-F238E27FC236}">
              <a16:creationId xmlns:a16="http://schemas.microsoft.com/office/drawing/2014/main" id="{2A83ADC8-3F70-4A9C-A58D-A9B7FD5106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 name="Picture 5">
          <a:extLst>
            <a:ext uri="{FF2B5EF4-FFF2-40B4-BE49-F238E27FC236}">
              <a16:creationId xmlns:a16="http://schemas.microsoft.com/office/drawing/2014/main" id="{6FC38D96-D20C-4554-9782-7E7C9499F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 name="Picture 5">
          <a:extLst>
            <a:ext uri="{FF2B5EF4-FFF2-40B4-BE49-F238E27FC236}">
              <a16:creationId xmlns:a16="http://schemas.microsoft.com/office/drawing/2014/main" id="{4182CD82-C594-44BF-B658-597BDE15D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5" name="Picture 5">
          <a:extLst>
            <a:ext uri="{FF2B5EF4-FFF2-40B4-BE49-F238E27FC236}">
              <a16:creationId xmlns:a16="http://schemas.microsoft.com/office/drawing/2014/main" id="{640AF1C9-D41F-4D9F-96FA-F9D108E913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6" name="Picture 5">
          <a:extLst>
            <a:ext uri="{FF2B5EF4-FFF2-40B4-BE49-F238E27FC236}">
              <a16:creationId xmlns:a16="http://schemas.microsoft.com/office/drawing/2014/main" id="{20BA67F0-6CB7-44B7-A698-55D904758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7" name="Picture 5">
          <a:extLst>
            <a:ext uri="{FF2B5EF4-FFF2-40B4-BE49-F238E27FC236}">
              <a16:creationId xmlns:a16="http://schemas.microsoft.com/office/drawing/2014/main" id="{27F09E9D-01D3-45E4-951C-72D08A0D8C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8" name="Picture 5">
          <a:extLst>
            <a:ext uri="{FF2B5EF4-FFF2-40B4-BE49-F238E27FC236}">
              <a16:creationId xmlns:a16="http://schemas.microsoft.com/office/drawing/2014/main" id="{B80A88DD-21C9-47BE-9E33-3911897D2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9" name="Picture 5">
          <a:extLst>
            <a:ext uri="{FF2B5EF4-FFF2-40B4-BE49-F238E27FC236}">
              <a16:creationId xmlns:a16="http://schemas.microsoft.com/office/drawing/2014/main" id="{D09405A3-5E29-4D80-AB97-A3091F33D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0" name="Picture 5">
          <a:extLst>
            <a:ext uri="{FF2B5EF4-FFF2-40B4-BE49-F238E27FC236}">
              <a16:creationId xmlns:a16="http://schemas.microsoft.com/office/drawing/2014/main" id="{AFF090A2-8CF6-4C99-BAF5-E266FF3925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1" name="Picture 5">
          <a:extLst>
            <a:ext uri="{FF2B5EF4-FFF2-40B4-BE49-F238E27FC236}">
              <a16:creationId xmlns:a16="http://schemas.microsoft.com/office/drawing/2014/main" id="{4DD37148-388B-435E-AF1A-58A09CF904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2" name="Picture 5">
          <a:extLst>
            <a:ext uri="{FF2B5EF4-FFF2-40B4-BE49-F238E27FC236}">
              <a16:creationId xmlns:a16="http://schemas.microsoft.com/office/drawing/2014/main" id="{6FEA2BAA-C207-48BF-94D6-6E0A1255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3" name="Picture 5">
          <a:extLst>
            <a:ext uri="{FF2B5EF4-FFF2-40B4-BE49-F238E27FC236}">
              <a16:creationId xmlns:a16="http://schemas.microsoft.com/office/drawing/2014/main" id="{DD5E9AB7-4F6B-4363-9CED-09838BE280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4" name="Picture 5">
          <a:extLst>
            <a:ext uri="{FF2B5EF4-FFF2-40B4-BE49-F238E27FC236}">
              <a16:creationId xmlns:a16="http://schemas.microsoft.com/office/drawing/2014/main" id="{10A63517-006B-44C6-B365-65F7A548F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5" name="Picture 5">
          <a:extLst>
            <a:ext uri="{FF2B5EF4-FFF2-40B4-BE49-F238E27FC236}">
              <a16:creationId xmlns:a16="http://schemas.microsoft.com/office/drawing/2014/main" id="{1BC0005A-5414-4B5E-83DF-76E3583F79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6" name="Picture 5">
          <a:extLst>
            <a:ext uri="{FF2B5EF4-FFF2-40B4-BE49-F238E27FC236}">
              <a16:creationId xmlns:a16="http://schemas.microsoft.com/office/drawing/2014/main" id="{7F5529A0-218B-4E3D-9677-ADCF1283D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 name="Picture 5">
          <a:extLst>
            <a:ext uri="{FF2B5EF4-FFF2-40B4-BE49-F238E27FC236}">
              <a16:creationId xmlns:a16="http://schemas.microsoft.com/office/drawing/2014/main" id="{85FE592B-4C09-4C40-B6B0-4824E19B80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 name="Picture 5">
          <a:extLst>
            <a:ext uri="{FF2B5EF4-FFF2-40B4-BE49-F238E27FC236}">
              <a16:creationId xmlns:a16="http://schemas.microsoft.com/office/drawing/2014/main" id="{0AB451CC-E52B-4C60-9A21-682EBF1F8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 name="Picture 5">
          <a:extLst>
            <a:ext uri="{FF2B5EF4-FFF2-40B4-BE49-F238E27FC236}">
              <a16:creationId xmlns:a16="http://schemas.microsoft.com/office/drawing/2014/main" id="{47E699E5-F321-466C-A5AC-00A4BE4ED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 name="Picture 5">
          <a:extLst>
            <a:ext uri="{FF2B5EF4-FFF2-40B4-BE49-F238E27FC236}">
              <a16:creationId xmlns:a16="http://schemas.microsoft.com/office/drawing/2014/main" id="{67821BF3-6734-4E58-9D8D-DC3E7E0F3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 name="Picture 5">
          <a:extLst>
            <a:ext uri="{FF2B5EF4-FFF2-40B4-BE49-F238E27FC236}">
              <a16:creationId xmlns:a16="http://schemas.microsoft.com/office/drawing/2014/main" id="{660EE4AB-459E-4A99-9E67-47F2F17EE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 name="Picture 5">
          <a:extLst>
            <a:ext uri="{FF2B5EF4-FFF2-40B4-BE49-F238E27FC236}">
              <a16:creationId xmlns:a16="http://schemas.microsoft.com/office/drawing/2014/main" id="{74EB846C-6CD5-424C-ABD9-9A3896A91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3" name="Picture 5">
          <a:extLst>
            <a:ext uri="{FF2B5EF4-FFF2-40B4-BE49-F238E27FC236}">
              <a16:creationId xmlns:a16="http://schemas.microsoft.com/office/drawing/2014/main" id="{A9B0B962-989F-47C1-ABF5-D1EFB9BF1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4" name="Picture 5">
          <a:extLst>
            <a:ext uri="{FF2B5EF4-FFF2-40B4-BE49-F238E27FC236}">
              <a16:creationId xmlns:a16="http://schemas.microsoft.com/office/drawing/2014/main" id="{1BF8C44D-71E8-49AD-B5AD-D3D18948C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5" name="Picture 5">
          <a:extLst>
            <a:ext uri="{FF2B5EF4-FFF2-40B4-BE49-F238E27FC236}">
              <a16:creationId xmlns:a16="http://schemas.microsoft.com/office/drawing/2014/main" id="{FD768F09-08A1-447F-A20B-E6ED85754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6" name="Picture 5">
          <a:extLst>
            <a:ext uri="{FF2B5EF4-FFF2-40B4-BE49-F238E27FC236}">
              <a16:creationId xmlns:a16="http://schemas.microsoft.com/office/drawing/2014/main" id="{0E9847B7-5364-41B7-8114-7D37B52892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 name="Picture 5">
          <a:extLst>
            <a:ext uri="{FF2B5EF4-FFF2-40B4-BE49-F238E27FC236}">
              <a16:creationId xmlns:a16="http://schemas.microsoft.com/office/drawing/2014/main" id="{F8BC7614-2D4F-4AED-97FE-70071D083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 name="Picture 5">
          <a:extLst>
            <a:ext uri="{FF2B5EF4-FFF2-40B4-BE49-F238E27FC236}">
              <a16:creationId xmlns:a16="http://schemas.microsoft.com/office/drawing/2014/main" id="{1F5FEF82-05CC-4717-855F-D32CEF8F6C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 name="Picture 5">
          <a:extLst>
            <a:ext uri="{FF2B5EF4-FFF2-40B4-BE49-F238E27FC236}">
              <a16:creationId xmlns:a16="http://schemas.microsoft.com/office/drawing/2014/main" id="{9E7CA236-2AEA-415F-9418-93FD52B18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 name="Picture 5">
          <a:extLst>
            <a:ext uri="{FF2B5EF4-FFF2-40B4-BE49-F238E27FC236}">
              <a16:creationId xmlns:a16="http://schemas.microsoft.com/office/drawing/2014/main" id="{01AB2771-F207-4162-90B1-BF1036871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 name="Picture 5">
          <a:extLst>
            <a:ext uri="{FF2B5EF4-FFF2-40B4-BE49-F238E27FC236}">
              <a16:creationId xmlns:a16="http://schemas.microsoft.com/office/drawing/2014/main" id="{8B24B173-AA4B-496F-AE51-3B6A3FF6E6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 name="Picture 5">
          <a:extLst>
            <a:ext uri="{FF2B5EF4-FFF2-40B4-BE49-F238E27FC236}">
              <a16:creationId xmlns:a16="http://schemas.microsoft.com/office/drawing/2014/main" id="{BF62CB3C-42CE-4655-9FEE-A03ACC129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 name="Picture 5">
          <a:extLst>
            <a:ext uri="{FF2B5EF4-FFF2-40B4-BE49-F238E27FC236}">
              <a16:creationId xmlns:a16="http://schemas.microsoft.com/office/drawing/2014/main" id="{DFC64C6E-E2D5-4C3C-A3AC-1D9F68B0FC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4" name="Picture 5">
          <a:extLst>
            <a:ext uri="{FF2B5EF4-FFF2-40B4-BE49-F238E27FC236}">
              <a16:creationId xmlns:a16="http://schemas.microsoft.com/office/drawing/2014/main" id="{8401A40E-4504-46AE-9708-8948D98A5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5" name="Picture 5">
          <a:extLst>
            <a:ext uri="{FF2B5EF4-FFF2-40B4-BE49-F238E27FC236}">
              <a16:creationId xmlns:a16="http://schemas.microsoft.com/office/drawing/2014/main" id="{48811322-3150-4556-B606-3C1AB1D0CB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6" name="Picture 5">
          <a:extLst>
            <a:ext uri="{FF2B5EF4-FFF2-40B4-BE49-F238E27FC236}">
              <a16:creationId xmlns:a16="http://schemas.microsoft.com/office/drawing/2014/main" id="{E726B6C1-A1AB-45E2-A9D2-F5F93DE85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7" name="Picture 5">
          <a:extLst>
            <a:ext uri="{FF2B5EF4-FFF2-40B4-BE49-F238E27FC236}">
              <a16:creationId xmlns:a16="http://schemas.microsoft.com/office/drawing/2014/main" id="{FE99C55E-ED85-40F4-9FD2-E18310B73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8" name="Picture 5">
          <a:extLst>
            <a:ext uri="{FF2B5EF4-FFF2-40B4-BE49-F238E27FC236}">
              <a16:creationId xmlns:a16="http://schemas.microsoft.com/office/drawing/2014/main" id="{364EAE0D-7E48-48E8-9894-073FEB729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9" name="Picture 5">
          <a:extLst>
            <a:ext uri="{FF2B5EF4-FFF2-40B4-BE49-F238E27FC236}">
              <a16:creationId xmlns:a16="http://schemas.microsoft.com/office/drawing/2014/main" id="{C4AB4EF1-DB53-420E-BD0F-11215105B8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0" name="Picture 5">
          <a:extLst>
            <a:ext uri="{FF2B5EF4-FFF2-40B4-BE49-F238E27FC236}">
              <a16:creationId xmlns:a16="http://schemas.microsoft.com/office/drawing/2014/main" id="{AA1D665D-7CDC-4FBE-8ECB-B65A80BD32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1" name="Picture 5">
          <a:extLst>
            <a:ext uri="{FF2B5EF4-FFF2-40B4-BE49-F238E27FC236}">
              <a16:creationId xmlns:a16="http://schemas.microsoft.com/office/drawing/2014/main" id="{79A147E9-591B-4374-9DE8-EAC566D79C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2" name="Picture 5">
          <a:extLst>
            <a:ext uri="{FF2B5EF4-FFF2-40B4-BE49-F238E27FC236}">
              <a16:creationId xmlns:a16="http://schemas.microsoft.com/office/drawing/2014/main" id="{71B0E690-605D-4234-B902-A5EA01AD00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3" name="Picture 5">
          <a:extLst>
            <a:ext uri="{FF2B5EF4-FFF2-40B4-BE49-F238E27FC236}">
              <a16:creationId xmlns:a16="http://schemas.microsoft.com/office/drawing/2014/main" id="{EE4593C3-5D24-4A81-80CD-76E032412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4" name="Picture 5">
          <a:extLst>
            <a:ext uri="{FF2B5EF4-FFF2-40B4-BE49-F238E27FC236}">
              <a16:creationId xmlns:a16="http://schemas.microsoft.com/office/drawing/2014/main" id="{1B0EADD5-FF13-4D57-994A-316A83D920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5" name="Picture 5">
          <a:extLst>
            <a:ext uri="{FF2B5EF4-FFF2-40B4-BE49-F238E27FC236}">
              <a16:creationId xmlns:a16="http://schemas.microsoft.com/office/drawing/2014/main" id="{58C3CFA3-C7A5-48BB-A91A-D83C509F3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6" name="Picture 5">
          <a:extLst>
            <a:ext uri="{FF2B5EF4-FFF2-40B4-BE49-F238E27FC236}">
              <a16:creationId xmlns:a16="http://schemas.microsoft.com/office/drawing/2014/main" id="{C540C2BE-A62E-4AF4-877D-2D32B4A962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7" name="Picture 5">
          <a:extLst>
            <a:ext uri="{FF2B5EF4-FFF2-40B4-BE49-F238E27FC236}">
              <a16:creationId xmlns:a16="http://schemas.microsoft.com/office/drawing/2014/main" id="{209F71D9-2032-44EE-900C-62C3601277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8" name="Picture 5">
          <a:extLst>
            <a:ext uri="{FF2B5EF4-FFF2-40B4-BE49-F238E27FC236}">
              <a16:creationId xmlns:a16="http://schemas.microsoft.com/office/drawing/2014/main" id="{9F8B8768-4D3C-4EED-8AB5-607D1436C6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39" name="Picture 5">
          <a:extLst>
            <a:ext uri="{FF2B5EF4-FFF2-40B4-BE49-F238E27FC236}">
              <a16:creationId xmlns:a16="http://schemas.microsoft.com/office/drawing/2014/main" id="{AA4A0B8F-2386-42E6-8ACE-84DAA3142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0" name="Picture 5">
          <a:extLst>
            <a:ext uri="{FF2B5EF4-FFF2-40B4-BE49-F238E27FC236}">
              <a16:creationId xmlns:a16="http://schemas.microsoft.com/office/drawing/2014/main" id="{65724657-C075-4989-B42E-C5EF14CEE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1" name="Picture 5">
          <a:extLst>
            <a:ext uri="{FF2B5EF4-FFF2-40B4-BE49-F238E27FC236}">
              <a16:creationId xmlns:a16="http://schemas.microsoft.com/office/drawing/2014/main" id="{DAA0587B-68A0-4C75-9551-B77683815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2" name="Picture 5">
          <a:extLst>
            <a:ext uri="{FF2B5EF4-FFF2-40B4-BE49-F238E27FC236}">
              <a16:creationId xmlns:a16="http://schemas.microsoft.com/office/drawing/2014/main" id="{713F22DB-B135-4F15-B514-884A3C7E8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3" name="Picture 5">
          <a:extLst>
            <a:ext uri="{FF2B5EF4-FFF2-40B4-BE49-F238E27FC236}">
              <a16:creationId xmlns:a16="http://schemas.microsoft.com/office/drawing/2014/main" id="{DAF856BD-CE97-4CCA-8582-7449F2F734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 name="Picture 5">
          <a:extLst>
            <a:ext uri="{FF2B5EF4-FFF2-40B4-BE49-F238E27FC236}">
              <a16:creationId xmlns:a16="http://schemas.microsoft.com/office/drawing/2014/main" id="{63A36FE0-DB04-42C7-A3FF-5352552E6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 name="Picture 5">
          <a:extLst>
            <a:ext uri="{FF2B5EF4-FFF2-40B4-BE49-F238E27FC236}">
              <a16:creationId xmlns:a16="http://schemas.microsoft.com/office/drawing/2014/main" id="{6E4735DC-15DA-462C-9E29-3F75C7749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46" name="Picture 5">
          <a:extLst>
            <a:ext uri="{FF2B5EF4-FFF2-40B4-BE49-F238E27FC236}">
              <a16:creationId xmlns:a16="http://schemas.microsoft.com/office/drawing/2014/main" id="{A140F8FF-191E-4F9E-8453-B81EE0FEA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47" name="Picture 5">
          <a:extLst>
            <a:ext uri="{FF2B5EF4-FFF2-40B4-BE49-F238E27FC236}">
              <a16:creationId xmlns:a16="http://schemas.microsoft.com/office/drawing/2014/main" id="{1EF580C5-003C-464D-AF40-F85FE9753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48" name="Picture 5">
          <a:extLst>
            <a:ext uri="{FF2B5EF4-FFF2-40B4-BE49-F238E27FC236}">
              <a16:creationId xmlns:a16="http://schemas.microsoft.com/office/drawing/2014/main" id="{FF92DDE7-B919-46E2-9BC4-FD4CF3A0C0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49" name="Picture 5">
          <a:extLst>
            <a:ext uri="{FF2B5EF4-FFF2-40B4-BE49-F238E27FC236}">
              <a16:creationId xmlns:a16="http://schemas.microsoft.com/office/drawing/2014/main" id="{735396D9-DC79-4115-A96F-5FCF09E49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 name="Picture 5">
          <a:extLst>
            <a:ext uri="{FF2B5EF4-FFF2-40B4-BE49-F238E27FC236}">
              <a16:creationId xmlns:a16="http://schemas.microsoft.com/office/drawing/2014/main" id="{6C8DD7B8-9DB1-4640-BFEE-3C5C0D9A39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 name="Picture 5">
          <a:extLst>
            <a:ext uri="{FF2B5EF4-FFF2-40B4-BE49-F238E27FC236}">
              <a16:creationId xmlns:a16="http://schemas.microsoft.com/office/drawing/2014/main" id="{3021C8D4-72D1-4E50-9E49-545266F63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2" name="Picture 5">
          <a:extLst>
            <a:ext uri="{FF2B5EF4-FFF2-40B4-BE49-F238E27FC236}">
              <a16:creationId xmlns:a16="http://schemas.microsoft.com/office/drawing/2014/main" id="{468321AD-4482-4AB1-9604-6A61B893F2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3" name="Picture 5">
          <a:extLst>
            <a:ext uri="{FF2B5EF4-FFF2-40B4-BE49-F238E27FC236}">
              <a16:creationId xmlns:a16="http://schemas.microsoft.com/office/drawing/2014/main" id="{CBB939BB-E41D-4BFD-B516-9D2808EE76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4" name="Picture 5">
          <a:extLst>
            <a:ext uri="{FF2B5EF4-FFF2-40B4-BE49-F238E27FC236}">
              <a16:creationId xmlns:a16="http://schemas.microsoft.com/office/drawing/2014/main" id="{1E01DBC5-3A22-4C27-B0D6-881A3AA603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5" name="Picture 5">
          <a:extLst>
            <a:ext uri="{FF2B5EF4-FFF2-40B4-BE49-F238E27FC236}">
              <a16:creationId xmlns:a16="http://schemas.microsoft.com/office/drawing/2014/main" id="{A60EE0E5-E283-48E7-8277-F0E1B2FB6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6" name="Picture 5">
          <a:extLst>
            <a:ext uri="{FF2B5EF4-FFF2-40B4-BE49-F238E27FC236}">
              <a16:creationId xmlns:a16="http://schemas.microsoft.com/office/drawing/2014/main" id="{C7933243-1B38-41C4-9131-F76ABCBA8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7" name="Picture 5">
          <a:extLst>
            <a:ext uri="{FF2B5EF4-FFF2-40B4-BE49-F238E27FC236}">
              <a16:creationId xmlns:a16="http://schemas.microsoft.com/office/drawing/2014/main" id="{F404D635-3EC5-45B4-81D8-B6C1BBA70C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8" name="Picture 5">
          <a:extLst>
            <a:ext uri="{FF2B5EF4-FFF2-40B4-BE49-F238E27FC236}">
              <a16:creationId xmlns:a16="http://schemas.microsoft.com/office/drawing/2014/main" id="{A9881B40-3AD2-4E7B-8E6A-743D05E4B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9" name="Picture 5">
          <a:extLst>
            <a:ext uri="{FF2B5EF4-FFF2-40B4-BE49-F238E27FC236}">
              <a16:creationId xmlns:a16="http://schemas.microsoft.com/office/drawing/2014/main" id="{F27BB4FE-C945-492E-97FC-BDDDA58A4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0" name="Picture 5">
          <a:extLst>
            <a:ext uri="{FF2B5EF4-FFF2-40B4-BE49-F238E27FC236}">
              <a16:creationId xmlns:a16="http://schemas.microsoft.com/office/drawing/2014/main" id="{74ECD75D-F2A5-4E89-AAF3-B9553EB4F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 name="Picture 5">
          <a:extLst>
            <a:ext uri="{FF2B5EF4-FFF2-40B4-BE49-F238E27FC236}">
              <a16:creationId xmlns:a16="http://schemas.microsoft.com/office/drawing/2014/main" id="{F8C4C700-5023-4D5F-A9E9-EDAF49FB1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 name="Picture 5">
          <a:extLst>
            <a:ext uri="{FF2B5EF4-FFF2-40B4-BE49-F238E27FC236}">
              <a16:creationId xmlns:a16="http://schemas.microsoft.com/office/drawing/2014/main" id="{95246F02-47D0-4660-A74F-540C2B4C6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3" name="Picture 5">
          <a:extLst>
            <a:ext uri="{FF2B5EF4-FFF2-40B4-BE49-F238E27FC236}">
              <a16:creationId xmlns:a16="http://schemas.microsoft.com/office/drawing/2014/main" id="{10F5550D-E8E2-4627-A5A1-BA9EC49E7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4" name="Picture 5">
          <a:extLst>
            <a:ext uri="{FF2B5EF4-FFF2-40B4-BE49-F238E27FC236}">
              <a16:creationId xmlns:a16="http://schemas.microsoft.com/office/drawing/2014/main" id="{4D3AD33A-18A3-47E1-BED8-C51733FCC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5" name="Picture 5">
          <a:extLst>
            <a:ext uri="{FF2B5EF4-FFF2-40B4-BE49-F238E27FC236}">
              <a16:creationId xmlns:a16="http://schemas.microsoft.com/office/drawing/2014/main" id="{7A42BF14-EB4F-4CEF-B9C8-8669E1BC4F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6" name="Picture 5">
          <a:extLst>
            <a:ext uri="{FF2B5EF4-FFF2-40B4-BE49-F238E27FC236}">
              <a16:creationId xmlns:a16="http://schemas.microsoft.com/office/drawing/2014/main" id="{1188DE88-D72E-4719-95DD-07F16AC8DC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 name="Picture 5">
          <a:extLst>
            <a:ext uri="{FF2B5EF4-FFF2-40B4-BE49-F238E27FC236}">
              <a16:creationId xmlns:a16="http://schemas.microsoft.com/office/drawing/2014/main" id="{1451B0F1-7126-47BB-A157-A17A0412A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 name="Picture 5">
          <a:extLst>
            <a:ext uri="{FF2B5EF4-FFF2-40B4-BE49-F238E27FC236}">
              <a16:creationId xmlns:a16="http://schemas.microsoft.com/office/drawing/2014/main" id="{2C27A957-4F89-45C0-94AB-D0375726D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9" name="Picture 5">
          <a:extLst>
            <a:ext uri="{FF2B5EF4-FFF2-40B4-BE49-F238E27FC236}">
              <a16:creationId xmlns:a16="http://schemas.microsoft.com/office/drawing/2014/main" id="{3EB81D5A-6030-4C7F-99FB-047B8AC00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0" name="Picture 5">
          <a:extLst>
            <a:ext uri="{FF2B5EF4-FFF2-40B4-BE49-F238E27FC236}">
              <a16:creationId xmlns:a16="http://schemas.microsoft.com/office/drawing/2014/main" id="{436A8936-30C8-40EB-91EF-B26C2AEBA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1" name="Picture 5">
          <a:extLst>
            <a:ext uri="{FF2B5EF4-FFF2-40B4-BE49-F238E27FC236}">
              <a16:creationId xmlns:a16="http://schemas.microsoft.com/office/drawing/2014/main" id="{FACCCDB9-7BE7-4818-8050-46A3321D7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2" name="Picture 5">
          <a:extLst>
            <a:ext uri="{FF2B5EF4-FFF2-40B4-BE49-F238E27FC236}">
              <a16:creationId xmlns:a16="http://schemas.microsoft.com/office/drawing/2014/main" id="{E778862B-7336-4E53-896E-BA8022263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3" name="Picture 5">
          <a:extLst>
            <a:ext uri="{FF2B5EF4-FFF2-40B4-BE49-F238E27FC236}">
              <a16:creationId xmlns:a16="http://schemas.microsoft.com/office/drawing/2014/main" id="{4EAC3DCA-F21A-4F96-8C8C-FA914F528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4" name="Picture 5">
          <a:extLst>
            <a:ext uri="{FF2B5EF4-FFF2-40B4-BE49-F238E27FC236}">
              <a16:creationId xmlns:a16="http://schemas.microsoft.com/office/drawing/2014/main" id="{6424E532-9BD0-4222-A4D1-D7BBB3E84B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5" name="Picture 5">
          <a:extLst>
            <a:ext uri="{FF2B5EF4-FFF2-40B4-BE49-F238E27FC236}">
              <a16:creationId xmlns:a16="http://schemas.microsoft.com/office/drawing/2014/main" id="{022A21C1-C6EB-4446-9880-410EE0234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6" name="Picture 5">
          <a:extLst>
            <a:ext uri="{FF2B5EF4-FFF2-40B4-BE49-F238E27FC236}">
              <a16:creationId xmlns:a16="http://schemas.microsoft.com/office/drawing/2014/main" id="{6F77AA9E-143D-4023-86EE-F5E16AFC9F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7" name="Picture 5">
          <a:extLst>
            <a:ext uri="{FF2B5EF4-FFF2-40B4-BE49-F238E27FC236}">
              <a16:creationId xmlns:a16="http://schemas.microsoft.com/office/drawing/2014/main" id="{27AF724F-490C-4372-9C72-80B38B46D8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8" name="Picture 5">
          <a:extLst>
            <a:ext uri="{FF2B5EF4-FFF2-40B4-BE49-F238E27FC236}">
              <a16:creationId xmlns:a16="http://schemas.microsoft.com/office/drawing/2014/main" id="{517C80D5-3AD6-4CA1-9E52-23CD7C583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79" name="Picture 5">
          <a:extLst>
            <a:ext uri="{FF2B5EF4-FFF2-40B4-BE49-F238E27FC236}">
              <a16:creationId xmlns:a16="http://schemas.microsoft.com/office/drawing/2014/main" id="{574FCEE3-AB7D-4521-A29C-B33E5BB050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0" name="Picture 5">
          <a:extLst>
            <a:ext uri="{FF2B5EF4-FFF2-40B4-BE49-F238E27FC236}">
              <a16:creationId xmlns:a16="http://schemas.microsoft.com/office/drawing/2014/main" id="{11232BD6-610E-4B2D-AB6E-BF26CC97DC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1" name="Picture 5">
          <a:extLst>
            <a:ext uri="{FF2B5EF4-FFF2-40B4-BE49-F238E27FC236}">
              <a16:creationId xmlns:a16="http://schemas.microsoft.com/office/drawing/2014/main" id="{2D8F2A76-D08D-48ED-A881-E39F37569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2" name="Picture 5">
          <a:extLst>
            <a:ext uri="{FF2B5EF4-FFF2-40B4-BE49-F238E27FC236}">
              <a16:creationId xmlns:a16="http://schemas.microsoft.com/office/drawing/2014/main" id="{987285FC-D88F-4E68-A1A0-C16F28BBA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3" name="Picture 5">
          <a:extLst>
            <a:ext uri="{FF2B5EF4-FFF2-40B4-BE49-F238E27FC236}">
              <a16:creationId xmlns:a16="http://schemas.microsoft.com/office/drawing/2014/main" id="{1FEE65C2-A35F-4A97-B4E1-8C7F434AB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4" name="Picture 5">
          <a:extLst>
            <a:ext uri="{FF2B5EF4-FFF2-40B4-BE49-F238E27FC236}">
              <a16:creationId xmlns:a16="http://schemas.microsoft.com/office/drawing/2014/main" id="{50D67280-733C-4AA7-AAA0-ECEE266FE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5" name="Picture 5">
          <a:extLst>
            <a:ext uri="{FF2B5EF4-FFF2-40B4-BE49-F238E27FC236}">
              <a16:creationId xmlns:a16="http://schemas.microsoft.com/office/drawing/2014/main" id="{4D7BA487-0531-4EDD-9031-01949FD52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6" name="Picture 5">
          <a:extLst>
            <a:ext uri="{FF2B5EF4-FFF2-40B4-BE49-F238E27FC236}">
              <a16:creationId xmlns:a16="http://schemas.microsoft.com/office/drawing/2014/main" id="{57135046-0E3D-4AC8-AFBC-52FB44D72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7" name="Picture 5">
          <a:extLst>
            <a:ext uri="{FF2B5EF4-FFF2-40B4-BE49-F238E27FC236}">
              <a16:creationId xmlns:a16="http://schemas.microsoft.com/office/drawing/2014/main" id="{130A0C63-B7B7-4E7B-AC6A-A8F156347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8" name="Picture 5">
          <a:extLst>
            <a:ext uri="{FF2B5EF4-FFF2-40B4-BE49-F238E27FC236}">
              <a16:creationId xmlns:a16="http://schemas.microsoft.com/office/drawing/2014/main" id="{C9F22B4E-98D4-4ED2-97F1-A8AAF276B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89" name="Picture 5">
          <a:extLst>
            <a:ext uri="{FF2B5EF4-FFF2-40B4-BE49-F238E27FC236}">
              <a16:creationId xmlns:a16="http://schemas.microsoft.com/office/drawing/2014/main" id="{2328CB5D-6C1C-47A8-8CEB-92D3D35F0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0" name="Picture 5">
          <a:extLst>
            <a:ext uri="{FF2B5EF4-FFF2-40B4-BE49-F238E27FC236}">
              <a16:creationId xmlns:a16="http://schemas.microsoft.com/office/drawing/2014/main" id="{83658157-DBD3-4309-A1EC-092FCDF48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1" name="Picture 5">
          <a:extLst>
            <a:ext uri="{FF2B5EF4-FFF2-40B4-BE49-F238E27FC236}">
              <a16:creationId xmlns:a16="http://schemas.microsoft.com/office/drawing/2014/main" id="{2F19E6CF-FE71-4F21-B8E5-CA541255C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2" name="Picture 5">
          <a:extLst>
            <a:ext uri="{FF2B5EF4-FFF2-40B4-BE49-F238E27FC236}">
              <a16:creationId xmlns:a16="http://schemas.microsoft.com/office/drawing/2014/main" id="{A23C032B-DF46-445E-8348-14D28DEFD8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3" name="Picture 5">
          <a:extLst>
            <a:ext uri="{FF2B5EF4-FFF2-40B4-BE49-F238E27FC236}">
              <a16:creationId xmlns:a16="http://schemas.microsoft.com/office/drawing/2014/main" id="{79F08E5A-78F8-4155-94AB-5A7F28BF1E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4" name="Picture 5">
          <a:extLst>
            <a:ext uri="{FF2B5EF4-FFF2-40B4-BE49-F238E27FC236}">
              <a16:creationId xmlns:a16="http://schemas.microsoft.com/office/drawing/2014/main" id="{396B6E76-5613-43DB-8CC9-6B08D2D338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5" name="Picture 5">
          <a:extLst>
            <a:ext uri="{FF2B5EF4-FFF2-40B4-BE49-F238E27FC236}">
              <a16:creationId xmlns:a16="http://schemas.microsoft.com/office/drawing/2014/main" id="{60CAFACD-F847-49FC-99FC-1D678553C9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6" name="Picture 5">
          <a:extLst>
            <a:ext uri="{FF2B5EF4-FFF2-40B4-BE49-F238E27FC236}">
              <a16:creationId xmlns:a16="http://schemas.microsoft.com/office/drawing/2014/main" id="{C84A41FC-D69D-4DA6-A49F-07BDDE32CE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7" name="Picture 5">
          <a:extLst>
            <a:ext uri="{FF2B5EF4-FFF2-40B4-BE49-F238E27FC236}">
              <a16:creationId xmlns:a16="http://schemas.microsoft.com/office/drawing/2014/main" id="{84D06E0C-3C20-4BF3-B55C-47CC0B0F93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8" name="Picture 5">
          <a:extLst>
            <a:ext uri="{FF2B5EF4-FFF2-40B4-BE49-F238E27FC236}">
              <a16:creationId xmlns:a16="http://schemas.microsoft.com/office/drawing/2014/main" id="{6C07E6F9-5061-401F-A943-D21296A8D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99" name="Picture 5">
          <a:extLst>
            <a:ext uri="{FF2B5EF4-FFF2-40B4-BE49-F238E27FC236}">
              <a16:creationId xmlns:a16="http://schemas.microsoft.com/office/drawing/2014/main" id="{0126AE6A-E76A-4A92-AB2D-19555A46E0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0" name="Picture 5">
          <a:extLst>
            <a:ext uri="{FF2B5EF4-FFF2-40B4-BE49-F238E27FC236}">
              <a16:creationId xmlns:a16="http://schemas.microsoft.com/office/drawing/2014/main" id="{671DE66E-9EA7-4E59-8AD4-A4EC56BD4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1" name="Picture 5">
          <a:extLst>
            <a:ext uri="{FF2B5EF4-FFF2-40B4-BE49-F238E27FC236}">
              <a16:creationId xmlns:a16="http://schemas.microsoft.com/office/drawing/2014/main" id="{8A8BAC2F-F9F7-435B-9078-8C32960B3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 name="Picture 5">
          <a:extLst>
            <a:ext uri="{FF2B5EF4-FFF2-40B4-BE49-F238E27FC236}">
              <a16:creationId xmlns:a16="http://schemas.microsoft.com/office/drawing/2014/main" id="{6E825E7E-6FBF-45D4-87DC-194930501F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 name="Picture 5">
          <a:extLst>
            <a:ext uri="{FF2B5EF4-FFF2-40B4-BE49-F238E27FC236}">
              <a16:creationId xmlns:a16="http://schemas.microsoft.com/office/drawing/2014/main" id="{0FC1EAF0-2A5F-4A61-8401-99B1120B3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 name="Picture 5">
          <a:extLst>
            <a:ext uri="{FF2B5EF4-FFF2-40B4-BE49-F238E27FC236}">
              <a16:creationId xmlns:a16="http://schemas.microsoft.com/office/drawing/2014/main" id="{D4F9490F-07D1-484C-8AFA-A845C9E754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 name="Picture 5">
          <a:extLst>
            <a:ext uri="{FF2B5EF4-FFF2-40B4-BE49-F238E27FC236}">
              <a16:creationId xmlns:a16="http://schemas.microsoft.com/office/drawing/2014/main" id="{D840EF68-50C8-466C-B23C-10DF64F20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 name="Picture 5">
          <a:extLst>
            <a:ext uri="{FF2B5EF4-FFF2-40B4-BE49-F238E27FC236}">
              <a16:creationId xmlns:a16="http://schemas.microsoft.com/office/drawing/2014/main" id="{EB83B04B-A5DA-4CF0-A40C-3669371F62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 name="Picture 5">
          <a:extLst>
            <a:ext uri="{FF2B5EF4-FFF2-40B4-BE49-F238E27FC236}">
              <a16:creationId xmlns:a16="http://schemas.microsoft.com/office/drawing/2014/main" id="{EFEDB9EC-E3B0-43F0-B7A1-11370CCD5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8" name="Picture 5">
          <a:extLst>
            <a:ext uri="{FF2B5EF4-FFF2-40B4-BE49-F238E27FC236}">
              <a16:creationId xmlns:a16="http://schemas.microsoft.com/office/drawing/2014/main" id="{6016FF6E-0ECD-4446-BC14-1F52947B16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9" name="Picture 5">
          <a:extLst>
            <a:ext uri="{FF2B5EF4-FFF2-40B4-BE49-F238E27FC236}">
              <a16:creationId xmlns:a16="http://schemas.microsoft.com/office/drawing/2014/main" id="{BA21609D-D12E-4430-B892-D71BD7977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0" name="Picture 5">
          <a:extLst>
            <a:ext uri="{FF2B5EF4-FFF2-40B4-BE49-F238E27FC236}">
              <a16:creationId xmlns:a16="http://schemas.microsoft.com/office/drawing/2014/main" id="{0E398E78-180D-4B1A-BED6-E67053777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1" name="Picture 5">
          <a:extLst>
            <a:ext uri="{FF2B5EF4-FFF2-40B4-BE49-F238E27FC236}">
              <a16:creationId xmlns:a16="http://schemas.microsoft.com/office/drawing/2014/main" id="{F92B849A-7830-4978-B7F5-FFAAD912F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2" name="Picture 5">
          <a:extLst>
            <a:ext uri="{FF2B5EF4-FFF2-40B4-BE49-F238E27FC236}">
              <a16:creationId xmlns:a16="http://schemas.microsoft.com/office/drawing/2014/main" id="{23FA9134-9F5D-4DDF-8D48-E441086E0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3" name="Picture 5">
          <a:extLst>
            <a:ext uri="{FF2B5EF4-FFF2-40B4-BE49-F238E27FC236}">
              <a16:creationId xmlns:a16="http://schemas.microsoft.com/office/drawing/2014/main" id="{DE5743A2-227D-4A36-8A1F-260703626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4" name="Picture 5">
          <a:extLst>
            <a:ext uri="{FF2B5EF4-FFF2-40B4-BE49-F238E27FC236}">
              <a16:creationId xmlns:a16="http://schemas.microsoft.com/office/drawing/2014/main" id="{BDB3888D-55AC-4112-9821-3B410C381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5" name="Picture 5">
          <a:extLst>
            <a:ext uri="{FF2B5EF4-FFF2-40B4-BE49-F238E27FC236}">
              <a16:creationId xmlns:a16="http://schemas.microsoft.com/office/drawing/2014/main" id="{7A5A7739-13FD-4199-A884-B2EA72B52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6" name="Picture 5">
          <a:extLst>
            <a:ext uri="{FF2B5EF4-FFF2-40B4-BE49-F238E27FC236}">
              <a16:creationId xmlns:a16="http://schemas.microsoft.com/office/drawing/2014/main" id="{9D238792-43C7-4708-AA86-DADA6EE03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7" name="Picture 5">
          <a:extLst>
            <a:ext uri="{FF2B5EF4-FFF2-40B4-BE49-F238E27FC236}">
              <a16:creationId xmlns:a16="http://schemas.microsoft.com/office/drawing/2014/main" id="{825CB2A9-3D4C-4FE6-BB3B-9D768FC6C1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8" name="Picture 5">
          <a:extLst>
            <a:ext uri="{FF2B5EF4-FFF2-40B4-BE49-F238E27FC236}">
              <a16:creationId xmlns:a16="http://schemas.microsoft.com/office/drawing/2014/main" id="{27E842E7-6AE7-407A-9C73-DA8A6BD4D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19" name="Picture 5">
          <a:extLst>
            <a:ext uri="{FF2B5EF4-FFF2-40B4-BE49-F238E27FC236}">
              <a16:creationId xmlns:a16="http://schemas.microsoft.com/office/drawing/2014/main" id="{935BC5BF-5B24-4989-B146-E6EE3A29C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0" name="Picture 5">
          <a:extLst>
            <a:ext uri="{FF2B5EF4-FFF2-40B4-BE49-F238E27FC236}">
              <a16:creationId xmlns:a16="http://schemas.microsoft.com/office/drawing/2014/main" id="{8F2A7CC5-40DE-4615-ABCD-DBC650E50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1" name="Picture 5">
          <a:extLst>
            <a:ext uri="{FF2B5EF4-FFF2-40B4-BE49-F238E27FC236}">
              <a16:creationId xmlns:a16="http://schemas.microsoft.com/office/drawing/2014/main" id="{99EA7F70-2A8D-464A-B661-383AAAC32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2" name="Picture 5">
          <a:extLst>
            <a:ext uri="{FF2B5EF4-FFF2-40B4-BE49-F238E27FC236}">
              <a16:creationId xmlns:a16="http://schemas.microsoft.com/office/drawing/2014/main" id="{92B3A039-9A4D-4144-AE2C-FF70FE8C0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3" name="Picture 5">
          <a:extLst>
            <a:ext uri="{FF2B5EF4-FFF2-40B4-BE49-F238E27FC236}">
              <a16:creationId xmlns:a16="http://schemas.microsoft.com/office/drawing/2014/main" id="{D6074BFD-3F4A-48CB-A35A-231EA96F5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4" name="Picture 5">
          <a:extLst>
            <a:ext uri="{FF2B5EF4-FFF2-40B4-BE49-F238E27FC236}">
              <a16:creationId xmlns:a16="http://schemas.microsoft.com/office/drawing/2014/main" id="{5B4A790D-8EBD-4255-88ED-98048183D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5" name="Picture 5">
          <a:extLst>
            <a:ext uri="{FF2B5EF4-FFF2-40B4-BE49-F238E27FC236}">
              <a16:creationId xmlns:a16="http://schemas.microsoft.com/office/drawing/2014/main" id="{3035B0E9-AC76-430B-9E44-1663458EE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6" name="Picture 5">
          <a:extLst>
            <a:ext uri="{FF2B5EF4-FFF2-40B4-BE49-F238E27FC236}">
              <a16:creationId xmlns:a16="http://schemas.microsoft.com/office/drawing/2014/main" id="{DA64A9E9-DD66-43CD-A148-D40E9A3A6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7" name="Picture 5">
          <a:extLst>
            <a:ext uri="{FF2B5EF4-FFF2-40B4-BE49-F238E27FC236}">
              <a16:creationId xmlns:a16="http://schemas.microsoft.com/office/drawing/2014/main" id="{A1EBEABB-4BA8-4021-BBB9-3A75B7C91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28" name="Picture 5">
          <a:extLst>
            <a:ext uri="{FF2B5EF4-FFF2-40B4-BE49-F238E27FC236}">
              <a16:creationId xmlns:a16="http://schemas.microsoft.com/office/drawing/2014/main" id="{51E07D8B-71B8-4726-A341-016C5D756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9" name="Picture 5">
          <a:extLst>
            <a:ext uri="{FF2B5EF4-FFF2-40B4-BE49-F238E27FC236}">
              <a16:creationId xmlns:a16="http://schemas.microsoft.com/office/drawing/2014/main" id="{EC2FBCA7-A6A0-4586-8207-04024D50B8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0" name="Picture 5">
          <a:extLst>
            <a:ext uri="{FF2B5EF4-FFF2-40B4-BE49-F238E27FC236}">
              <a16:creationId xmlns:a16="http://schemas.microsoft.com/office/drawing/2014/main" id="{9248781B-513A-46A9-B0F2-4A134C4CB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 name="Picture 5">
          <a:extLst>
            <a:ext uri="{FF2B5EF4-FFF2-40B4-BE49-F238E27FC236}">
              <a16:creationId xmlns:a16="http://schemas.microsoft.com/office/drawing/2014/main" id="{6BE61BF8-D22E-4A2A-83EA-9D2F5061E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 name="Picture 5">
          <a:extLst>
            <a:ext uri="{FF2B5EF4-FFF2-40B4-BE49-F238E27FC236}">
              <a16:creationId xmlns:a16="http://schemas.microsoft.com/office/drawing/2014/main" id="{3FC45E84-B713-4C95-B991-84FB4AA930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3" name="Picture 5">
          <a:extLst>
            <a:ext uri="{FF2B5EF4-FFF2-40B4-BE49-F238E27FC236}">
              <a16:creationId xmlns:a16="http://schemas.microsoft.com/office/drawing/2014/main" id="{513E558E-2CF2-4510-9F0B-D857F0358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4" name="Picture 5">
          <a:extLst>
            <a:ext uri="{FF2B5EF4-FFF2-40B4-BE49-F238E27FC236}">
              <a16:creationId xmlns:a16="http://schemas.microsoft.com/office/drawing/2014/main" id="{DE414ADB-27B4-4DDE-A35D-99730E94E1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5" name="Picture 5">
          <a:extLst>
            <a:ext uri="{FF2B5EF4-FFF2-40B4-BE49-F238E27FC236}">
              <a16:creationId xmlns:a16="http://schemas.microsoft.com/office/drawing/2014/main" id="{457566DA-B16D-4136-9561-6B5CFF385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6" name="Picture 5">
          <a:extLst>
            <a:ext uri="{FF2B5EF4-FFF2-40B4-BE49-F238E27FC236}">
              <a16:creationId xmlns:a16="http://schemas.microsoft.com/office/drawing/2014/main" id="{F36ACCCD-7949-4704-B7AB-E5011B91E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7" name="Picture 5">
          <a:extLst>
            <a:ext uri="{FF2B5EF4-FFF2-40B4-BE49-F238E27FC236}">
              <a16:creationId xmlns:a16="http://schemas.microsoft.com/office/drawing/2014/main" id="{EE62DEED-F185-46C3-AC99-A6C721B5D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8" name="Picture 5">
          <a:extLst>
            <a:ext uri="{FF2B5EF4-FFF2-40B4-BE49-F238E27FC236}">
              <a16:creationId xmlns:a16="http://schemas.microsoft.com/office/drawing/2014/main" id="{072293F6-CF2F-4A4B-B4AC-BA1E2D646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9" name="Picture 5">
          <a:extLst>
            <a:ext uri="{FF2B5EF4-FFF2-40B4-BE49-F238E27FC236}">
              <a16:creationId xmlns:a16="http://schemas.microsoft.com/office/drawing/2014/main" id="{135D47A4-772B-4396-AAD6-4E66F904A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0" name="Picture 5">
          <a:extLst>
            <a:ext uri="{FF2B5EF4-FFF2-40B4-BE49-F238E27FC236}">
              <a16:creationId xmlns:a16="http://schemas.microsoft.com/office/drawing/2014/main" id="{79054436-A923-4B67-8388-18497FDCA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1" name="Picture 5">
          <a:extLst>
            <a:ext uri="{FF2B5EF4-FFF2-40B4-BE49-F238E27FC236}">
              <a16:creationId xmlns:a16="http://schemas.microsoft.com/office/drawing/2014/main" id="{0FE1756A-1C38-4BE5-9333-D17746FCE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2" name="Picture 5">
          <a:extLst>
            <a:ext uri="{FF2B5EF4-FFF2-40B4-BE49-F238E27FC236}">
              <a16:creationId xmlns:a16="http://schemas.microsoft.com/office/drawing/2014/main" id="{D37592FE-5101-4512-ACCD-A1D815232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3" name="Picture 5">
          <a:extLst>
            <a:ext uri="{FF2B5EF4-FFF2-40B4-BE49-F238E27FC236}">
              <a16:creationId xmlns:a16="http://schemas.microsoft.com/office/drawing/2014/main" id="{06058956-2AA8-4888-A3F1-BDD2F39C2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4" name="Picture 5">
          <a:extLst>
            <a:ext uri="{FF2B5EF4-FFF2-40B4-BE49-F238E27FC236}">
              <a16:creationId xmlns:a16="http://schemas.microsoft.com/office/drawing/2014/main" id="{9016BAA5-04CA-4469-BBC4-75E91BEFB9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5" name="Picture 5">
          <a:extLst>
            <a:ext uri="{FF2B5EF4-FFF2-40B4-BE49-F238E27FC236}">
              <a16:creationId xmlns:a16="http://schemas.microsoft.com/office/drawing/2014/main" id="{3BEAECAA-5077-4934-A867-830576550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6" name="Picture 5">
          <a:extLst>
            <a:ext uri="{FF2B5EF4-FFF2-40B4-BE49-F238E27FC236}">
              <a16:creationId xmlns:a16="http://schemas.microsoft.com/office/drawing/2014/main" id="{3104AEED-856B-417C-B19E-268F7B542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7" name="Picture 5">
          <a:extLst>
            <a:ext uri="{FF2B5EF4-FFF2-40B4-BE49-F238E27FC236}">
              <a16:creationId xmlns:a16="http://schemas.microsoft.com/office/drawing/2014/main" id="{E1B605A9-865D-4B1F-A793-C1ADDDE36B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 name="Picture 5">
          <a:extLst>
            <a:ext uri="{FF2B5EF4-FFF2-40B4-BE49-F238E27FC236}">
              <a16:creationId xmlns:a16="http://schemas.microsoft.com/office/drawing/2014/main" id="{220C9B43-A2B0-45C6-9EA1-694F3E0448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 name="Picture 5">
          <a:extLst>
            <a:ext uri="{FF2B5EF4-FFF2-40B4-BE49-F238E27FC236}">
              <a16:creationId xmlns:a16="http://schemas.microsoft.com/office/drawing/2014/main" id="{3046C211-5C48-478B-8FE5-34AD3D173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 name="Picture 5">
          <a:extLst>
            <a:ext uri="{FF2B5EF4-FFF2-40B4-BE49-F238E27FC236}">
              <a16:creationId xmlns:a16="http://schemas.microsoft.com/office/drawing/2014/main" id="{66BCB7C8-0588-47F0-A3A7-7BB170692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 name="Picture 5">
          <a:extLst>
            <a:ext uri="{FF2B5EF4-FFF2-40B4-BE49-F238E27FC236}">
              <a16:creationId xmlns:a16="http://schemas.microsoft.com/office/drawing/2014/main" id="{921AFBAE-50FA-4C91-8183-D8603E232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2" name="Picture 5">
          <a:extLst>
            <a:ext uri="{FF2B5EF4-FFF2-40B4-BE49-F238E27FC236}">
              <a16:creationId xmlns:a16="http://schemas.microsoft.com/office/drawing/2014/main" id="{8B84CFE6-2941-459B-85D9-EDDCCC70FF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3" name="Picture 5">
          <a:extLst>
            <a:ext uri="{FF2B5EF4-FFF2-40B4-BE49-F238E27FC236}">
              <a16:creationId xmlns:a16="http://schemas.microsoft.com/office/drawing/2014/main" id="{D6A157C2-39EE-49B8-9018-38E910863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4" name="Picture 5">
          <a:extLst>
            <a:ext uri="{FF2B5EF4-FFF2-40B4-BE49-F238E27FC236}">
              <a16:creationId xmlns:a16="http://schemas.microsoft.com/office/drawing/2014/main" id="{558E76E1-2C3E-4EAD-9401-8037E5CF8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5" name="Picture 5">
          <a:extLst>
            <a:ext uri="{FF2B5EF4-FFF2-40B4-BE49-F238E27FC236}">
              <a16:creationId xmlns:a16="http://schemas.microsoft.com/office/drawing/2014/main" id="{6D979492-FD44-418B-A7C1-E050A0681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6" name="Picture 5">
          <a:extLst>
            <a:ext uri="{FF2B5EF4-FFF2-40B4-BE49-F238E27FC236}">
              <a16:creationId xmlns:a16="http://schemas.microsoft.com/office/drawing/2014/main" id="{9392B853-9FD4-4C16-B85F-C1B396A172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7" name="Picture 5">
          <a:extLst>
            <a:ext uri="{FF2B5EF4-FFF2-40B4-BE49-F238E27FC236}">
              <a16:creationId xmlns:a16="http://schemas.microsoft.com/office/drawing/2014/main" id="{56D1505B-B486-4A0E-8662-6B8F4E0B6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8" name="Picture 5">
          <a:extLst>
            <a:ext uri="{FF2B5EF4-FFF2-40B4-BE49-F238E27FC236}">
              <a16:creationId xmlns:a16="http://schemas.microsoft.com/office/drawing/2014/main" id="{701C7119-AB61-4130-B35C-929003062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9" name="Picture 5">
          <a:extLst>
            <a:ext uri="{FF2B5EF4-FFF2-40B4-BE49-F238E27FC236}">
              <a16:creationId xmlns:a16="http://schemas.microsoft.com/office/drawing/2014/main" id="{C03408B6-AC35-4F38-B89E-BE1DC66D0B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 name="Picture 5">
          <a:extLst>
            <a:ext uri="{FF2B5EF4-FFF2-40B4-BE49-F238E27FC236}">
              <a16:creationId xmlns:a16="http://schemas.microsoft.com/office/drawing/2014/main" id="{B5E06A84-0F9E-45A5-9D79-DC75170FF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 name="Picture 5">
          <a:extLst>
            <a:ext uri="{FF2B5EF4-FFF2-40B4-BE49-F238E27FC236}">
              <a16:creationId xmlns:a16="http://schemas.microsoft.com/office/drawing/2014/main" id="{B1186B09-9F22-417A-AB66-16115DC64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 name="Picture 5">
          <a:extLst>
            <a:ext uri="{FF2B5EF4-FFF2-40B4-BE49-F238E27FC236}">
              <a16:creationId xmlns:a16="http://schemas.microsoft.com/office/drawing/2014/main" id="{1F5922E1-6974-4517-9D12-851BDC960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3" name="Picture 5">
          <a:extLst>
            <a:ext uri="{FF2B5EF4-FFF2-40B4-BE49-F238E27FC236}">
              <a16:creationId xmlns:a16="http://schemas.microsoft.com/office/drawing/2014/main" id="{67BF718F-5347-4BF3-AD64-4368047D0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4" name="Picture 5">
          <a:extLst>
            <a:ext uri="{FF2B5EF4-FFF2-40B4-BE49-F238E27FC236}">
              <a16:creationId xmlns:a16="http://schemas.microsoft.com/office/drawing/2014/main" id="{C9218F0B-3180-46A1-9A0C-ACC579033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5" name="Picture 5">
          <a:extLst>
            <a:ext uri="{FF2B5EF4-FFF2-40B4-BE49-F238E27FC236}">
              <a16:creationId xmlns:a16="http://schemas.microsoft.com/office/drawing/2014/main" id="{129346F9-5E58-4FEE-AC62-8D830FB0F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6" name="Picture 5">
          <a:extLst>
            <a:ext uri="{FF2B5EF4-FFF2-40B4-BE49-F238E27FC236}">
              <a16:creationId xmlns:a16="http://schemas.microsoft.com/office/drawing/2014/main" id="{86F9D782-65FE-43C3-8902-4F5930BCF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7" name="Picture 5">
          <a:extLst>
            <a:ext uri="{FF2B5EF4-FFF2-40B4-BE49-F238E27FC236}">
              <a16:creationId xmlns:a16="http://schemas.microsoft.com/office/drawing/2014/main" id="{43DDC671-CD48-43EB-B349-55C1C8053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8" name="Picture 5">
          <a:extLst>
            <a:ext uri="{FF2B5EF4-FFF2-40B4-BE49-F238E27FC236}">
              <a16:creationId xmlns:a16="http://schemas.microsoft.com/office/drawing/2014/main" id="{AC974D07-48F0-46EF-A11A-B76E16F74E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9" name="Picture 5">
          <a:extLst>
            <a:ext uri="{FF2B5EF4-FFF2-40B4-BE49-F238E27FC236}">
              <a16:creationId xmlns:a16="http://schemas.microsoft.com/office/drawing/2014/main" id="{1CA8813B-153B-4433-858A-B17AA5FBE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0" name="Picture 5">
          <a:extLst>
            <a:ext uri="{FF2B5EF4-FFF2-40B4-BE49-F238E27FC236}">
              <a16:creationId xmlns:a16="http://schemas.microsoft.com/office/drawing/2014/main" id="{125FF82C-7FF1-487F-A023-FEEB02678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1" name="Picture 5">
          <a:extLst>
            <a:ext uri="{FF2B5EF4-FFF2-40B4-BE49-F238E27FC236}">
              <a16:creationId xmlns:a16="http://schemas.microsoft.com/office/drawing/2014/main" id="{7488B2A4-D1AE-4D7D-A027-8EFBE7559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2" name="Picture 5">
          <a:extLst>
            <a:ext uri="{FF2B5EF4-FFF2-40B4-BE49-F238E27FC236}">
              <a16:creationId xmlns:a16="http://schemas.microsoft.com/office/drawing/2014/main" id="{EE8629AE-EDD4-46C5-B726-08C1DC713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3" name="Picture 5">
          <a:extLst>
            <a:ext uri="{FF2B5EF4-FFF2-40B4-BE49-F238E27FC236}">
              <a16:creationId xmlns:a16="http://schemas.microsoft.com/office/drawing/2014/main" id="{9017FA30-842F-422D-9CF4-10B884911C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4" name="Picture 5">
          <a:extLst>
            <a:ext uri="{FF2B5EF4-FFF2-40B4-BE49-F238E27FC236}">
              <a16:creationId xmlns:a16="http://schemas.microsoft.com/office/drawing/2014/main" id="{4D8AC7B8-58CC-4B6E-918C-4A782E000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5" name="Picture 5">
          <a:extLst>
            <a:ext uri="{FF2B5EF4-FFF2-40B4-BE49-F238E27FC236}">
              <a16:creationId xmlns:a16="http://schemas.microsoft.com/office/drawing/2014/main" id="{E8A97BE0-C7E8-45D7-91C8-949F824C9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6" name="Picture 5">
          <a:extLst>
            <a:ext uri="{FF2B5EF4-FFF2-40B4-BE49-F238E27FC236}">
              <a16:creationId xmlns:a16="http://schemas.microsoft.com/office/drawing/2014/main" id="{E0CD5CEB-2F82-4825-88B8-2C29600622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7" name="Picture 5">
          <a:extLst>
            <a:ext uri="{FF2B5EF4-FFF2-40B4-BE49-F238E27FC236}">
              <a16:creationId xmlns:a16="http://schemas.microsoft.com/office/drawing/2014/main" id="{1C90DA59-82B9-4DB6-ABFC-55E1C31064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8" name="Picture 5">
          <a:extLst>
            <a:ext uri="{FF2B5EF4-FFF2-40B4-BE49-F238E27FC236}">
              <a16:creationId xmlns:a16="http://schemas.microsoft.com/office/drawing/2014/main" id="{B9718AF8-AC94-4C1F-8A4F-350AE780D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79" name="Picture 5">
          <a:extLst>
            <a:ext uri="{FF2B5EF4-FFF2-40B4-BE49-F238E27FC236}">
              <a16:creationId xmlns:a16="http://schemas.microsoft.com/office/drawing/2014/main" id="{7D79FD6F-B842-4129-98C1-96377ED01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0" name="Picture 5">
          <a:extLst>
            <a:ext uri="{FF2B5EF4-FFF2-40B4-BE49-F238E27FC236}">
              <a16:creationId xmlns:a16="http://schemas.microsoft.com/office/drawing/2014/main" id="{DBA2DA15-0DA0-4E8B-AE52-08590BC99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1" name="Picture 5">
          <a:extLst>
            <a:ext uri="{FF2B5EF4-FFF2-40B4-BE49-F238E27FC236}">
              <a16:creationId xmlns:a16="http://schemas.microsoft.com/office/drawing/2014/main" id="{22F2330F-C833-428D-BE14-06DC3B85C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2" name="Picture 5">
          <a:extLst>
            <a:ext uri="{FF2B5EF4-FFF2-40B4-BE49-F238E27FC236}">
              <a16:creationId xmlns:a16="http://schemas.microsoft.com/office/drawing/2014/main" id="{B781E345-2CFD-4B12-862C-D2B693EA58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3" name="Picture 5">
          <a:extLst>
            <a:ext uri="{FF2B5EF4-FFF2-40B4-BE49-F238E27FC236}">
              <a16:creationId xmlns:a16="http://schemas.microsoft.com/office/drawing/2014/main" id="{84470420-030A-482B-BBA5-C5042FDB5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4" name="Picture 5">
          <a:extLst>
            <a:ext uri="{FF2B5EF4-FFF2-40B4-BE49-F238E27FC236}">
              <a16:creationId xmlns:a16="http://schemas.microsoft.com/office/drawing/2014/main" id="{8969E3F7-3303-43E0-8920-7F80044C68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5" name="Picture 5">
          <a:extLst>
            <a:ext uri="{FF2B5EF4-FFF2-40B4-BE49-F238E27FC236}">
              <a16:creationId xmlns:a16="http://schemas.microsoft.com/office/drawing/2014/main" id="{BB4CEFD6-7CEC-41FC-9A1E-779831E8D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6" name="Picture 5">
          <a:extLst>
            <a:ext uri="{FF2B5EF4-FFF2-40B4-BE49-F238E27FC236}">
              <a16:creationId xmlns:a16="http://schemas.microsoft.com/office/drawing/2014/main" id="{944113EA-AC0F-488D-9D04-B6C390B4BC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7" name="Picture 5">
          <a:extLst>
            <a:ext uri="{FF2B5EF4-FFF2-40B4-BE49-F238E27FC236}">
              <a16:creationId xmlns:a16="http://schemas.microsoft.com/office/drawing/2014/main" id="{53238FC6-EF39-40FA-80D0-FBF0B45F8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8" name="Picture 5">
          <a:extLst>
            <a:ext uri="{FF2B5EF4-FFF2-40B4-BE49-F238E27FC236}">
              <a16:creationId xmlns:a16="http://schemas.microsoft.com/office/drawing/2014/main" id="{B97F2D93-EEDF-42F2-BAE0-3652EF957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 name="Picture 5">
          <a:extLst>
            <a:ext uri="{FF2B5EF4-FFF2-40B4-BE49-F238E27FC236}">
              <a16:creationId xmlns:a16="http://schemas.microsoft.com/office/drawing/2014/main" id="{450DAD65-9C55-4C79-A511-28338C7B5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 name="Picture 5">
          <a:extLst>
            <a:ext uri="{FF2B5EF4-FFF2-40B4-BE49-F238E27FC236}">
              <a16:creationId xmlns:a16="http://schemas.microsoft.com/office/drawing/2014/main" id="{608BE37D-C150-4392-AA1D-34018B9E1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 name="Picture 5">
          <a:extLst>
            <a:ext uri="{FF2B5EF4-FFF2-40B4-BE49-F238E27FC236}">
              <a16:creationId xmlns:a16="http://schemas.microsoft.com/office/drawing/2014/main" id="{2A622FD8-ABFA-4AE7-9562-2BDDC7EE9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 name="Picture 5">
          <a:extLst>
            <a:ext uri="{FF2B5EF4-FFF2-40B4-BE49-F238E27FC236}">
              <a16:creationId xmlns:a16="http://schemas.microsoft.com/office/drawing/2014/main" id="{6D605174-B7D4-4715-BA41-969467366D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 name="Picture 5">
          <a:extLst>
            <a:ext uri="{FF2B5EF4-FFF2-40B4-BE49-F238E27FC236}">
              <a16:creationId xmlns:a16="http://schemas.microsoft.com/office/drawing/2014/main" id="{B320104C-C6A5-4DFF-84DB-D41DB5E82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 name="Picture 5">
          <a:extLst>
            <a:ext uri="{FF2B5EF4-FFF2-40B4-BE49-F238E27FC236}">
              <a16:creationId xmlns:a16="http://schemas.microsoft.com/office/drawing/2014/main" id="{5390C0A8-8406-49C1-B6FF-077590FC37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5" name="Picture 5">
          <a:extLst>
            <a:ext uri="{FF2B5EF4-FFF2-40B4-BE49-F238E27FC236}">
              <a16:creationId xmlns:a16="http://schemas.microsoft.com/office/drawing/2014/main" id="{8D9D7B96-BE96-4871-B98F-B4603E7E1F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6" name="Picture 5">
          <a:extLst>
            <a:ext uri="{FF2B5EF4-FFF2-40B4-BE49-F238E27FC236}">
              <a16:creationId xmlns:a16="http://schemas.microsoft.com/office/drawing/2014/main" id="{A6BFC819-C6E9-462C-B95F-37A41CD98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7" name="Picture 5">
          <a:extLst>
            <a:ext uri="{FF2B5EF4-FFF2-40B4-BE49-F238E27FC236}">
              <a16:creationId xmlns:a16="http://schemas.microsoft.com/office/drawing/2014/main" id="{484B40D0-6119-45E4-A4CA-DC8993C12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8" name="Picture 5">
          <a:extLst>
            <a:ext uri="{FF2B5EF4-FFF2-40B4-BE49-F238E27FC236}">
              <a16:creationId xmlns:a16="http://schemas.microsoft.com/office/drawing/2014/main" id="{05409254-8675-4AA0-99DC-18AC19D1B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 name="Picture 5">
          <a:extLst>
            <a:ext uri="{FF2B5EF4-FFF2-40B4-BE49-F238E27FC236}">
              <a16:creationId xmlns:a16="http://schemas.microsoft.com/office/drawing/2014/main" id="{78471147-3D8E-4F99-91D9-BFF868C8C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 name="Picture 5">
          <a:extLst>
            <a:ext uri="{FF2B5EF4-FFF2-40B4-BE49-F238E27FC236}">
              <a16:creationId xmlns:a16="http://schemas.microsoft.com/office/drawing/2014/main" id="{03D897FC-1A51-42F0-BF81-32A03FC5A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 name="Picture 5">
          <a:extLst>
            <a:ext uri="{FF2B5EF4-FFF2-40B4-BE49-F238E27FC236}">
              <a16:creationId xmlns:a16="http://schemas.microsoft.com/office/drawing/2014/main" id="{D5FA2DCA-5E3A-466D-92AA-F97D1257D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 name="Picture 5">
          <a:extLst>
            <a:ext uri="{FF2B5EF4-FFF2-40B4-BE49-F238E27FC236}">
              <a16:creationId xmlns:a16="http://schemas.microsoft.com/office/drawing/2014/main" id="{E7C0A689-8DF3-43C6-BB22-6FD54E889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 name="Picture 5">
          <a:extLst>
            <a:ext uri="{FF2B5EF4-FFF2-40B4-BE49-F238E27FC236}">
              <a16:creationId xmlns:a16="http://schemas.microsoft.com/office/drawing/2014/main" id="{A740C2CF-60C6-43DB-B7B4-D4490F203F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 name="Picture 5">
          <a:extLst>
            <a:ext uri="{FF2B5EF4-FFF2-40B4-BE49-F238E27FC236}">
              <a16:creationId xmlns:a16="http://schemas.microsoft.com/office/drawing/2014/main" id="{8039A64B-963D-4F58-A18C-BDD11BFF68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 name="Picture 5">
          <a:extLst>
            <a:ext uri="{FF2B5EF4-FFF2-40B4-BE49-F238E27FC236}">
              <a16:creationId xmlns:a16="http://schemas.microsoft.com/office/drawing/2014/main" id="{6AC8F0B6-B2A2-467E-98BF-75772DAC9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6" name="Picture 5">
          <a:extLst>
            <a:ext uri="{FF2B5EF4-FFF2-40B4-BE49-F238E27FC236}">
              <a16:creationId xmlns:a16="http://schemas.microsoft.com/office/drawing/2014/main" id="{FF6A99AE-921F-4030-85EA-52B8D812C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7" name="Picture 5">
          <a:extLst>
            <a:ext uri="{FF2B5EF4-FFF2-40B4-BE49-F238E27FC236}">
              <a16:creationId xmlns:a16="http://schemas.microsoft.com/office/drawing/2014/main" id="{CFC18BB9-7157-4536-B9D6-7B449059C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8" name="Picture 5">
          <a:extLst>
            <a:ext uri="{FF2B5EF4-FFF2-40B4-BE49-F238E27FC236}">
              <a16:creationId xmlns:a16="http://schemas.microsoft.com/office/drawing/2014/main" id="{612FF131-F8BA-4495-8DA7-0A7857865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9" name="Picture 5">
          <a:extLst>
            <a:ext uri="{FF2B5EF4-FFF2-40B4-BE49-F238E27FC236}">
              <a16:creationId xmlns:a16="http://schemas.microsoft.com/office/drawing/2014/main" id="{58C4E476-B346-43EA-A7A5-EBDE5AC71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0" name="Picture 5">
          <a:extLst>
            <a:ext uri="{FF2B5EF4-FFF2-40B4-BE49-F238E27FC236}">
              <a16:creationId xmlns:a16="http://schemas.microsoft.com/office/drawing/2014/main" id="{EEABC66A-6379-4034-8287-C5302091E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1" name="Picture 5">
          <a:extLst>
            <a:ext uri="{FF2B5EF4-FFF2-40B4-BE49-F238E27FC236}">
              <a16:creationId xmlns:a16="http://schemas.microsoft.com/office/drawing/2014/main" id="{9D42C75A-C27B-49E4-833F-B0F7B50AF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2" name="Picture 5">
          <a:extLst>
            <a:ext uri="{FF2B5EF4-FFF2-40B4-BE49-F238E27FC236}">
              <a16:creationId xmlns:a16="http://schemas.microsoft.com/office/drawing/2014/main" id="{6DA2A0FC-B44B-4B97-B618-6016575E4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3" name="Picture 5">
          <a:extLst>
            <a:ext uri="{FF2B5EF4-FFF2-40B4-BE49-F238E27FC236}">
              <a16:creationId xmlns:a16="http://schemas.microsoft.com/office/drawing/2014/main" id="{B4BC0C29-B480-4E92-98A1-54B5A75F6C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4" name="Picture 5">
          <a:extLst>
            <a:ext uri="{FF2B5EF4-FFF2-40B4-BE49-F238E27FC236}">
              <a16:creationId xmlns:a16="http://schemas.microsoft.com/office/drawing/2014/main" id="{63E5745A-BF15-4BCD-B4C9-25D8FA230D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5" name="Picture 5">
          <a:extLst>
            <a:ext uri="{FF2B5EF4-FFF2-40B4-BE49-F238E27FC236}">
              <a16:creationId xmlns:a16="http://schemas.microsoft.com/office/drawing/2014/main" id="{EDF21C97-B873-4AA6-AAB6-EEF7CF69A1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6" name="Picture 5">
          <a:extLst>
            <a:ext uri="{FF2B5EF4-FFF2-40B4-BE49-F238E27FC236}">
              <a16:creationId xmlns:a16="http://schemas.microsoft.com/office/drawing/2014/main" id="{99743EF3-40E1-4294-B81A-15603CE72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7" name="Picture 5">
          <a:extLst>
            <a:ext uri="{FF2B5EF4-FFF2-40B4-BE49-F238E27FC236}">
              <a16:creationId xmlns:a16="http://schemas.microsoft.com/office/drawing/2014/main" id="{A342E971-C816-4085-B860-1735458D8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 name="Picture 5">
          <a:extLst>
            <a:ext uri="{FF2B5EF4-FFF2-40B4-BE49-F238E27FC236}">
              <a16:creationId xmlns:a16="http://schemas.microsoft.com/office/drawing/2014/main" id="{7B1834BF-13D4-450E-AA42-EF89A484E1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 name="Picture 5">
          <a:extLst>
            <a:ext uri="{FF2B5EF4-FFF2-40B4-BE49-F238E27FC236}">
              <a16:creationId xmlns:a16="http://schemas.microsoft.com/office/drawing/2014/main" id="{6906A257-6B58-41D3-9105-8E8B6E2C8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 name="Picture 5">
          <a:extLst>
            <a:ext uri="{FF2B5EF4-FFF2-40B4-BE49-F238E27FC236}">
              <a16:creationId xmlns:a16="http://schemas.microsoft.com/office/drawing/2014/main" id="{379AE973-91AA-4CDF-ACF8-7452AE04F1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 name="Picture 5">
          <a:extLst>
            <a:ext uri="{FF2B5EF4-FFF2-40B4-BE49-F238E27FC236}">
              <a16:creationId xmlns:a16="http://schemas.microsoft.com/office/drawing/2014/main" id="{182A73D5-0B43-4C42-BED2-B2B7650ED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 name="Picture 5">
          <a:extLst>
            <a:ext uri="{FF2B5EF4-FFF2-40B4-BE49-F238E27FC236}">
              <a16:creationId xmlns:a16="http://schemas.microsoft.com/office/drawing/2014/main" id="{1EB453E2-1907-4A1A-8D03-278915940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 name="Picture 5">
          <a:extLst>
            <a:ext uri="{FF2B5EF4-FFF2-40B4-BE49-F238E27FC236}">
              <a16:creationId xmlns:a16="http://schemas.microsoft.com/office/drawing/2014/main" id="{5AEE5559-4A70-47C7-8A91-BBA1540E0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4" name="Picture 5">
          <a:extLst>
            <a:ext uri="{FF2B5EF4-FFF2-40B4-BE49-F238E27FC236}">
              <a16:creationId xmlns:a16="http://schemas.microsoft.com/office/drawing/2014/main" id="{0919D926-0DC2-464F-AB19-162347344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5" name="Picture 5">
          <a:extLst>
            <a:ext uri="{FF2B5EF4-FFF2-40B4-BE49-F238E27FC236}">
              <a16:creationId xmlns:a16="http://schemas.microsoft.com/office/drawing/2014/main" id="{A045E9F5-EB55-4260-A02B-0CBF49BA9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6" name="Picture 5">
          <a:extLst>
            <a:ext uri="{FF2B5EF4-FFF2-40B4-BE49-F238E27FC236}">
              <a16:creationId xmlns:a16="http://schemas.microsoft.com/office/drawing/2014/main" id="{283202F6-24C9-45B6-882B-6B1FDCBCC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7" name="Picture 5">
          <a:extLst>
            <a:ext uri="{FF2B5EF4-FFF2-40B4-BE49-F238E27FC236}">
              <a16:creationId xmlns:a16="http://schemas.microsoft.com/office/drawing/2014/main" id="{E35C5C08-DF8B-4AA7-B003-4BE76A03CB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8" name="Picture 5">
          <a:extLst>
            <a:ext uri="{FF2B5EF4-FFF2-40B4-BE49-F238E27FC236}">
              <a16:creationId xmlns:a16="http://schemas.microsoft.com/office/drawing/2014/main" id="{975722EF-3929-49F6-91A5-36701667F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 name="Picture 5">
          <a:extLst>
            <a:ext uri="{FF2B5EF4-FFF2-40B4-BE49-F238E27FC236}">
              <a16:creationId xmlns:a16="http://schemas.microsoft.com/office/drawing/2014/main" id="{80ED0C21-7123-4011-BB31-DB8B268CB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 name="Picture 5">
          <a:extLst>
            <a:ext uri="{FF2B5EF4-FFF2-40B4-BE49-F238E27FC236}">
              <a16:creationId xmlns:a16="http://schemas.microsoft.com/office/drawing/2014/main" id="{DDCEED97-4635-4B1F-94E2-1E33092C94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 name="Picture 5">
          <a:extLst>
            <a:ext uri="{FF2B5EF4-FFF2-40B4-BE49-F238E27FC236}">
              <a16:creationId xmlns:a16="http://schemas.microsoft.com/office/drawing/2014/main" id="{781B66FD-3C4E-48D5-A9AB-8400F29D4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 name="Picture 5">
          <a:extLst>
            <a:ext uri="{FF2B5EF4-FFF2-40B4-BE49-F238E27FC236}">
              <a16:creationId xmlns:a16="http://schemas.microsoft.com/office/drawing/2014/main" id="{B16BF8ED-E162-4A8B-8EAC-D349D01462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3" name="Picture 5">
          <a:extLst>
            <a:ext uri="{FF2B5EF4-FFF2-40B4-BE49-F238E27FC236}">
              <a16:creationId xmlns:a16="http://schemas.microsoft.com/office/drawing/2014/main" id="{2DE062E2-3351-4B31-B42C-A66DAF93F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4" name="Picture 5">
          <a:extLst>
            <a:ext uri="{FF2B5EF4-FFF2-40B4-BE49-F238E27FC236}">
              <a16:creationId xmlns:a16="http://schemas.microsoft.com/office/drawing/2014/main" id="{03A25FE9-0D50-4C82-9DC8-23960B226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 name="Picture 5">
          <a:extLst>
            <a:ext uri="{FF2B5EF4-FFF2-40B4-BE49-F238E27FC236}">
              <a16:creationId xmlns:a16="http://schemas.microsoft.com/office/drawing/2014/main" id="{F4AC36E7-4D78-4857-A334-AE99FFAD1A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 name="Picture 5">
          <a:extLst>
            <a:ext uri="{FF2B5EF4-FFF2-40B4-BE49-F238E27FC236}">
              <a16:creationId xmlns:a16="http://schemas.microsoft.com/office/drawing/2014/main" id="{26D6E914-F79D-4412-B5AD-D8ECE9C9C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7" name="Picture 5">
          <a:extLst>
            <a:ext uri="{FF2B5EF4-FFF2-40B4-BE49-F238E27FC236}">
              <a16:creationId xmlns:a16="http://schemas.microsoft.com/office/drawing/2014/main" id="{CD17D359-80AC-4073-A022-1E1D353BDB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8" name="Picture 5">
          <a:extLst>
            <a:ext uri="{FF2B5EF4-FFF2-40B4-BE49-F238E27FC236}">
              <a16:creationId xmlns:a16="http://schemas.microsoft.com/office/drawing/2014/main" id="{C28BC0BE-22A7-40B0-9D78-A2B244AB2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9" name="Picture 5">
          <a:extLst>
            <a:ext uri="{FF2B5EF4-FFF2-40B4-BE49-F238E27FC236}">
              <a16:creationId xmlns:a16="http://schemas.microsoft.com/office/drawing/2014/main" id="{E85C0FB3-5119-4EE6-8A47-0DBF35DFE1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0" name="Picture 5">
          <a:extLst>
            <a:ext uri="{FF2B5EF4-FFF2-40B4-BE49-F238E27FC236}">
              <a16:creationId xmlns:a16="http://schemas.microsoft.com/office/drawing/2014/main" id="{4E8900A0-4FAE-464E-BF1A-5539985FF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1" name="Picture 5">
          <a:extLst>
            <a:ext uri="{FF2B5EF4-FFF2-40B4-BE49-F238E27FC236}">
              <a16:creationId xmlns:a16="http://schemas.microsoft.com/office/drawing/2014/main" id="{45C7C1DC-3077-46AA-97C9-26DC7F3402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2" name="Picture 5">
          <a:extLst>
            <a:ext uri="{FF2B5EF4-FFF2-40B4-BE49-F238E27FC236}">
              <a16:creationId xmlns:a16="http://schemas.microsoft.com/office/drawing/2014/main" id="{010EBE18-13AA-48C6-9015-E4E6A84A20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3" name="Picture 5">
          <a:extLst>
            <a:ext uri="{FF2B5EF4-FFF2-40B4-BE49-F238E27FC236}">
              <a16:creationId xmlns:a16="http://schemas.microsoft.com/office/drawing/2014/main" id="{C48599A7-5025-4457-9EAE-E1F437910B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4" name="Picture 5">
          <a:extLst>
            <a:ext uri="{FF2B5EF4-FFF2-40B4-BE49-F238E27FC236}">
              <a16:creationId xmlns:a16="http://schemas.microsoft.com/office/drawing/2014/main" id="{62369E8B-24A1-4DDE-B8A4-E5383A2DF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 name="Picture 5">
          <a:extLst>
            <a:ext uri="{FF2B5EF4-FFF2-40B4-BE49-F238E27FC236}">
              <a16:creationId xmlns:a16="http://schemas.microsoft.com/office/drawing/2014/main" id="{3E9CA37E-C1E5-4E1A-9654-DF77C743F2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 name="Picture 5">
          <a:extLst>
            <a:ext uri="{FF2B5EF4-FFF2-40B4-BE49-F238E27FC236}">
              <a16:creationId xmlns:a16="http://schemas.microsoft.com/office/drawing/2014/main" id="{89DFE93C-D502-4213-9210-DC95ECD28A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7" name="Picture 5">
          <a:extLst>
            <a:ext uri="{FF2B5EF4-FFF2-40B4-BE49-F238E27FC236}">
              <a16:creationId xmlns:a16="http://schemas.microsoft.com/office/drawing/2014/main" id="{4CD68B43-B405-420C-BF07-2508C547C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8" name="Picture 5">
          <a:extLst>
            <a:ext uri="{FF2B5EF4-FFF2-40B4-BE49-F238E27FC236}">
              <a16:creationId xmlns:a16="http://schemas.microsoft.com/office/drawing/2014/main" id="{C530874F-BA1F-4CFD-98D0-D6FF9F210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9" name="Picture 5">
          <a:extLst>
            <a:ext uri="{FF2B5EF4-FFF2-40B4-BE49-F238E27FC236}">
              <a16:creationId xmlns:a16="http://schemas.microsoft.com/office/drawing/2014/main" id="{FFA567CA-826A-4F40-BB32-438E627FC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50" name="Picture 5">
          <a:extLst>
            <a:ext uri="{FF2B5EF4-FFF2-40B4-BE49-F238E27FC236}">
              <a16:creationId xmlns:a16="http://schemas.microsoft.com/office/drawing/2014/main" id="{58E75228-20C7-4119-BF5D-0A53F5505D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51" name="Picture 5">
          <a:extLst>
            <a:ext uri="{FF2B5EF4-FFF2-40B4-BE49-F238E27FC236}">
              <a16:creationId xmlns:a16="http://schemas.microsoft.com/office/drawing/2014/main" id="{2A84169F-C158-42E4-8C95-782088D3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52" name="Picture 5">
          <a:extLst>
            <a:ext uri="{FF2B5EF4-FFF2-40B4-BE49-F238E27FC236}">
              <a16:creationId xmlns:a16="http://schemas.microsoft.com/office/drawing/2014/main" id="{81C49B93-DB4D-4FEF-A696-387EB61EA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53" name="Picture 5">
          <a:extLst>
            <a:ext uri="{FF2B5EF4-FFF2-40B4-BE49-F238E27FC236}">
              <a16:creationId xmlns:a16="http://schemas.microsoft.com/office/drawing/2014/main" id="{24645659-FF70-4DB0-9CAB-411F03034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 name="Picture 5">
          <a:extLst>
            <a:ext uri="{FF2B5EF4-FFF2-40B4-BE49-F238E27FC236}">
              <a16:creationId xmlns:a16="http://schemas.microsoft.com/office/drawing/2014/main" id="{B84A3D4D-4E65-4B89-B4E1-6653FF8FF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 name="Picture 5">
          <a:extLst>
            <a:ext uri="{FF2B5EF4-FFF2-40B4-BE49-F238E27FC236}">
              <a16:creationId xmlns:a16="http://schemas.microsoft.com/office/drawing/2014/main" id="{7A0A09BA-72D6-4676-BBEB-FC9693548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 name="Picture 5">
          <a:extLst>
            <a:ext uri="{FF2B5EF4-FFF2-40B4-BE49-F238E27FC236}">
              <a16:creationId xmlns:a16="http://schemas.microsoft.com/office/drawing/2014/main" id="{015218C6-4C46-45D1-AEA5-BA26CFD6F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 name="Picture 5">
          <a:extLst>
            <a:ext uri="{FF2B5EF4-FFF2-40B4-BE49-F238E27FC236}">
              <a16:creationId xmlns:a16="http://schemas.microsoft.com/office/drawing/2014/main" id="{F42E2D4F-C799-4513-9FEA-33EE80B15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8" name="Picture 5">
          <a:extLst>
            <a:ext uri="{FF2B5EF4-FFF2-40B4-BE49-F238E27FC236}">
              <a16:creationId xmlns:a16="http://schemas.microsoft.com/office/drawing/2014/main" id="{98FF6646-A86D-4D21-9F3B-4ABD46DE80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9" name="Picture 5">
          <a:extLst>
            <a:ext uri="{FF2B5EF4-FFF2-40B4-BE49-F238E27FC236}">
              <a16:creationId xmlns:a16="http://schemas.microsoft.com/office/drawing/2014/main" id="{C581D236-AB16-49AE-9CAB-E26E34320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0" name="Picture 5">
          <a:extLst>
            <a:ext uri="{FF2B5EF4-FFF2-40B4-BE49-F238E27FC236}">
              <a16:creationId xmlns:a16="http://schemas.microsoft.com/office/drawing/2014/main" id="{F7AE9D48-A59D-430D-B342-416F1D441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1" name="Picture 5">
          <a:extLst>
            <a:ext uri="{FF2B5EF4-FFF2-40B4-BE49-F238E27FC236}">
              <a16:creationId xmlns:a16="http://schemas.microsoft.com/office/drawing/2014/main" id="{5A83B28B-7131-4082-B7F8-930AA175D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2" name="Picture 5">
          <a:extLst>
            <a:ext uri="{FF2B5EF4-FFF2-40B4-BE49-F238E27FC236}">
              <a16:creationId xmlns:a16="http://schemas.microsoft.com/office/drawing/2014/main" id="{F86AC19E-1113-4958-B542-A4198BE279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3" name="Picture 5">
          <a:extLst>
            <a:ext uri="{FF2B5EF4-FFF2-40B4-BE49-F238E27FC236}">
              <a16:creationId xmlns:a16="http://schemas.microsoft.com/office/drawing/2014/main" id="{F1F757BF-E129-4EF8-B46C-994F271C1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4" name="Picture 5">
          <a:extLst>
            <a:ext uri="{FF2B5EF4-FFF2-40B4-BE49-F238E27FC236}">
              <a16:creationId xmlns:a16="http://schemas.microsoft.com/office/drawing/2014/main" id="{79DF1D6D-2708-49AC-B650-85A2EE74C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5" name="Picture 5">
          <a:extLst>
            <a:ext uri="{FF2B5EF4-FFF2-40B4-BE49-F238E27FC236}">
              <a16:creationId xmlns:a16="http://schemas.microsoft.com/office/drawing/2014/main" id="{06E3F5C2-05EA-4B58-A879-8629B5468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 name="Picture 5">
          <a:extLst>
            <a:ext uri="{FF2B5EF4-FFF2-40B4-BE49-F238E27FC236}">
              <a16:creationId xmlns:a16="http://schemas.microsoft.com/office/drawing/2014/main" id="{6D37959F-DAFA-471A-82C7-650577CDDF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 name="Picture 5">
          <a:extLst>
            <a:ext uri="{FF2B5EF4-FFF2-40B4-BE49-F238E27FC236}">
              <a16:creationId xmlns:a16="http://schemas.microsoft.com/office/drawing/2014/main" id="{06C39AF1-1513-4930-B386-1159AB9E00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8" name="Picture 5">
          <a:extLst>
            <a:ext uri="{FF2B5EF4-FFF2-40B4-BE49-F238E27FC236}">
              <a16:creationId xmlns:a16="http://schemas.microsoft.com/office/drawing/2014/main" id="{85BF9B65-2AF9-4848-A689-E5FB4FF26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9" name="Picture 5">
          <a:extLst>
            <a:ext uri="{FF2B5EF4-FFF2-40B4-BE49-F238E27FC236}">
              <a16:creationId xmlns:a16="http://schemas.microsoft.com/office/drawing/2014/main" id="{887159B3-7352-40F4-96BD-C04C34AA4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70" name="Picture 5">
          <a:extLst>
            <a:ext uri="{FF2B5EF4-FFF2-40B4-BE49-F238E27FC236}">
              <a16:creationId xmlns:a16="http://schemas.microsoft.com/office/drawing/2014/main" id="{96ECDB40-C9ED-4EA9-AF0A-4F173452C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71" name="Picture 5">
          <a:extLst>
            <a:ext uri="{FF2B5EF4-FFF2-40B4-BE49-F238E27FC236}">
              <a16:creationId xmlns:a16="http://schemas.microsoft.com/office/drawing/2014/main" id="{532FC1C1-5503-4C5C-9BD0-EBA746396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72" name="Picture 5">
          <a:extLst>
            <a:ext uri="{FF2B5EF4-FFF2-40B4-BE49-F238E27FC236}">
              <a16:creationId xmlns:a16="http://schemas.microsoft.com/office/drawing/2014/main" id="{31D713A2-4475-4A58-8078-19A6259B2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73" name="Picture 5">
          <a:extLst>
            <a:ext uri="{FF2B5EF4-FFF2-40B4-BE49-F238E27FC236}">
              <a16:creationId xmlns:a16="http://schemas.microsoft.com/office/drawing/2014/main" id="{8E3604F3-ED4C-4CDD-A17C-A7C193A89C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74" name="Picture 5">
          <a:extLst>
            <a:ext uri="{FF2B5EF4-FFF2-40B4-BE49-F238E27FC236}">
              <a16:creationId xmlns:a16="http://schemas.microsoft.com/office/drawing/2014/main" id="{E138101D-12B3-4517-8261-5F65B8F44F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5" name="Picture 5">
          <a:extLst>
            <a:ext uri="{FF2B5EF4-FFF2-40B4-BE49-F238E27FC236}">
              <a16:creationId xmlns:a16="http://schemas.microsoft.com/office/drawing/2014/main" id="{AB0EDF17-C552-4DB9-8E9D-E44224807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6" name="Picture 5">
          <a:extLst>
            <a:ext uri="{FF2B5EF4-FFF2-40B4-BE49-F238E27FC236}">
              <a16:creationId xmlns:a16="http://schemas.microsoft.com/office/drawing/2014/main" id="{6C9B121E-517A-49AC-B155-96DCD23BE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7" name="Picture 5">
          <a:extLst>
            <a:ext uri="{FF2B5EF4-FFF2-40B4-BE49-F238E27FC236}">
              <a16:creationId xmlns:a16="http://schemas.microsoft.com/office/drawing/2014/main" id="{536F8266-AB16-471E-9D61-17FB3A1D4D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8" name="Picture 5">
          <a:extLst>
            <a:ext uri="{FF2B5EF4-FFF2-40B4-BE49-F238E27FC236}">
              <a16:creationId xmlns:a16="http://schemas.microsoft.com/office/drawing/2014/main" id="{D8C0C05C-E318-4578-A888-B66B684EB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9" name="Picture 5">
          <a:extLst>
            <a:ext uri="{FF2B5EF4-FFF2-40B4-BE49-F238E27FC236}">
              <a16:creationId xmlns:a16="http://schemas.microsoft.com/office/drawing/2014/main" id="{411729C4-2757-4AA2-9003-C98A73C447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0" name="Picture 5">
          <a:extLst>
            <a:ext uri="{FF2B5EF4-FFF2-40B4-BE49-F238E27FC236}">
              <a16:creationId xmlns:a16="http://schemas.microsoft.com/office/drawing/2014/main" id="{E804DEED-F07E-4661-A94A-23631701F8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1" name="Picture 5">
          <a:extLst>
            <a:ext uri="{FF2B5EF4-FFF2-40B4-BE49-F238E27FC236}">
              <a16:creationId xmlns:a16="http://schemas.microsoft.com/office/drawing/2014/main" id="{04F91ABB-B4F5-4F1D-9CA2-6E06B429C3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2" name="Picture 5">
          <a:extLst>
            <a:ext uri="{FF2B5EF4-FFF2-40B4-BE49-F238E27FC236}">
              <a16:creationId xmlns:a16="http://schemas.microsoft.com/office/drawing/2014/main" id="{C76E56C7-2222-4E3D-8178-5B03ABD38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3" name="Picture 5">
          <a:extLst>
            <a:ext uri="{FF2B5EF4-FFF2-40B4-BE49-F238E27FC236}">
              <a16:creationId xmlns:a16="http://schemas.microsoft.com/office/drawing/2014/main" id="{0F7A2D9E-9405-4851-A162-BED2583A24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4" name="Picture 5">
          <a:extLst>
            <a:ext uri="{FF2B5EF4-FFF2-40B4-BE49-F238E27FC236}">
              <a16:creationId xmlns:a16="http://schemas.microsoft.com/office/drawing/2014/main" id="{3094CD7F-0A08-47D1-81A9-B9FA17D81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5" name="Picture 5">
          <a:extLst>
            <a:ext uri="{FF2B5EF4-FFF2-40B4-BE49-F238E27FC236}">
              <a16:creationId xmlns:a16="http://schemas.microsoft.com/office/drawing/2014/main" id="{77119342-8C00-4DE5-8111-6CC685453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6" name="Picture 5">
          <a:extLst>
            <a:ext uri="{FF2B5EF4-FFF2-40B4-BE49-F238E27FC236}">
              <a16:creationId xmlns:a16="http://schemas.microsoft.com/office/drawing/2014/main" id="{B1F8A9DE-1389-4D15-9197-9EC75DE5E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7" name="Picture 5">
          <a:extLst>
            <a:ext uri="{FF2B5EF4-FFF2-40B4-BE49-F238E27FC236}">
              <a16:creationId xmlns:a16="http://schemas.microsoft.com/office/drawing/2014/main" id="{E3303A85-0639-4943-A8F4-16F2F56226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8" name="Picture 5">
          <a:extLst>
            <a:ext uri="{FF2B5EF4-FFF2-40B4-BE49-F238E27FC236}">
              <a16:creationId xmlns:a16="http://schemas.microsoft.com/office/drawing/2014/main" id="{57B211D6-FC16-415B-914F-1DCF214A0A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89" name="Picture 5">
          <a:extLst>
            <a:ext uri="{FF2B5EF4-FFF2-40B4-BE49-F238E27FC236}">
              <a16:creationId xmlns:a16="http://schemas.microsoft.com/office/drawing/2014/main" id="{CF568960-E761-4EC1-A820-309A02EF8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0" name="Picture 5">
          <a:extLst>
            <a:ext uri="{FF2B5EF4-FFF2-40B4-BE49-F238E27FC236}">
              <a16:creationId xmlns:a16="http://schemas.microsoft.com/office/drawing/2014/main" id="{0DA1C992-753E-4BE7-BC41-C05C8CB058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1" name="Picture 5">
          <a:extLst>
            <a:ext uri="{FF2B5EF4-FFF2-40B4-BE49-F238E27FC236}">
              <a16:creationId xmlns:a16="http://schemas.microsoft.com/office/drawing/2014/main" id="{D3B9B0E0-4068-4A05-9602-2499162A5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2" name="Picture 5">
          <a:extLst>
            <a:ext uri="{FF2B5EF4-FFF2-40B4-BE49-F238E27FC236}">
              <a16:creationId xmlns:a16="http://schemas.microsoft.com/office/drawing/2014/main" id="{E02B6D46-ED49-40DC-963E-38BA745CF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3" name="Picture 5">
          <a:extLst>
            <a:ext uri="{FF2B5EF4-FFF2-40B4-BE49-F238E27FC236}">
              <a16:creationId xmlns:a16="http://schemas.microsoft.com/office/drawing/2014/main" id="{41124704-A4FA-48FF-97F6-4AE071812E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4" name="Picture 5">
          <a:extLst>
            <a:ext uri="{FF2B5EF4-FFF2-40B4-BE49-F238E27FC236}">
              <a16:creationId xmlns:a16="http://schemas.microsoft.com/office/drawing/2014/main" id="{2ACEDE1F-7A73-49B7-A605-4CAB8CA689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5" name="Picture 5">
          <a:extLst>
            <a:ext uri="{FF2B5EF4-FFF2-40B4-BE49-F238E27FC236}">
              <a16:creationId xmlns:a16="http://schemas.microsoft.com/office/drawing/2014/main" id="{EC2FFA05-7535-4531-AC86-45969E569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6" name="Picture 5">
          <a:extLst>
            <a:ext uri="{FF2B5EF4-FFF2-40B4-BE49-F238E27FC236}">
              <a16:creationId xmlns:a16="http://schemas.microsoft.com/office/drawing/2014/main" id="{275593D0-74F9-4822-ACB9-CE3D7EFC4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7" name="Picture 5">
          <a:extLst>
            <a:ext uri="{FF2B5EF4-FFF2-40B4-BE49-F238E27FC236}">
              <a16:creationId xmlns:a16="http://schemas.microsoft.com/office/drawing/2014/main" id="{DF9C63FE-8DF4-4E9A-86A7-E399F4EC1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8" name="Picture 5">
          <a:extLst>
            <a:ext uri="{FF2B5EF4-FFF2-40B4-BE49-F238E27FC236}">
              <a16:creationId xmlns:a16="http://schemas.microsoft.com/office/drawing/2014/main" id="{E15F26FC-4AB5-4ACD-908C-0FB54EA313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99" name="Picture 5">
          <a:extLst>
            <a:ext uri="{FF2B5EF4-FFF2-40B4-BE49-F238E27FC236}">
              <a16:creationId xmlns:a16="http://schemas.microsoft.com/office/drawing/2014/main" id="{E1BD9A36-54CA-43D8-A353-D5AAFF3BFE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0" name="Picture 5">
          <a:extLst>
            <a:ext uri="{FF2B5EF4-FFF2-40B4-BE49-F238E27FC236}">
              <a16:creationId xmlns:a16="http://schemas.microsoft.com/office/drawing/2014/main" id="{FEADCA33-7E8A-43C0-9988-1E0214F83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1" name="Picture 5">
          <a:extLst>
            <a:ext uri="{FF2B5EF4-FFF2-40B4-BE49-F238E27FC236}">
              <a16:creationId xmlns:a16="http://schemas.microsoft.com/office/drawing/2014/main" id="{C431FBA7-CD24-40A4-BD85-795B6C6BD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2" name="Picture 5">
          <a:extLst>
            <a:ext uri="{FF2B5EF4-FFF2-40B4-BE49-F238E27FC236}">
              <a16:creationId xmlns:a16="http://schemas.microsoft.com/office/drawing/2014/main" id="{1B5567E1-8716-44C7-B39C-2971CAE279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3" name="Picture 5">
          <a:extLst>
            <a:ext uri="{FF2B5EF4-FFF2-40B4-BE49-F238E27FC236}">
              <a16:creationId xmlns:a16="http://schemas.microsoft.com/office/drawing/2014/main" id="{2E0F02FE-FB30-4EFF-A92F-0CC7CB279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4" name="Picture 5">
          <a:extLst>
            <a:ext uri="{FF2B5EF4-FFF2-40B4-BE49-F238E27FC236}">
              <a16:creationId xmlns:a16="http://schemas.microsoft.com/office/drawing/2014/main" id="{FBDE7E38-8418-4568-A29F-BE627BC1F7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5" name="Picture 5">
          <a:extLst>
            <a:ext uri="{FF2B5EF4-FFF2-40B4-BE49-F238E27FC236}">
              <a16:creationId xmlns:a16="http://schemas.microsoft.com/office/drawing/2014/main" id="{C542D63C-A968-44BE-97F4-5CF16ABC49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6" name="Picture 5">
          <a:extLst>
            <a:ext uri="{FF2B5EF4-FFF2-40B4-BE49-F238E27FC236}">
              <a16:creationId xmlns:a16="http://schemas.microsoft.com/office/drawing/2014/main" id="{2F158252-DDA0-4E17-94D9-0F3052AC26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7" name="Picture 5">
          <a:extLst>
            <a:ext uri="{FF2B5EF4-FFF2-40B4-BE49-F238E27FC236}">
              <a16:creationId xmlns:a16="http://schemas.microsoft.com/office/drawing/2014/main" id="{E9FCF389-3283-4EEB-BC45-74F84F856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8" name="Picture 5">
          <a:extLst>
            <a:ext uri="{FF2B5EF4-FFF2-40B4-BE49-F238E27FC236}">
              <a16:creationId xmlns:a16="http://schemas.microsoft.com/office/drawing/2014/main" id="{EE4A05F0-28B2-4BE4-A783-1476958ED3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09" name="Picture 5">
          <a:extLst>
            <a:ext uri="{FF2B5EF4-FFF2-40B4-BE49-F238E27FC236}">
              <a16:creationId xmlns:a16="http://schemas.microsoft.com/office/drawing/2014/main" id="{67AD3D0B-21FB-46C9-B8C9-17D70FD6F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0" name="Picture 5">
          <a:extLst>
            <a:ext uri="{FF2B5EF4-FFF2-40B4-BE49-F238E27FC236}">
              <a16:creationId xmlns:a16="http://schemas.microsoft.com/office/drawing/2014/main" id="{5AD43776-227F-4916-8987-2F5CB0DBF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1" name="Picture 5">
          <a:extLst>
            <a:ext uri="{FF2B5EF4-FFF2-40B4-BE49-F238E27FC236}">
              <a16:creationId xmlns:a16="http://schemas.microsoft.com/office/drawing/2014/main" id="{9980BD72-EC67-4A4E-8F30-8D8EEDD8D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2" name="Picture 5">
          <a:extLst>
            <a:ext uri="{FF2B5EF4-FFF2-40B4-BE49-F238E27FC236}">
              <a16:creationId xmlns:a16="http://schemas.microsoft.com/office/drawing/2014/main" id="{C676297B-B5BE-4CE9-AC61-D901715B6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3" name="Picture 5">
          <a:extLst>
            <a:ext uri="{FF2B5EF4-FFF2-40B4-BE49-F238E27FC236}">
              <a16:creationId xmlns:a16="http://schemas.microsoft.com/office/drawing/2014/main" id="{E29F1A2B-0C0E-4BBE-9761-66D8B5D3C7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4" name="Picture 5">
          <a:extLst>
            <a:ext uri="{FF2B5EF4-FFF2-40B4-BE49-F238E27FC236}">
              <a16:creationId xmlns:a16="http://schemas.microsoft.com/office/drawing/2014/main" id="{F73CE05D-BE8D-4CF3-A9AB-EADCDFC72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5" name="Picture 5">
          <a:extLst>
            <a:ext uri="{FF2B5EF4-FFF2-40B4-BE49-F238E27FC236}">
              <a16:creationId xmlns:a16="http://schemas.microsoft.com/office/drawing/2014/main" id="{E310671A-14B1-4D50-AFA3-FAFF9F7ECA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6" name="Picture 5">
          <a:extLst>
            <a:ext uri="{FF2B5EF4-FFF2-40B4-BE49-F238E27FC236}">
              <a16:creationId xmlns:a16="http://schemas.microsoft.com/office/drawing/2014/main" id="{9ED0B5A6-FF3B-405D-819D-CE01641E51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7" name="Picture 5">
          <a:extLst>
            <a:ext uri="{FF2B5EF4-FFF2-40B4-BE49-F238E27FC236}">
              <a16:creationId xmlns:a16="http://schemas.microsoft.com/office/drawing/2014/main" id="{C5803EE7-F9C1-4244-B60C-BD8883FEB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8" name="Picture 5">
          <a:extLst>
            <a:ext uri="{FF2B5EF4-FFF2-40B4-BE49-F238E27FC236}">
              <a16:creationId xmlns:a16="http://schemas.microsoft.com/office/drawing/2014/main" id="{070A1DFD-6E3E-4689-A52E-D10424A91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19" name="Picture 5">
          <a:extLst>
            <a:ext uri="{FF2B5EF4-FFF2-40B4-BE49-F238E27FC236}">
              <a16:creationId xmlns:a16="http://schemas.microsoft.com/office/drawing/2014/main" id="{11CB06CD-2D3A-4B9E-95D4-854FB96D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0" name="Picture 5">
          <a:extLst>
            <a:ext uri="{FF2B5EF4-FFF2-40B4-BE49-F238E27FC236}">
              <a16:creationId xmlns:a16="http://schemas.microsoft.com/office/drawing/2014/main" id="{FC63CC7C-8CA0-4823-B795-5D335CE4B6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1" name="Picture 5">
          <a:extLst>
            <a:ext uri="{FF2B5EF4-FFF2-40B4-BE49-F238E27FC236}">
              <a16:creationId xmlns:a16="http://schemas.microsoft.com/office/drawing/2014/main" id="{C6A7B7A2-769F-47F2-9363-00FB07D2B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2" name="Picture 5">
          <a:extLst>
            <a:ext uri="{FF2B5EF4-FFF2-40B4-BE49-F238E27FC236}">
              <a16:creationId xmlns:a16="http://schemas.microsoft.com/office/drawing/2014/main" id="{1FBE9BE8-9F51-4A1B-B7D1-B48D5DC24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3" name="Picture 5">
          <a:extLst>
            <a:ext uri="{FF2B5EF4-FFF2-40B4-BE49-F238E27FC236}">
              <a16:creationId xmlns:a16="http://schemas.microsoft.com/office/drawing/2014/main" id="{169079EC-679E-468A-A607-CC47B102B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4" name="Picture 5">
          <a:extLst>
            <a:ext uri="{FF2B5EF4-FFF2-40B4-BE49-F238E27FC236}">
              <a16:creationId xmlns:a16="http://schemas.microsoft.com/office/drawing/2014/main" id="{AE7FB926-86D8-4C78-9387-E60748DEE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5" name="Picture 5">
          <a:extLst>
            <a:ext uri="{FF2B5EF4-FFF2-40B4-BE49-F238E27FC236}">
              <a16:creationId xmlns:a16="http://schemas.microsoft.com/office/drawing/2014/main" id="{37F4BFB4-36C5-43F9-933A-23B841BC03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6" name="Picture 5">
          <a:extLst>
            <a:ext uri="{FF2B5EF4-FFF2-40B4-BE49-F238E27FC236}">
              <a16:creationId xmlns:a16="http://schemas.microsoft.com/office/drawing/2014/main" id="{C1BBDA96-CB2D-4F9D-A94E-75BECD2474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7" name="Picture 5">
          <a:extLst>
            <a:ext uri="{FF2B5EF4-FFF2-40B4-BE49-F238E27FC236}">
              <a16:creationId xmlns:a16="http://schemas.microsoft.com/office/drawing/2014/main" id="{90AFB451-BEE5-4F51-BAA6-47F512013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8" name="Picture 5">
          <a:extLst>
            <a:ext uri="{FF2B5EF4-FFF2-40B4-BE49-F238E27FC236}">
              <a16:creationId xmlns:a16="http://schemas.microsoft.com/office/drawing/2014/main" id="{3AAC8B6D-E869-4274-B853-130EBCFFC5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29" name="Picture 5">
          <a:extLst>
            <a:ext uri="{FF2B5EF4-FFF2-40B4-BE49-F238E27FC236}">
              <a16:creationId xmlns:a16="http://schemas.microsoft.com/office/drawing/2014/main" id="{7C684FBC-47D2-41AB-97F7-866CDE178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0" name="Picture 5">
          <a:extLst>
            <a:ext uri="{FF2B5EF4-FFF2-40B4-BE49-F238E27FC236}">
              <a16:creationId xmlns:a16="http://schemas.microsoft.com/office/drawing/2014/main" id="{B746BD49-D63F-45E6-BE25-C8241C891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1" name="Picture 5">
          <a:extLst>
            <a:ext uri="{FF2B5EF4-FFF2-40B4-BE49-F238E27FC236}">
              <a16:creationId xmlns:a16="http://schemas.microsoft.com/office/drawing/2014/main" id="{D071F861-F83B-4333-BF9C-96D1F9A63C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2" name="Picture 5">
          <a:extLst>
            <a:ext uri="{FF2B5EF4-FFF2-40B4-BE49-F238E27FC236}">
              <a16:creationId xmlns:a16="http://schemas.microsoft.com/office/drawing/2014/main" id="{26E2C7FB-D04B-4946-99CD-36678510F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3" name="Picture 5">
          <a:extLst>
            <a:ext uri="{FF2B5EF4-FFF2-40B4-BE49-F238E27FC236}">
              <a16:creationId xmlns:a16="http://schemas.microsoft.com/office/drawing/2014/main" id="{3E567646-7782-4898-B925-E68B7630B9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4" name="Picture 5">
          <a:extLst>
            <a:ext uri="{FF2B5EF4-FFF2-40B4-BE49-F238E27FC236}">
              <a16:creationId xmlns:a16="http://schemas.microsoft.com/office/drawing/2014/main" id="{849E290B-4549-4631-A9B4-BE8CB8FC4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5" name="Picture 5">
          <a:extLst>
            <a:ext uri="{FF2B5EF4-FFF2-40B4-BE49-F238E27FC236}">
              <a16:creationId xmlns:a16="http://schemas.microsoft.com/office/drawing/2014/main" id="{BDA891E3-E2D0-4061-A427-5FDB32E03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36" name="Picture 5">
          <a:extLst>
            <a:ext uri="{FF2B5EF4-FFF2-40B4-BE49-F238E27FC236}">
              <a16:creationId xmlns:a16="http://schemas.microsoft.com/office/drawing/2014/main" id="{1F46C07C-290B-42AF-B1AD-750525147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37" name="Picture 5">
          <a:extLst>
            <a:ext uri="{FF2B5EF4-FFF2-40B4-BE49-F238E27FC236}">
              <a16:creationId xmlns:a16="http://schemas.microsoft.com/office/drawing/2014/main" id="{399ACCCB-219B-4A96-9CE6-9FAE24DA4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38" name="Picture 5">
          <a:extLst>
            <a:ext uri="{FF2B5EF4-FFF2-40B4-BE49-F238E27FC236}">
              <a16:creationId xmlns:a16="http://schemas.microsoft.com/office/drawing/2014/main" id="{59946798-1142-49B9-B3FE-DF4CDE358F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39" name="Picture 5">
          <a:extLst>
            <a:ext uri="{FF2B5EF4-FFF2-40B4-BE49-F238E27FC236}">
              <a16:creationId xmlns:a16="http://schemas.microsoft.com/office/drawing/2014/main" id="{A1C89548-81A1-4A06-90FD-D7EE63840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0" name="Picture 5">
          <a:extLst>
            <a:ext uri="{FF2B5EF4-FFF2-40B4-BE49-F238E27FC236}">
              <a16:creationId xmlns:a16="http://schemas.microsoft.com/office/drawing/2014/main" id="{2A72E800-B322-4264-BE95-3445F264F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1" name="Picture 5">
          <a:extLst>
            <a:ext uri="{FF2B5EF4-FFF2-40B4-BE49-F238E27FC236}">
              <a16:creationId xmlns:a16="http://schemas.microsoft.com/office/drawing/2014/main" id="{08EF1C40-ACCE-47B4-B875-1D12D8B1D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2" name="Picture 5">
          <a:extLst>
            <a:ext uri="{FF2B5EF4-FFF2-40B4-BE49-F238E27FC236}">
              <a16:creationId xmlns:a16="http://schemas.microsoft.com/office/drawing/2014/main" id="{41913DB2-5E7A-4435-92F8-F812C4418D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3" name="Picture 5">
          <a:extLst>
            <a:ext uri="{FF2B5EF4-FFF2-40B4-BE49-F238E27FC236}">
              <a16:creationId xmlns:a16="http://schemas.microsoft.com/office/drawing/2014/main" id="{67B6B8E2-B2C9-4CEB-AF7F-69A3CB3F95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4" name="Picture 5">
          <a:extLst>
            <a:ext uri="{FF2B5EF4-FFF2-40B4-BE49-F238E27FC236}">
              <a16:creationId xmlns:a16="http://schemas.microsoft.com/office/drawing/2014/main" id="{D78B0F01-5898-48B5-AC2E-4EB66368E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5" name="Picture 5">
          <a:extLst>
            <a:ext uri="{FF2B5EF4-FFF2-40B4-BE49-F238E27FC236}">
              <a16:creationId xmlns:a16="http://schemas.microsoft.com/office/drawing/2014/main" id="{8C575447-5B05-4DEF-AB02-413911A7C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6" name="Picture 5">
          <a:extLst>
            <a:ext uri="{FF2B5EF4-FFF2-40B4-BE49-F238E27FC236}">
              <a16:creationId xmlns:a16="http://schemas.microsoft.com/office/drawing/2014/main" id="{D14FF483-6A3B-4877-8554-F3A6BCB18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7" name="Picture 5">
          <a:extLst>
            <a:ext uri="{FF2B5EF4-FFF2-40B4-BE49-F238E27FC236}">
              <a16:creationId xmlns:a16="http://schemas.microsoft.com/office/drawing/2014/main" id="{0FF64883-989B-403A-9D28-867A12092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8" name="Picture 5">
          <a:extLst>
            <a:ext uri="{FF2B5EF4-FFF2-40B4-BE49-F238E27FC236}">
              <a16:creationId xmlns:a16="http://schemas.microsoft.com/office/drawing/2014/main" id="{7BC9A8E2-B270-42AD-B10A-D6AECD756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49" name="Picture 5">
          <a:extLst>
            <a:ext uri="{FF2B5EF4-FFF2-40B4-BE49-F238E27FC236}">
              <a16:creationId xmlns:a16="http://schemas.microsoft.com/office/drawing/2014/main" id="{D3EC82A8-2590-498D-ACAF-9A5908581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0" name="Picture 5">
          <a:extLst>
            <a:ext uri="{FF2B5EF4-FFF2-40B4-BE49-F238E27FC236}">
              <a16:creationId xmlns:a16="http://schemas.microsoft.com/office/drawing/2014/main" id="{8AFB1FD4-D5C2-43E8-8C0A-29EA36CF6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1" name="Picture 5">
          <a:extLst>
            <a:ext uri="{FF2B5EF4-FFF2-40B4-BE49-F238E27FC236}">
              <a16:creationId xmlns:a16="http://schemas.microsoft.com/office/drawing/2014/main" id="{5326FEF8-393D-4F6E-839D-AD7446DB6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2" name="Picture 5">
          <a:extLst>
            <a:ext uri="{FF2B5EF4-FFF2-40B4-BE49-F238E27FC236}">
              <a16:creationId xmlns:a16="http://schemas.microsoft.com/office/drawing/2014/main" id="{3F1A08C4-2198-47B1-AEEB-678ADBFCA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3" name="Picture 5">
          <a:extLst>
            <a:ext uri="{FF2B5EF4-FFF2-40B4-BE49-F238E27FC236}">
              <a16:creationId xmlns:a16="http://schemas.microsoft.com/office/drawing/2014/main" id="{ECA7D0D1-90B4-4634-A159-0907F2BE3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4" name="Picture 5">
          <a:extLst>
            <a:ext uri="{FF2B5EF4-FFF2-40B4-BE49-F238E27FC236}">
              <a16:creationId xmlns:a16="http://schemas.microsoft.com/office/drawing/2014/main" id="{C11E1827-A30D-4FFD-87F6-2C5109F6E1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5" name="Picture 5">
          <a:extLst>
            <a:ext uri="{FF2B5EF4-FFF2-40B4-BE49-F238E27FC236}">
              <a16:creationId xmlns:a16="http://schemas.microsoft.com/office/drawing/2014/main" id="{583D74FB-B958-4F37-9F01-B25C9C687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6" name="Picture 5">
          <a:extLst>
            <a:ext uri="{FF2B5EF4-FFF2-40B4-BE49-F238E27FC236}">
              <a16:creationId xmlns:a16="http://schemas.microsoft.com/office/drawing/2014/main" id="{B1002A1E-2BE3-4AC5-8B8A-05D7D4DFB9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057" name="Picture 5">
          <a:extLst>
            <a:ext uri="{FF2B5EF4-FFF2-40B4-BE49-F238E27FC236}">
              <a16:creationId xmlns:a16="http://schemas.microsoft.com/office/drawing/2014/main" id="{C1F2001A-165F-4ABB-AA26-01382A1BE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58" name="Picture 5">
          <a:extLst>
            <a:ext uri="{FF2B5EF4-FFF2-40B4-BE49-F238E27FC236}">
              <a16:creationId xmlns:a16="http://schemas.microsoft.com/office/drawing/2014/main" id="{9E73C488-ACEA-4D9B-AC81-D6D920B7F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59" name="Picture 5">
          <a:extLst>
            <a:ext uri="{FF2B5EF4-FFF2-40B4-BE49-F238E27FC236}">
              <a16:creationId xmlns:a16="http://schemas.microsoft.com/office/drawing/2014/main" id="{41780884-D017-43C8-8400-FD06C7971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0" name="Picture 5">
          <a:extLst>
            <a:ext uri="{FF2B5EF4-FFF2-40B4-BE49-F238E27FC236}">
              <a16:creationId xmlns:a16="http://schemas.microsoft.com/office/drawing/2014/main" id="{EC407C76-F952-4FDA-AA72-35A1628D0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1" name="Picture 5">
          <a:extLst>
            <a:ext uri="{FF2B5EF4-FFF2-40B4-BE49-F238E27FC236}">
              <a16:creationId xmlns:a16="http://schemas.microsoft.com/office/drawing/2014/main" id="{E1B4C6ED-CB48-411C-969C-9502DE471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2" name="Picture 5">
          <a:extLst>
            <a:ext uri="{FF2B5EF4-FFF2-40B4-BE49-F238E27FC236}">
              <a16:creationId xmlns:a16="http://schemas.microsoft.com/office/drawing/2014/main" id="{919E4FB3-8058-4BC4-8FB1-8541497C6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3" name="Picture 5">
          <a:extLst>
            <a:ext uri="{FF2B5EF4-FFF2-40B4-BE49-F238E27FC236}">
              <a16:creationId xmlns:a16="http://schemas.microsoft.com/office/drawing/2014/main" id="{C632D437-4766-49C9-8D4D-363FBAD57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4" name="Picture 5">
          <a:extLst>
            <a:ext uri="{FF2B5EF4-FFF2-40B4-BE49-F238E27FC236}">
              <a16:creationId xmlns:a16="http://schemas.microsoft.com/office/drawing/2014/main" id="{4CAF454B-C3CB-4E35-A181-C3A5587CE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5" name="Picture 5">
          <a:extLst>
            <a:ext uri="{FF2B5EF4-FFF2-40B4-BE49-F238E27FC236}">
              <a16:creationId xmlns:a16="http://schemas.microsoft.com/office/drawing/2014/main" id="{917D108C-324B-423E-A9A1-F315E0D14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6" name="Picture 5">
          <a:extLst>
            <a:ext uri="{FF2B5EF4-FFF2-40B4-BE49-F238E27FC236}">
              <a16:creationId xmlns:a16="http://schemas.microsoft.com/office/drawing/2014/main" id="{C07B4125-D626-4669-88B4-33661D46E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7" name="Picture 5">
          <a:extLst>
            <a:ext uri="{FF2B5EF4-FFF2-40B4-BE49-F238E27FC236}">
              <a16:creationId xmlns:a16="http://schemas.microsoft.com/office/drawing/2014/main" id="{DF1E5416-ABF1-49B7-B59F-1B50B6E890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8" name="Picture 5">
          <a:extLst>
            <a:ext uri="{FF2B5EF4-FFF2-40B4-BE49-F238E27FC236}">
              <a16:creationId xmlns:a16="http://schemas.microsoft.com/office/drawing/2014/main" id="{13FBB963-7BCB-49DC-BB55-9163E3D793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69" name="Picture 5">
          <a:extLst>
            <a:ext uri="{FF2B5EF4-FFF2-40B4-BE49-F238E27FC236}">
              <a16:creationId xmlns:a16="http://schemas.microsoft.com/office/drawing/2014/main" id="{BF78273B-BF28-4F4A-95EA-B4FA0D363B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0" name="Picture 5">
          <a:extLst>
            <a:ext uri="{FF2B5EF4-FFF2-40B4-BE49-F238E27FC236}">
              <a16:creationId xmlns:a16="http://schemas.microsoft.com/office/drawing/2014/main" id="{E0FA6211-2B7D-4655-81B2-C82A148C8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1" name="Picture 5">
          <a:extLst>
            <a:ext uri="{FF2B5EF4-FFF2-40B4-BE49-F238E27FC236}">
              <a16:creationId xmlns:a16="http://schemas.microsoft.com/office/drawing/2014/main" id="{458EC437-1279-46BB-9E10-58A13EBE00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2" name="Picture 5">
          <a:extLst>
            <a:ext uri="{FF2B5EF4-FFF2-40B4-BE49-F238E27FC236}">
              <a16:creationId xmlns:a16="http://schemas.microsoft.com/office/drawing/2014/main" id="{A2510C00-FCBC-4803-B868-6C654326E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3" name="Picture 5">
          <a:extLst>
            <a:ext uri="{FF2B5EF4-FFF2-40B4-BE49-F238E27FC236}">
              <a16:creationId xmlns:a16="http://schemas.microsoft.com/office/drawing/2014/main" id="{A8D10F8F-DCDC-4BFA-86F4-EA06CBB66F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4" name="Picture 5">
          <a:extLst>
            <a:ext uri="{FF2B5EF4-FFF2-40B4-BE49-F238E27FC236}">
              <a16:creationId xmlns:a16="http://schemas.microsoft.com/office/drawing/2014/main" id="{BD4B107C-43A5-4C83-814E-039B75902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5" name="Picture 5">
          <a:extLst>
            <a:ext uri="{FF2B5EF4-FFF2-40B4-BE49-F238E27FC236}">
              <a16:creationId xmlns:a16="http://schemas.microsoft.com/office/drawing/2014/main" id="{713C33C2-BEE8-459E-84E8-CEFCFE3E3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6" name="Picture 5">
          <a:extLst>
            <a:ext uri="{FF2B5EF4-FFF2-40B4-BE49-F238E27FC236}">
              <a16:creationId xmlns:a16="http://schemas.microsoft.com/office/drawing/2014/main" id="{09A55D88-640F-46A6-A558-F44BEB4CC0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7" name="Picture 5">
          <a:extLst>
            <a:ext uri="{FF2B5EF4-FFF2-40B4-BE49-F238E27FC236}">
              <a16:creationId xmlns:a16="http://schemas.microsoft.com/office/drawing/2014/main" id="{B54B68F8-7703-41F8-9841-F0D66B4A6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078" name="Picture 5">
          <a:extLst>
            <a:ext uri="{FF2B5EF4-FFF2-40B4-BE49-F238E27FC236}">
              <a16:creationId xmlns:a16="http://schemas.microsoft.com/office/drawing/2014/main" id="{84F80601-F6A2-42D2-B69B-5148433266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79" name="Picture 5">
          <a:extLst>
            <a:ext uri="{FF2B5EF4-FFF2-40B4-BE49-F238E27FC236}">
              <a16:creationId xmlns:a16="http://schemas.microsoft.com/office/drawing/2014/main" id="{5691CEFF-43F5-4021-A0E7-0C60D66A5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0" name="Picture 5">
          <a:extLst>
            <a:ext uri="{FF2B5EF4-FFF2-40B4-BE49-F238E27FC236}">
              <a16:creationId xmlns:a16="http://schemas.microsoft.com/office/drawing/2014/main" id="{F1F9DA56-FCE1-4D5B-87D0-C4EA29B2B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1" name="Picture 5">
          <a:extLst>
            <a:ext uri="{FF2B5EF4-FFF2-40B4-BE49-F238E27FC236}">
              <a16:creationId xmlns:a16="http://schemas.microsoft.com/office/drawing/2014/main" id="{3023D26F-73B7-42B1-8B8E-E2F26BC6B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2" name="Picture 5">
          <a:extLst>
            <a:ext uri="{FF2B5EF4-FFF2-40B4-BE49-F238E27FC236}">
              <a16:creationId xmlns:a16="http://schemas.microsoft.com/office/drawing/2014/main" id="{5ACCE77F-8FD0-4EE9-B03A-3C0E6AAE3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3" name="Picture 5">
          <a:extLst>
            <a:ext uri="{FF2B5EF4-FFF2-40B4-BE49-F238E27FC236}">
              <a16:creationId xmlns:a16="http://schemas.microsoft.com/office/drawing/2014/main" id="{7E83EDB2-8347-420F-A1A3-B01C567E3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4" name="Picture 5">
          <a:extLst>
            <a:ext uri="{FF2B5EF4-FFF2-40B4-BE49-F238E27FC236}">
              <a16:creationId xmlns:a16="http://schemas.microsoft.com/office/drawing/2014/main" id="{2A08DC9D-D337-498E-9A82-FC98BF014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5" name="Picture 5">
          <a:extLst>
            <a:ext uri="{FF2B5EF4-FFF2-40B4-BE49-F238E27FC236}">
              <a16:creationId xmlns:a16="http://schemas.microsoft.com/office/drawing/2014/main" id="{E2DBA6A5-5AC1-4FB0-B358-BB730C7558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6" name="Picture 5">
          <a:extLst>
            <a:ext uri="{FF2B5EF4-FFF2-40B4-BE49-F238E27FC236}">
              <a16:creationId xmlns:a16="http://schemas.microsoft.com/office/drawing/2014/main" id="{AFFBFA50-A82B-4BFC-BD2C-3C2504F2C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7" name="Picture 5">
          <a:extLst>
            <a:ext uri="{FF2B5EF4-FFF2-40B4-BE49-F238E27FC236}">
              <a16:creationId xmlns:a16="http://schemas.microsoft.com/office/drawing/2014/main" id="{FE53B273-121F-4B74-8A87-D286E6F19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8" name="Picture 5">
          <a:extLst>
            <a:ext uri="{FF2B5EF4-FFF2-40B4-BE49-F238E27FC236}">
              <a16:creationId xmlns:a16="http://schemas.microsoft.com/office/drawing/2014/main" id="{C51F61E8-E79A-42B5-968B-0F7E99B728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89" name="Picture 5">
          <a:extLst>
            <a:ext uri="{FF2B5EF4-FFF2-40B4-BE49-F238E27FC236}">
              <a16:creationId xmlns:a16="http://schemas.microsoft.com/office/drawing/2014/main" id="{BD5E1B8E-2876-4404-8EDA-701C01FD7C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0" name="Picture 5">
          <a:extLst>
            <a:ext uri="{FF2B5EF4-FFF2-40B4-BE49-F238E27FC236}">
              <a16:creationId xmlns:a16="http://schemas.microsoft.com/office/drawing/2014/main" id="{09800939-DCCD-4843-B320-1632036BF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1" name="Picture 5">
          <a:extLst>
            <a:ext uri="{FF2B5EF4-FFF2-40B4-BE49-F238E27FC236}">
              <a16:creationId xmlns:a16="http://schemas.microsoft.com/office/drawing/2014/main" id="{25BBD21D-6BD1-479D-8A1F-91A4B214A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2" name="Picture 5">
          <a:extLst>
            <a:ext uri="{FF2B5EF4-FFF2-40B4-BE49-F238E27FC236}">
              <a16:creationId xmlns:a16="http://schemas.microsoft.com/office/drawing/2014/main" id="{0932508C-003A-454F-B998-8C314B9A2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3" name="Picture 5">
          <a:extLst>
            <a:ext uri="{FF2B5EF4-FFF2-40B4-BE49-F238E27FC236}">
              <a16:creationId xmlns:a16="http://schemas.microsoft.com/office/drawing/2014/main" id="{507FB4B5-2E1B-4CAF-94F5-BF9862D6C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4" name="Picture 5">
          <a:extLst>
            <a:ext uri="{FF2B5EF4-FFF2-40B4-BE49-F238E27FC236}">
              <a16:creationId xmlns:a16="http://schemas.microsoft.com/office/drawing/2014/main" id="{4D738370-9849-4B87-9DD1-A980D8EE0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5" name="Picture 5">
          <a:extLst>
            <a:ext uri="{FF2B5EF4-FFF2-40B4-BE49-F238E27FC236}">
              <a16:creationId xmlns:a16="http://schemas.microsoft.com/office/drawing/2014/main" id="{9899A664-AFC6-4A92-8AC6-7D17E1731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6" name="Picture 5">
          <a:extLst>
            <a:ext uri="{FF2B5EF4-FFF2-40B4-BE49-F238E27FC236}">
              <a16:creationId xmlns:a16="http://schemas.microsoft.com/office/drawing/2014/main" id="{5F60FF79-802A-4333-8D18-D04F73D164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7" name="Picture 5">
          <a:extLst>
            <a:ext uri="{FF2B5EF4-FFF2-40B4-BE49-F238E27FC236}">
              <a16:creationId xmlns:a16="http://schemas.microsoft.com/office/drawing/2014/main" id="{6F38E9C9-C57A-4F5C-98EC-123F6A7D9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8" name="Picture 5">
          <a:extLst>
            <a:ext uri="{FF2B5EF4-FFF2-40B4-BE49-F238E27FC236}">
              <a16:creationId xmlns:a16="http://schemas.microsoft.com/office/drawing/2014/main" id="{9545784F-78B7-43DB-B8AE-00E95EBD0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099" name="Picture 5">
          <a:extLst>
            <a:ext uri="{FF2B5EF4-FFF2-40B4-BE49-F238E27FC236}">
              <a16:creationId xmlns:a16="http://schemas.microsoft.com/office/drawing/2014/main" id="{E944850C-751A-420B-A482-905BE92B98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0" name="Picture 5">
          <a:extLst>
            <a:ext uri="{FF2B5EF4-FFF2-40B4-BE49-F238E27FC236}">
              <a16:creationId xmlns:a16="http://schemas.microsoft.com/office/drawing/2014/main" id="{C3FF94AD-DB18-4A5A-9FF3-A93ACB4CA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1" name="Picture 5">
          <a:extLst>
            <a:ext uri="{FF2B5EF4-FFF2-40B4-BE49-F238E27FC236}">
              <a16:creationId xmlns:a16="http://schemas.microsoft.com/office/drawing/2014/main" id="{0E5E433F-FC69-4F70-8A54-6506FB1350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2" name="Picture 5">
          <a:extLst>
            <a:ext uri="{FF2B5EF4-FFF2-40B4-BE49-F238E27FC236}">
              <a16:creationId xmlns:a16="http://schemas.microsoft.com/office/drawing/2014/main" id="{F6A00E37-403C-4D26-B92E-014573A89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3" name="Picture 5">
          <a:extLst>
            <a:ext uri="{FF2B5EF4-FFF2-40B4-BE49-F238E27FC236}">
              <a16:creationId xmlns:a16="http://schemas.microsoft.com/office/drawing/2014/main" id="{118F94F3-8375-4834-96C4-5FB69E609A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4" name="Picture 5">
          <a:extLst>
            <a:ext uri="{FF2B5EF4-FFF2-40B4-BE49-F238E27FC236}">
              <a16:creationId xmlns:a16="http://schemas.microsoft.com/office/drawing/2014/main" id="{964F5FD0-1D6A-4A99-906D-93361F33D8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5" name="Picture 5">
          <a:extLst>
            <a:ext uri="{FF2B5EF4-FFF2-40B4-BE49-F238E27FC236}">
              <a16:creationId xmlns:a16="http://schemas.microsoft.com/office/drawing/2014/main" id="{F8A876AA-3D78-4163-8C97-688FAABC79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6" name="Picture 5">
          <a:extLst>
            <a:ext uri="{FF2B5EF4-FFF2-40B4-BE49-F238E27FC236}">
              <a16:creationId xmlns:a16="http://schemas.microsoft.com/office/drawing/2014/main" id="{11A72299-021E-4223-8F0A-E637E4415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7" name="Picture 5">
          <a:extLst>
            <a:ext uri="{FF2B5EF4-FFF2-40B4-BE49-F238E27FC236}">
              <a16:creationId xmlns:a16="http://schemas.microsoft.com/office/drawing/2014/main" id="{336300CF-C997-4A02-89EA-50B4E84F5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8" name="Picture 5">
          <a:extLst>
            <a:ext uri="{FF2B5EF4-FFF2-40B4-BE49-F238E27FC236}">
              <a16:creationId xmlns:a16="http://schemas.microsoft.com/office/drawing/2014/main" id="{B610D3D7-9627-4F29-9CB7-6596B5443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09" name="Picture 5">
          <a:extLst>
            <a:ext uri="{FF2B5EF4-FFF2-40B4-BE49-F238E27FC236}">
              <a16:creationId xmlns:a16="http://schemas.microsoft.com/office/drawing/2014/main" id="{94FB7D40-056B-401D-9BCA-875FEF60B2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0" name="Picture 5">
          <a:extLst>
            <a:ext uri="{FF2B5EF4-FFF2-40B4-BE49-F238E27FC236}">
              <a16:creationId xmlns:a16="http://schemas.microsoft.com/office/drawing/2014/main" id="{7FF655DD-4AE2-4474-BD99-8302D9996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1" name="Picture 5">
          <a:extLst>
            <a:ext uri="{FF2B5EF4-FFF2-40B4-BE49-F238E27FC236}">
              <a16:creationId xmlns:a16="http://schemas.microsoft.com/office/drawing/2014/main" id="{25D8A2C0-1453-4E44-9F67-3E6A4309D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2" name="Picture 5">
          <a:extLst>
            <a:ext uri="{FF2B5EF4-FFF2-40B4-BE49-F238E27FC236}">
              <a16:creationId xmlns:a16="http://schemas.microsoft.com/office/drawing/2014/main" id="{CEE21027-170C-4E6A-912A-6D9300461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3" name="Picture 5">
          <a:extLst>
            <a:ext uri="{FF2B5EF4-FFF2-40B4-BE49-F238E27FC236}">
              <a16:creationId xmlns:a16="http://schemas.microsoft.com/office/drawing/2014/main" id="{A6AF50FE-64E1-457F-BBFC-D7D102AA3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4" name="Picture 5">
          <a:extLst>
            <a:ext uri="{FF2B5EF4-FFF2-40B4-BE49-F238E27FC236}">
              <a16:creationId xmlns:a16="http://schemas.microsoft.com/office/drawing/2014/main" id="{CB52DBDE-55C7-4934-AAD4-BF6E0B29D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5" name="Picture 5">
          <a:extLst>
            <a:ext uri="{FF2B5EF4-FFF2-40B4-BE49-F238E27FC236}">
              <a16:creationId xmlns:a16="http://schemas.microsoft.com/office/drawing/2014/main" id="{C05477E0-8846-4725-BE78-CED1559AFC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6" name="Picture 5">
          <a:extLst>
            <a:ext uri="{FF2B5EF4-FFF2-40B4-BE49-F238E27FC236}">
              <a16:creationId xmlns:a16="http://schemas.microsoft.com/office/drawing/2014/main" id="{654B0B9F-9943-4639-B0EA-885C77D51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7" name="Picture 5">
          <a:extLst>
            <a:ext uri="{FF2B5EF4-FFF2-40B4-BE49-F238E27FC236}">
              <a16:creationId xmlns:a16="http://schemas.microsoft.com/office/drawing/2014/main" id="{5415BF6B-667E-4744-B454-DAC5D221F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8" name="Picture 5">
          <a:extLst>
            <a:ext uri="{FF2B5EF4-FFF2-40B4-BE49-F238E27FC236}">
              <a16:creationId xmlns:a16="http://schemas.microsoft.com/office/drawing/2014/main" id="{2C1C6FC2-8617-4E7F-8254-89150F52E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19" name="Picture 5">
          <a:extLst>
            <a:ext uri="{FF2B5EF4-FFF2-40B4-BE49-F238E27FC236}">
              <a16:creationId xmlns:a16="http://schemas.microsoft.com/office/drawing/2014/main" id="{88D909D7-9C11-4372-8289-0B3B059CFC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0" name="Picture 5">
          <a:extLst>
            <a:ext uri="{FF2B5EF4-FFF2-40B4-BE49-F238E27FC236}">
              <a16:creationId xmlns:a16="http://schemas.microsoft.com/office/drawing/2014/main" id="{E8785EDF-77E2-4BF2-BFE9-746010D27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1" name="Picture 5">
          <a:extLst>
            <a:ext uri="{FF2B5EF4-FFF2-40B4-BE49-F238E27FC236}">
              <a16:creationId xmlns:a16="http://schemas.microsoft.com/office/drawing/2014/main" id="{3FF92A08-4DDF-404B-A856-DD9D0B875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2" name="Picture 5">
          <a:extLst>
            <a:ext uri="{FF2B5EF4-FFF2-40B4-BE49-F238E27FC236}">
              <a16:creationId xmlns:a16="http://schemas.microsoft.com/office/drawing/2014/main" id="{021BE891-6DD5-4138-BB65-1EE8DA615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3" name="Picture 5">
          <a:extLst>
            <a:ext uri="{FF2B5EF4-FFF2-40B4-BE49-F238E27FC236}">
              <a16:creationId xmlns:a16="http://schemas.microsoft.com/office/drawing/2014/main" id="{D3DE422D-E773-4248-8ECC-6DAC025619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4" name="Picture 5">
          <a:extLst>
            <a:ext uri="{FF2B5EF4-FFF2-40B4-BE49-F238E27FC236}">
              <a16:creationId xmlns:a16="http://schemas.microsoft.com/office/drawing/2014/main" id="{7FFAE8AD-05E4-4530-8A35-820867ECB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5" name="Picture 5">
          <a:extLst>
            <a:ext uri="{FF2B5EF4-FFF2-40B4-BE49-F238E27FC236}">
              <a16:creationId xmlns:a16="http://schemas.microsoft.com/office/drawing/2014/main" id="{D0140573-FD17-410F-8B85-9179979C2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6" name="Picture 5">
          <a:extLst>
            <a:ext uri="{FF2B5EF4-FFF2-40B4-BE49-F238E27FC236}">
              <a16:creationId xmlns:a16="http://schemas.microsoft.com/office/drawing/2014/main" id="{4325A891-92E4-4FA4-B443-777F3AA4F0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7" name="Picture 5">
          <a:extLst>
            <a:ext uri="{FF2B5EF4-FFF2-40B4-BE49-F238E27FC236}">
              <a16:creationId xmlns:a16="http://schemas.microsoft.com/office/drawing/2014/main" id="{5A4D3C3C-3608-4319-BE96-D5922C186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8" name="Picture 5">
          <a:extLst>
            <a:ext uri="{FF2B5EF4-FFF2-40B4-BE49-F238E27FC236}">
              <a16:creationId xmlns:a16="http://schemas.microsoft.com/office/drawing/2014/main" id="{101035C5-2A99-4E7F-BCAB-E24F062A84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29" name="Picture 5">
          <a:extLst>
            <a:ext uri="{FF2B5EF4-FFF2-40B4-BE49-F238E27FC236}">
              <a16:creationId xmlns:a16="http://schemas.microsoft.com/office/drawing/2014/main" id="{F9E79FAC-4046-4446-87A1-4EE3A34D34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0" name="Picture 5">
          <a:extLst>
            <a:ext uri="{FF2B5EF4-FFF2-40B4-BE49-F238E27FC236}">
              <a16:creationId xmlns:a16="http://schemas.microsoft.com/office/drawing/2014/main" id="{7FBAE145-2D6F-4C87-BCD0-9B7B237C2E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1" name="Picture 5">
          <a:extLst>
            <a:ext uri="{FF2B5EF4-FFF2-40B4-BE49-F238E27FC236}">
              <a16:creationId xmlns:a16="http://schemas.microsoft.com/office/drawing/2014/main" id="{53E4A1E1-4C59-4EC1-BE85-C8FFF1E826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2" name="Picture 5">
          <a:extLst>
            <a:ext uri="{FF2B5EF4-FFF2-40B4-BE49-F238E27FC236}">
              <a16:creationId xmlns:a16="http://schemas.microsoft.com/office/drawing/2014/main" id="{C1515D10-1F51-4CF4-8D73-DCD929E56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3" name="Picture 5">
          <a:extLst>
            <a:ext uri="{FF2B5EF4-FFF2-40B4-BE49-F238E27FC236}">
              <a16:creationId xmlns:a16="http://schemas.microsoft.com/office/drawing/2014/main" id="{F01CB2C4-E444-4755-90DD-1E2A1BA60E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4" name="Picture 5">
          <a:extLst>
            <a:ext uri="{FF2B5EF4-FFF2-40B4-BE49-F238E27FC236}">
              <a16:creationId xmlns:a16="http://schemas.microsoft.com/office/drawing/2014/main" id="{1D0ECE40-DF17-4ADB-894A-581753272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5" name="Picture 5">
          <a:extLst>
            <a:ext uri="{FF2B5EF4-FFF2-40B4-BE49-F238E27FC236}">
              <a16:creationId xmlns:a16="http://schemas.microsoft.com/office/drawing/2014/main" id="{10716F04-9D92-441D-9AC6-7491C68C1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6" name="Picture 5">
          <a:extLst>
            <a:ext uri="{FF2B5EF4-FFF2-40B4-BE49-F238E27FC236}">
              <a16:creationId xmlns:a16="http://schemas.microsoft.com/office/drawing/2014/main" id="{2F4A131C-7016-4131-A943-DB8213D7C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7" name="Picture 5">
          <a:extLst>
            <a:ext uri="{FF2B5EF4-FFF2-40B4-BE49-F238E27FC236}">
              <a16:creationId xmlns:a16="http://schemas.microsoft.com/office/drawing/2014/main" id="{AF2805FC-03DB-4546-A3B4-303DBABBC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8" name="Picture 5">
          <a:extLst>
            <a:ext uri="{FF2B5EF4-FFF2-40B4-BE49-F238E27FC236}">
              <a16:creationId xmlns:a16="http://schemas.microsoft.com/office/drawing/2014/main" id="{463B7AFC-CEB6-47E8-BEA3-01161B1A2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39" name="Picture 5">
          <a:extLst>
            <a:ext uri="{FF2B5EF4-FFF2-40B4-BE49-F238E27FC236}">
              <a16:creationId xmlns:a16="http://schemas.microsoft.com/office/drawing/2014/main" id="{22F0196E-BBB3-4997-8EC0-1E369F8DCF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140" name="Picture 5">
          <a:extLst>
            <a:ext uri="{FF2B5EF4-FFF2-40B4-BE49-F238E27FC236}">
              <a16:creationId xmlns:a16="http://schemas.microsoft.com/office/drawing/2014/main" id="{0B1A42CF-D812-45FA-8598-5EF88AFBB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1" name="Picture 5">
          <a:extLst>
            <a:ext uri="{FF2B5EF4-FFF2-40B4-BE49-F238E27FC236}">
              <a16:creationId xmlns:a16="http://schemas.microsoft.com/office/drawing/2014/main" id="{415ED4DE-57DE-420E-B4E3-C849D641CB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2" name="Picture 5">
          <a:extLst>
            <a:ext uri="{FF2B5EF4-FFF2-40B4-BE49-F238E27FC236}">
              <a16:creationId xmlns:a16="http://schemas.microsoft.com/office/drawing/2014/main" id="{C3FDD74F-849A-451F-83C9-2E057CB05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3" name="Picture 5">
          <a:extLst>
            <a:ext uri="{FF2B5EF4-FFF2-40B4-BE49-F238E27FC236}">
              <a16:creationId xmlns:a16="http://schemas.microsoft.com/office/drawing/2014/main" id="{D735F1BE-464F-4123-A035-82DDCC81D6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4" name="Picture 5">
          <a:extLst>
            <a:ext uri="{FF2B5EF4-FFF2-40B4-BE49-F238E27FC236}">
              <a16:creationId xmlns:a16="http://schemas.microsoft.com/office/drawing/2014/main" id="{218E3713-9CD4-4A4E-AD32-99FAFD65A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5" name="Picture 5">
          <a:extLst>
            <a:ext uri="{FF2B5EF4-FFF2-40B4-BE49-F238E27FC236}">
              <a16:creationId xmlns:a16="http://schemas.microsoft.com/office/drawing/2014/main" id="{63693A85-CA02-4199-815F-D15FD6E05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6" name="Picture 5">
          <a:extLst>
            <a:ext uri="{FF2B5EF4-FFF2-40B4-BE49-F238E27FC236}">
              <a16:creationId xmlns:a16="http://schemas.microsoft.com/office/drawing/2014/main" id="{D8F016A4-21E4-4FCE-B561-1915F149AC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7" name="Picture 5">
          <a:extLst>
            <a:ext uri="{FF2B5EF4-FFF2-40B4-BE49-F238E27FC236}">
              <a16:creationId xmlns:a16="http://schemas.microsoft.com/office/drawing/2014/main" id="{97FCA5BE-3A7B-43B4-B270-8B4626ECC0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8" name="Picture 5">
          <a:extLst>
            <a:ext uri="{FF2B5EF4-FFF2-40B4-BE49-F238E27FC236}">
              <a16:creationId xmlns:a16="http://schemas.microsoft.com/office/drawing/2014/main" id="{C5EFAFC2-DD73-414C-B47D-2755325A6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49" name="Picture 5">
          <a:extLst>
            <a:ext uri="{FF2B5EF4-FFF2-40B4-BE49-F238E27FC236}">
              <a16:creationId xmlns:a16="http://schemas.microsoft.com/office/drawing/2014/main" id="{2332669F-8D10-47A3-B493-9BDEE801C9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0" name="Picture 5">
          <a:extLst>
            <a:ext uri="{FF2B5EF4-FFF2-40B4-BE49-F238E27FC236}">
              <a16:creationId xmlns:a16="http://schemas.microsoft.com/office/drawing/2014/main" id="{DC1871DA-8257-47BD-B9E6-11314768D7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1" name="Picture 5">
          <a:extLst>
            <a:ext uri="{FF2B5EF4-FFF2-40B4-BE49-F238E27FC236}">
              <a16:creationId xmlns:a16="http://schemas.microsoft.com/office/drawing/2014/main" id="{1185FA5E-D518-41A7-9C49-C5EC2C536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2" name="Picture 5">
          <a:extLst>
            <a:ext uri="{FF2B5EF4-FFF2-40B4-BE49-F238E27FC236}">
              <a16:creationId xmlns:a16="http://schemas.microsoft.com/office/drawing/2014/main" id="{AFA5845E-1593-4A19-AFB0-DCCF077232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3" name="Picture 5">
          <a:extLst>
            <a:ext uri="{FF2B5EF4-FFF2-40B4-BE49-F238E27FC236}">
              <a16:creationId xmlns:a16="http://schemas.microsoft.com/office/drawing/2014/main" id="{2D8552A6-4EDC-400A-9E6D-FA4F46D96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4" name="Picture 5">
          <a:extLst>
            <a:ext uri="{FF2B5EF4-FFF2-40B4-BE49-F238E27FC236}">
              <a16:creationId xmlns:a16="http://schemas.microsoft.com/office/drawing/2014/main" id="{45196A72-21B7-423E-8E0C-3E5944C323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5" name="Picture 5">
          <a:extLst>
            <a:ext uri="{FF2B5EF4-FFF2-40B4-BE49-F238E27FC236}">
              <a16:creationId xmlns:a16="http://schemas.microsoft.com/office/drawing/2014/main" id="{837C3C08-3679-435B-B430-35FAA9E21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6" name="Picture 5">
          <a:extLst>
            <a:ext uri="{FF2B5EF4-FFF2-40B4-BE49-F238E27FC236}">
              <a16:creationId xmlns:a16="http://schemas.microsoft.com/office/drawing/2014/main" id="{E06698E6-1880-4BFB-9736-8B597AFBD5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7" name="Picture 5">
          <a:extLst>
            <a:ext uri="{FF2B5EF4-FFF2-40B4-BE49-F238E27FC236}">
              <a16:creationId xmlns:a16="http://schemas.microsoft.com/office/drawing/2014/main" id="{77E2F26D-44BD-4AA5-BDDD-02245B837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8" name="Picture 5">
          <a:extLst>
            <a:ext uri="{FF2B5EF4-FFF2-40B4-BE49-F238E27FC236}">
              <a16:creationId xmlns:a16="http://schemas.microsoft.com/office/drawing/2014/main" id="{AFC5B57A-8CDF-4D3C-8B9E-76400CBCA8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59" name="Picture 5">
          <a:extLst>
            <a:ext uri="{FF2B5EF4-FFF2-40B4-BE49-F238E27FC236}">
              <a16:creationId xmlns:a16="http://schemas.microsoft.com/office/drawing/2014/main" id="{A7AD0117-B914-4EDE-8E9A-4407222E9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60" name="Picture 5">
          <a:extLst>
            <a:ext uri="{FF2B5EF4-FFF2-40B4-BE49-F238E27FC236}">
              <a16:creationId xmlns:a16="http://schemas.microsoft.com/office/drawing/2014/main" id="{2266F4F3-9176-4ABD-BFA3-7B3F3A2B3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161" name="Picture 5">
          <a:extLst>
            <a:ext uri="{FF2B5EF4-FFF2-40B4-BE49-F238E27FC236}">
              <a16:creationId xmlns:a16="http://schemas.microsoft.com/office/drawing/2014/main" id="{534A1215-18F2-43CE-A9C1-9F9DCD7BB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2" name="Picture 5">
          <a:extLst>
            <a:ext uri="{FF2B5EF4-FFF2-40B4-BE49-F238E27FC236}">
              <a16:creationId xmlns:a16="http://schemas.microsoft.com/office/drawing/2014/main" id="{A8D913C5-A536-4E79-A10B-6666940FA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3" name="Picture 5">
          <a:extLst>
            <a:ext uri="{FF2B5EF4-FFF2-40B4-BE49-F238E27FC236}">
              <a16:creationId xmlns:a16="http://schemas.microsoft.com/office/drawing/2014/main" id="{C10175E8-1BC9-43B7-AC14-4E83DFA42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4" name="Picture 5">
          <a:extLst>
            <a:ext uri="{FF2B5EF4-FFF2-40B4-BE49-F238E27FC236}">
              <a16:creationId xmlns:a16="http://schemas.microsoft.com/office/drawing/2014/main" id="{0E9D8707-DD56-4535-9E4D-C21E3300F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5" name="Picture 5">
          <a:extLst>
            <a:ext uri="{FF2B5EF4-FFF2-40B4-BE49-F238E27FC236}">
              <a16:creationId xmlns:a16="http://schemas.microsoft.com/office/drawing/2014/main" id="{71C2EA69-EF3A-4157-A035-60BA8BC83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6" name="Picture 5">
          <a:extLst>
            <a:ext uri="{FF2B5EF4-FFF2-40B4-BE49-F238E27FC236}">
              <a16:creationId xmlns:a16="http://schemas.microsoft.com/office/drawing/2014/main" id="{F09CA724-73AD-49FC-900C-D7BA3E4D8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7" name="Picture 5">
          <a:extLst>
            <a:ext uri="{FF2B5EF4-FFF2-40B4-BE49-F238E27FC236}">
              <a16:creationId xmlns:a16="http://schemas.microsoft.com/office/drawing/2014/main" id="{BF81069B-6892-4A79-BC64-26A868229D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8" name="Picture 5">
          <a:extLst>
            <a:ext uri="{FF2B5EF4-FFF2-40B4-BE49-F238E27FC236}">
              <a16:creationId xmlns:a16="http://schemas.microsoft.com/office/drawing/2014/main" id="{5E7331D2-378A-499B-80A1-6B332C57C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69" name="Picture 5">
          <a:extLst>
            <a:ext uri="{FF2B5EF4-FFF2-40B4-BE49-F238E27FC236}">
              <a16:creationId xmlns:a16="http://schemas.microsoft.com/office/drawing/2014/main" id="{4ADD7487-AFC3-4317-B504-EDBA00CDA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0" name="Picture 5">
          <a:extLst>
            <a:ext uri="{FF2B5EF4-FFF2-40B4-BE49-F238E27FC236}">
              <a16:creationId xmlns:a16="http://schemas.microsoft.com/office/drawing/2014/main" id="{EE34A12F-60A1-4DCC-B3F7-5A4639DAE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1" name="Picture 5">
          <a:extLst>
            <a:ext uri="{FF2B5EF4-FFF2-40B4-BE49-F238E27FC236}">
              <a16:creationId xmlns:a16="http://schemas.microsoft.com/office/drawing/2014/main" id="{4D3BB3D9-7E15-40B7-970B-FA285FBFEB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2" name="Picture 5">
          <a:extLst>
            <a:ext uri="{FF2B5EF4-FFF2-40B4-BE49-F238E27FC236}">
              <a16:creationId xmlns:a16="http://schemas.microsoft.com/office/drawing/2014/main" id="{09EB711B-D632-4C34-A7F4-A25597507A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3" name="Picture 5">
          <a:extLst>
            <a:ext uri="{FF2B5EF4-FFF2-40B4-BE49-F238E27FC236}">
              <a16:creationId xmlns:a16="http://schemas.microsoft.com/office/drawing/2014/main" id="{BFFB11CD-8FAA-44D7-AFC8-0382015AD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4" name="Picture 5">
          <a:extLst>
            <a:ext uri="{FF2B5EF4-FFF2-40B4-BE49-F238E27FC236}">
              <a16:creationId xmlns:a16="http://schemas.microsoft.com/office/drawing/2014/main" id="{240759E0-4908-4824-993A-5B074BAFEA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5" name="Picture 5">
          <a:extLst>
            <a:ext uri="{FF2B5EF4-FFF2-40B4-BE49-F238E27FC236}">
              <a16:creationId xmlns:a16="http://schemas.microsoft.com/office/drawing/2014/main" id="{77A5F82D-1B03-47CE-ABF9-E53AF5612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6" name="Picture 5">
          <a:extLst>
            <a:ext uri="{FF2B5EF4-FFF2-40B4-BE49-F238E27FC236}">
              <a16:creationId xmlns:a16="http://schemas.microsoft.com/office/drawing/2014/main" id="{D5F9D95B-3C29-4ADC-BDEC-AB798670B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7" name="Picture 5">
          <a:extLst>
            <a:ext uri="{FF2B5EF4-FFF2-40B4-BE49-F238E27FC236}">
              <a16:creationId xmlns:a16="http://schemas.microsoft.com/office/drawing/2014/main" id="{8E982AF6-8ABE-4273-83D6-28B4CF70B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8" name="Picture 5">
          <a:extLst>
            <a:ext uri="{FF2B5EF4-FFF2-40B4-BE49-F238E27FC236}">
              <a16:creationId xmlns:a16="http://schemas.microsoft.com/office/drawing/2014/main" id="{9AFFD529-F041-4C1D-817B-5CDB6C40C8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79" name="Picture 5">
          <a:extLst>
            <a:ext uri="{FF2B5EF4-FFF2-40B4-BE49-F238E27FC236}">
              <a16:creationId xmlns:a16="http://schemas.microsoft.com/office/drawing/2014/main" id="{9942788F-6B34-466F-85BD-D56C62E5C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0" name="Picture 5">
          <a:extLst>
            <a:ext uri="{FF2B5EF4-FFF2-40B4-BE49-F238E27FC236}">
              <a16:creationId xmlns:a16="http://schemas.microsoft.com/office/drawing/2014/main" id="{089C46DE-B256-473E-83E3-72580DC40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1" name="Picture 5">
          <a:extLst>
            <a:ext uri="{FF2B5EF4-FFF2-40B4-BE49-F238E27FC236}">
              <a16:creationId xmlns:a16="http://schemas.microsoft.com/office/drawing/2014/main" id="{7240FF67-ABF3-4D70-A43F-2F6ACDCFB0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2" name="Picture 5">
          <a:extLst>
            <a:ext uri="{FF2B5EF4-FFF2-40B4-BE49-F238E27FC236}">
              <a16:creationId xmlns:a16="http://schemas.microsoft.com/office/drawing/2014/main" id="{0C039D06-3DE6-4850-A430-A9B3A22E7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3" name="Picture 5">
          <a:extLst>
            <a:ext uri="{FF2B5EF4-FFF2-40B4-BE49-F238E27FC236}">
              <a16:creationId xmlns:a16="http://schemas.microsoft.com/office/drawing/2014/main" id="{CDB65C1D-9F2D-4B5F-B133-FBCAB65F95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4" name="Picture 5">
          <a:extLst>
            <a:ext uri="{FF2B5EF4-FFF2-40B4-BE49-F238E27FC236}">
              <a16:creationId xmlns:a16="http://schemas.microsoft.com/office/drawing/2014/main" id="{BD0D9E08-2488-470E-9780-9F71F095D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5" name="Picture 5">
          <a:extLst>
            <a:ext uri="{FF2B5EF4-FFF2-40B4-BE49-F238E27FC236}">
              <a16:creationId xmlns:a16="http://schemas.microsoft.com/office/drawing/2014/main" id="{8110078C-7986-4FEF-AE81-C16AC922E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6" name="Picture 5">
          <a:extLst>
            <a:ext uri="{FF2B5EF4-FFF2-40B4-BE49-F238E27FC236}">
              <a16:creationId xmlns:a16="http://schemas.microsoft.com/office/drawing/2014/main" id="{6668AE11-8377-4ABD-935D-C6D3F0D95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7" name="Picture 5">
          <a:extLst>
            <a:ext uri="{FF2B5EF4-FFF2-40B4-BE49-F238E27FC236}">
              <a16:creationId xmlns:a16="http://schemas.microsoft.com/office/drawing/2014/main" id="{E9D4138B-E9AB-47A5-9622-5A8C9139DF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8" name="Picture 5">
          <a:extLst>
            <a:ext uri="{FF2B5EF4-FFF2-40B4-BE49-F238E27FC236}">
              <a16:creationId xmlns:a16="http://schemas.microsoft.com/office/drawing/2014/main" id="{87A2D476-BC88-4095-8177-8971CC31B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89" name="Picture 5">
          <a:extLst>
            <a:ext uri="{FF2B5EF4-FFF2-40B4-BE49-F238E27FC236}">
              <a16:creationId xmlns:a16="http://schemas.microsoft.com/office/drawing/2014/main" id="{5C6AA699-0B14-4E7C-ACB0-7F83ECD8F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0" name="Picture 5">
          <a:extLst>
            <a:ext uri="{FF2B5EF4-FFF2-40B4-BE49-F238E27FC236}">
              <a16:creationId xmlns:a16="http://schemas.microsoft.com/office/drawing/2014/main" id="{7C28DA0E-2E18-4B32-9AE8-0378871D81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1" name="Picture 5">
          <a:extLst>
            <a:ext uri="{FF2B5EF4-FFF2-40B4-BE49-F238E27FC236}">
              <a16:creationId xmlns:a16="http://schemas.microsoft.com/office/drawing/2014/main" id="{DEE5A5CE-405F-4DC3-8EB8-2CA196766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2" name="Picture 5">
          <a:extLst>
            <a:ext uri="{FF2B5EF4-FFF2-40B4-BE49-F238E27FC236}">
              <a16:creationId xmlns:a16="http://schemas.microsoft.com/office/drawing/2014/main" id="{FE0AD3BD-3B9E-4D66-9D1B-011BBFCEF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3" name="Picture 5">
          <a:extLst>
            <a:ext uri="{FF2B5EF4-FFF2-40B4-BE49-F238E27FC236}">
              <a16:creationId xmlns:a16="http://schemas.microsoft.com/office/drawing/2014/main" id="{C3B6E569-11F5-46CC-8797-8F888D60D0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4" name="Picture 5">
          <a:extLst>
            <a:ext uri="{FF2B5EF4-FFF2-40B4-BE49-F238E27FC236}">
              <a16:creationId xmlns:a16="http://schemas.microsoft.com/office/drawing/2014/main" id="{C041189D-E306-4380-90FB-0AA604AF1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5" name="Picture 5">
          <a:extLst>
            <a:ext uri="{FF2B5EF4-FFF2-40B4-BE49-F238E27FC236}">
              <a16:creationId xmlns:a16="http://schemas.microsoft.com/office/drawing/2014/main" id="{93762A83-11E1-4064-A393-2EC398440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6" name="Picture 5">
          <a:extLst>
            <a:ext uri="{FF2B5EF4-FFF2-40B4-BE49-F238E27FC236}">
              <a16:creationId xmlns:a16="http://schemas.microsoft.com/office/drawing/2014/main" id="{D7921C63-1E55-4305-8A62-04706E8F4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7" name="Picture 5">
          <a:extLst>
            <a:ext uri="{FF2B5EF4-FFF2-40B4-BE49-F238E27FC236}">
              <a16:creationId xmlns:a16="http://schemas.microsoft.com/office/drawing/2014/main" id="{7290CD64-7136-41E3-BA2A-B36B92A19B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8" name="Picture 5">
          <a:extLst>
            <a:ext uri="{FF2B5EF4-FFF2-40B4-BE49-F238E27FC236}">
              <a16:creationId xmlns:a16="http://schemas.microsoft.com/office/drawing/2014/main" id="{B0B12897-2A11-4461-B163-B61BCA8B4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199" name="Picture 5">
          <a:extLst>
            <a:ext uri="{FF2B5EF4-FFF2-40B4-BE49-F238E27FC236}">
              <a16:creationId xmlns:a16="http://schemas.microsoft.com/office/drawing/2014/main" id="{D350EAC7-2750-4ACE-812A-607C80CB8C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0" name="Picture 5">
          <a:extLst>
            <a:ext uri="{FF2B5EF4-FFF2-40B4-BE49-F238E27FC236}">
              <a16:creationId xmlns:a16="http://schemas.microsoft.com/office/drawing/2014/main" id="{38822C96-EB8A-4C48-9CF7-C5390B1851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1" name="Picture 5">
          <a:extLst>
            <a:ext uri="{FF2B5EF4-FFF2-40B4-BE49-F238E27FC236}">
              <a16:creationId xmlns:a16="http://schemas.microsoft.com/office/drawing/2014/main" id="{0D6019DF-800E-498A-87A1-398850345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2" name="Picture 5">
          <a:extLst>
            <a:ext uri="{FF2B5EF4-FFF2-40B4-BE49-F238E27FC236}">
              <a16:creationId xmlns:a16="http://schemas.microsoft.com/office/drawing/2014/main" id="{B206EEF6-5598-4EE7-A66F-D66F0EE8C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3" name="Picture 5">
          <a:extLst>
            <a:ext uri="{FF2B5EF4-FFF2-40B4-BE49-F238E27FC236}">
              <a16:creationId xmlns:a16="http://schemas.microsoft.com/office/drawing/2014/main" id="{944FEB47-9078-4055-BC8E-5B00FE42F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4" name="Picture 5">
          <a:extLst>
            <a:ext uri="{FF2B5EF4-FFF2-40B4-BE49-F238E27FC236}">
              <a16:creationId xmlns:a16="http://schemas.microsoft.com/office/drawing/2014/main" id="{4A94A561-F334-448F-8931-55F2531990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5" name="Picture 5">
          <a:extLst>
            <a:ext uri="{FF2B5EF4-FFF2-40B4-BE49-F238E27FC236}">
              <a16:creationId xmlns:a16="http://schemas.microsoft.com/office/drawing/2014/main" id="{CAD307DB-52DD-4D0C-B4B5-0B523D742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6" name="Picture 5">
          <a:extLst>
            <a:ext uri="{FF2B5EF4-FFF2-40B4-BE49-F238E27FC236}">
              <a16:creationId xmlns:a16="http://schemas.microsoft.com/office/drawing/2014/main" id="{E4211A78-FA44-42F6-B357-1AB5A7198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7" name="Picture 5">
          <a:extLst>
            <a:ext uri="{FF2B5EF4-FFF2-40B4-BE49-F238E27FC236}">
              <a16:creationId xmlns:a16="http://schemas.microsoft.com/office/drawing/2014/main" id="{D9536980-1A3B-47ED-BE1B-3698C0B3A1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8" name="Picture 5">
          <a:extLst>
            <a:ext uri="{FF2B5EF4-FFF2-40B4-BE49-F238E27FC236}">
              <a16:creationId xmlns:a16="http://schemas.microsoft.com/office/drawing/2014/main" id="{7DE01F0E-21B6-4830-BF97-E5A2F5022D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09" name="Picture 5">
          <a:extLst>
            <a:ext uri="{FF2B5EF4-FFF2-40B4-BE49-F238E27FC236}">
              <a16:creationId xmlns:a16="http://schemas.microsoft.com/office/drawing/2014/main" id="{7C308212-26A2-467B-AAE5-22BB70F39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0" name="Picture 5">
          <a:extLst>
            <a:ext uri="{FF2B5EF4-FFF2-40B4-BE49-F238E27FC236}">
              <a16:creationId xmlns:a16="http://schemas.microsoft.com/office/drawing/2014/main" id="{3DB64F79-F406-4313-BB42-6222BD4C05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1" name="Picture 5">
          <a:extLst>
            <a:ext uri="{FF2B5EF4-FFF2-40B4-BE49-F238E27FC236}">
              <a16:creationId xmlns:a16="http://schemas.microsoft.com/office/drawing/2014/main" id="{B8EE6D84-367F-4B3A-9C36-AD8585DD8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2" name="Picture 5">
          <a:extLst>
            <a:ext uri="{FF2B5EF4-FFF2-40B4-BE49-F238E27FC236}">
              <a16:creationId xmlns:a16="http://schemas.microsoft.com/office/drawing/2014/main" id="{74761F4C-BDD7-46EB-91F6-75947BBE3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3" name="Picture 5">
          <a:extLst>
            <a:ext uri="{FF2B5EF4-FFF2-40B4-BE49-F238E27FC236}">
              <a16:creationId xmlns:a16="http://schemas.microsoft.com/office/drawing/2014/main" id="{2EF8836A-925B-410F-848D-092DC86D6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4" name="Picture 5">
          <a:extLst>
            <a:ext uri="{FF2B5EF4-FFF2-40B4-BE49-F238E27FC236}">
              <a16:creationId xmlns:a16="http://schemas.microsoft.com/office/drawing/2014/main" id="{0F56FA94-630C-4557-BB41-9B4E9E2AE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5" name="Picture 5">
          <a:extLst>
            <a:ext uri="{FF2B5EF4-FFF2-40B4-BE49-F238E27FC236}">
              <a16:creationId xmlns:a16="http://schemas.microsoft.com/office/drawing/2014/main" id="{2E3B0791-79CB-4CC8-86B7-4EF43A8730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6" name="Picture 5">
          <a:extLst>
            <a:ext uri="{FF2B5EF4-FFF2-40B4-BE49-F238E27FC236}">
              <a16:creationId xmlns:a16="http://schemas.microsoft.com/office/drawing/2014/main" id="{593381D8-8E0F-4D12-BB6A-41233E14C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7" name="Picture 5">
          <a:extLst>
            <a:ext uri="{FF2B5EF4-FFF2-40B4-BE49-F238E27FC236}">
              <a16:creationId xmlns:a16="http://schemas.microsoft.com/office/drawing/2014/main" id="{AF9C50F7-7EC3-4624-B48D-9CE488940B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8" name="Picture 5">
          <a:extLst>
            <a:ext uri="{FF2B5EF4-FFF2-40B4-BE49-F238E27FC236}">
              <a16:creationId xmlns:a16="http://schemas.microsoft.com/office/drawing/2014/main" id="{3F06FCCE-26A9-4428-AA32-89146482F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19" name="Picture 5">
          <a:extLst>
            <a:ext uri="{FF2B5EF4-FFF2-40B4-BE49-F238E27FC236}">
              <a16:creationId xmlns:a16="http://schemas.microsoft.com/office/drawing/2014/main" id="{67AA63CE-E60B-4653-988F-AE4E3E9B5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20" name="Picture 5">
          <a:extLst>
            <a:ext uri="{FF2B5EF4-FFF2-40B4-BE49-F238E27FC236}">
              <a16:creationId xmlns:a16="http://schemas.microsoft.com/office/drawing/2014/main" id="{D912CB11-7F9B-40C4-A5A5-A22FD699FE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21" name="Picture 5">
          <a:extLst>
            <a:ext uri="{FF2B5EF4-FFF2-40B4-BE49-F238E27FC236}">
              <a16:creationId xmlns:a16="http://schemas.microsoft.com/office/drawing/2014/main" id="{B34041F3-141A-4547-ACF1-ADAED776CE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22" name="Picture 5">
          <a:extLst>
            <a:ext uri="{FF2B5EF4-FFF2-40B4-BE49-F238E27FC236}">
              <a16:creationId xmlns:a16="http://schemas.microsoft.com/office/drawing/2014/main" id="{AAA2C1BC-D6CF-4E0F-A13D-694A0E551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223" name="Picture 5">
          <a:extLst>
            <a:ext uri="{FF2B5EF4-FFF2-40B4-BE49-F238E27FC236}">
              <a16:creationId xmlns:a16="http://schemas.microsoft.com/office/drawing/2014/main" id="{A55AD6BF-C8A3-4EDB-8C55-96FB03CF5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4" name="Picture 5">
          <a:extLst>
            <a:ext uri="{FF2B5EF4-FFF2-40B4-BE49-F238E27FC236}">
              <a16:creationId xmlns:a16="http://schemas.microsoft.com/office/drawing/2014/main" id="{F9375366-6F19-493D-BD82-37C5BC4A4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5" name="Picture 5">
          <a:extLst>
            <a:ext uri="{FF2B5EF4-FFF2-40B4-BE49-F238E27FC236}">
              <a16:creationId xmlns:a16="http://schemas.microsoft.com/office/drawing/2014/main" id="{BA224ED2-9761-463B-8B4D-8D2DAA31A0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6" name="Picture 5">
          <a:extLst>
            <a:ext uri="{FF2B5EF4-FFF2-40B4-BE49-F238E27FC236}">
              <a16:creationId xmlns:a16="http://schemas.microsoft.com/office/drawing/2014/main" id="{306A8CC6-CA03-469C-B291-66A985DD92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7" name="Picture 5">
          <a:extLst>
            <a:ext uri="{FF2B5EF4-FFF2-40B4-BE49-F238E27FC236}">
              <a16:creationId xmlns:a16="http://schemas.microsoft.com/office/drawing/2014/main" id="{CF9A52B2-875B-4752-B3C9-6889D78674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8" name="Picture 5">
          <a:extLst>
            <a:ext uri="{FF2B5EF4-FFF2-40B4-BE49-F238E27FC236}">
              <a16:creationId xmlns:a16="http://schemas.microsoft.com/office/drawing/2014/main" id="{F6B50853-7F79-47A6-A79E-B622E82E5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29" name="Picture 5">
          <a:extLst>
            <a:ext uri="{FF2B5EF4-FFF2-40B4-BE49-F238E27FC236}">
              <a16:creationId xmlns:a16="http://schemas.microsoft.com/office/drawing/2014/main" id="{40579429-CD71-43EA-99F3-B04084FBF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0" name="Picture 5">
          <a:extLst>
            <a:ext uri="{FF2B5EF4-FFF2-40B4-BE49-F238E27FC236}">
              <a16:creationId xmlns:a16="http://schemas.microsoft.com/office/drawing/2014/main" id="{7B196793-020A-48DE-B4CA-54A712BD6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1" name="Picture 5">
          <a:extLst>
            <a:ext uri="{FF2B5EF4-FFF2-40B4-BE49-F238E27FC236}">
              <a16:creationId xmlns:a16="http://schemas.microsoft.com/office/drawing/2014/main" id="{2A23954B-DFE6-451A-8B95-9DE1A17EE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2" name="Picture 5">
          <a:extLst>
            <a:ext uri="{FF2B5EF4-FFF2-40B4-BE49-F238E27FC236}">
              <a16:creationId xmlns:a16="http://schemas.microsoft.com/office/drawing/2014/main" id="{2E57A772-DE75-4801-8B38-6AE690C46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3" name="Picture 5">
          <a:extLst>
            <a:ext uri="{FF2B5EF4-FFF2-40B4-BE49-F238E27FC236}">
              <a16:creationId xmlns:a16="http://schemas.microsoft.com/office/drawing/2014/main" id="{2FCB68EF-C682-49E1-B266-55201A90A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4" name="Picture 5">
          <a:extLst>
            <a:ext uri="{FF2B5EF4-FFF2-40B4-BE49-F238E27FC236}">
              <a16:creationId xmlns:a16="http://schemas.microsoft.com/office/drawing/2014/main" id="{5E35EB1A-1A4F-41F4-A2FF-AC6741900F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5" name="Picture 5">
          <a:extLst>
            <a:ext uri="{FF2B5EF4-FFF2-40B4-BE49-F238E27FC236}">
              <a16:creationId xmlns:a16="http://schemas.microsoft.com/office/drawing/2014/main" id="{D18B4DAC-7A85-45C2-BD98-B019A3DB8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6" name="Picture 5">
          <a:extLst>
            <a:ext uri="{FF2B5EF4-FFF2-40B4-BE49-F238E27FC236}">
              <a16:creationId xmlns:a16="http://schemas.microsoft.com/office/drawing/2014/main" id="{59DFBE27-FA6B-468E-91BF-8DF9F0276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7" name="Picture 5">
          <a:extLst>
            <a:ext uri="{FF2B5EF4-FFF2-40B4-BE49-F238E27FC236}">
              <a16:creationId xmlns:a16="http://schemas.microsoft.com/office/drawing/2014/main" id="{33C90AA4-1DF1-462B-B860-9727719B9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8" name="Picture 5">
          <a:extLst>
            <a:ext uri="{FF2B5EF4-FFF2-40B4-BE49-F238E27FC236}">
              <a16:creationId xmlns:a16="http://schemas.microsoft.com/office/drawing/2014/main" id="{5C4BA576-7F16-4F5C-AFCE-46D63EE31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39" name="Picture 5">
          <a:extLst>
            <a:ext uri="{FF2B5EF4-FFF2-40B4-BE49-F238E27FC236}">
              <a16:creationId xmlns:a16="http://schemas.microsoft.com/office/drawing/2014/main" id="{8A555F58-4A30-4D70-AD77-B2EF6D851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0" name="Picture 5">
          <a:extLst>
            <a:ext uri="{FF2B5EF4-FFF2-40B4-BE49-F238E27FC236}">
              <a16:creationId xmlns:a16="http://schemas.microsoft.com/office/drawing/2014/main" id="{E96B0113-2127-4227-97AA-3342438E8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1" name="Picture 5">
          <a:extLst>
            <a:ext uri="{FF2B5EF4-FFF2-40B4-BE49-F238E27FC236}">
              <a16:creationId xmlns:a16="http://schemas.microsoft.com/office/drawing/2014/main" id="{23ADC918-DC32-4356-877F-B5CC0213E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2" name="Picture 5">
          <a:extLst>
            <a:ext uri="{FF2B5EF4-FFF2-40B4-BE49-F238E27FC236}">
              <a16:creationId xmlns:a16="http://schemas.microsoft.com/office/drawing/2014/main" id="{FD788B6C-1262-4801-A0F1-08BC0C4C2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3" name="Picture 5">
          <a:extLst>
            <a:ext uri="{FF2B5EF4-FFF2-40B4-BE49-F238E27FC236}">
              <a16:creationId xmlns:a16="http://schemas.microsoft.com/office/drawing/2014/main" id="{C014AEBD-910A-438F-AF04-02D147829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4" name="Picture 5">
          <a:extLst>
            <a:ext uri="{FF2B5EF4-FFF2-40B4-BE49-F238E27FC236}">
              <a16:creationId xmlns:a16="http://schemas.microsoft.com/office/drawing/2014/main" id="{9BFD6ECD-F331-4AEB-B753-14559380FC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5" name="Picture 5">
          <a:extLst>
            <a:ext uri="{FF2B5EF4-FFF2-40B4-BE49-F238E27FC236}">
              <a16:creationId xmlns:a16="http://schemas.microsoft.com/office/drawing/2014/main" id="{03670C69-C1F5-49BC-9D50-F0A3B89BF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6" name="Picture 5">
          <a:extLst>
            <a:ext uri="{FF2B5EF4-FFF2-40B4-BE49-F238E27FC236}">
              <a16:creationId xmlns:a16="http://schemas.microsoft.com/office/drawing/2014/main" id="{A000A126-BBC4-47CF-84F4-CCCEE7AEFD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7" name="Picture 5">
          <a:extLst>
            <a:ext uri="{FF2B5EF4-FFF2-40B4-BE49-F238E27FC236}">
              <a16:creationId xmlns:a16="http://schemas.microsoft.com/office/drawing/2014/main" id="{C6BEC835-6126-446B-A736-A8C789EB8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8" name="Picture 5">
          <a:extLst>
            <a:ext uri="{FF2B5EF4-FFF2-40B4-BE49-F238E27FC236}">
              <a16:creationId xmlns:a16="http://schemas.microsoft.com/office/drawing/2014/main" id="{8E3FD52F-FEAF-4E12-A145-AB9FD7CF6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49" name="Picture 5">
          <a:extLst>
            <a:ext uri="{FF2B5EF4-FFF2-40B4-BE49-F238E27FC236}">
              <a16:creationId xmlns:a16="http://schemas.microsoft.com/office/drawing/2014/main" id="{AF9BC027-6545-4F51-BF40-559020277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0" name="Picture 5">
          <a:extLst>
            <a:ext uri="{FF2B5EF4-FFF2-40B4-BE49-F238E27FC236}">
              <a16:creationId xmlns:a16="http://schemas.microsoft.com/office/drawing/2014/main" id="{2D971F08-E967-45CD-ABA4-D905C70D5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1" name="Picture 5">
          <a:extLst>
            <a:ext uri="{FF2B5EF4-FFF2-40B4-BE49-F238E27FC236}">
              <a16:creationId xmlns:a16="http://schemas.microsoft.com/office/drawing/2014/main" id="{B8BD5180-780E-4D00-AE85-8FCB197D6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2" name="Picture 5">
          <a:extLst>
            <a:ext uri="{FF2B5EF4-FFF2-40B4-BE49-F238E27FC236}">
              <a16:creationId xmlns:a16="http://schemas.microsoft.com/office/drawing/2014/main" id="{BF21D9AF-4484-4F47-9A89-29E06E010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3" name="Picture 5">
          <a:extLst>
            <a:ext uri="{FF2B5EF4-FFF2-40B4-BE49-F238E27FC236}">
              <a16:creationId xmlns:a16="http://schemas.microsoft.com/office/drawing/2014/main" id="{4E2FDB16-3A2D-406C-90FE-2EC7CE2137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4" name="Picture 5">
          <a:extLst>
            <a:ext uri="{FF2B5EF4-FFF2-40B4-BE49-F238E27FC236}">
              <a16:creationId xmlns:a16="http://schemas.microsoft.com/office/drawing/2014/main" id="{F609F644-9431-4554-ADAA-DA0D7FD35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5" name="Picture 5">
          <a:extLst>
            <a:ext uri="{FF2B5EF4-FFF2-40B4-BE49-F238E27FC236}">
              <a16:creationId xmlns:a16="http://schemas.microsoft.com/office/drawing/2014/main" id="{24F172C7-78DF-4590-A59F-B03A751B65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6" name="Picture 5">
          <a:extLst>
            <a:ext uri="{FF2B5EF4-FFF2-40B4-BE49-F238E27FC236}">
              <a16:creationId xmlns:a16="http://schemas.microsoft.com/office/drawing/2014/main" id="{11744E65-1299-4426-A49E-FA2F053683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7" name="Picture 5">
          <a:extLst>
            <a:ext uri="{FF2B5EF4-FFF2-40B4-BE49-F238E27FC236}">
              <a16:creationId xmlns:a16="http://schemas.microsoft.com/office/drawing/2014/main" id="{4DC96F9D-D7A9-4B3E-97A8-F1A72A9D7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8" name="Picture 5">
          <a:extLst>
            <a:ext uri="{FF2B5EF4-FFF2-40B4-BE49-F238E27FC236}">
              <a16:creationId xmlns:a16="http://schemas.microsoft.com/office/drawing/2014/main" id="{02FC23D7-7C7C-44E0-BB78-1123E4A26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59" name="Picture 5">
          <a:extLst>
            <a:ext uri="{FF2B5EF4-FFF2-40B4-BE49-F238E27FC236}">
              <a16:creationId xmlns:a16="http://schemas.microsoft.com/office/drawing/2014/main" id="{D172B632-479E-4CBA-885E-17C1332C1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0" name="Picture 5">
          <a:extLst>
            <a:ext uri="{FF2B5EF4-FFF2-40B4-BE49-F238E27FC236}">
              <a16:creationId xmlns:a16="http://schemas.microsoft.com/office/drawing/2014/main" id="{D33A5E5B-1371-479F-80A9-E9B0B9E40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1" name="Picture 5">
          <a:extLst>
            <a:ext uri="{FF2B5EF4-FFF2-40B4-BE49-F238E27FC236}">
              <a16:creationId xmlns:a16="http://schemas.microsoft.com/office/drawing/2014/main" id="{34292EFD-F2DF-4ED0-AFA5-69A5E90F7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2" name="Picture 5">
          <a:extLst>
            <a:ext uri="{FF2B5EF4-FFF2-40B4-BE49-F238E27FC236}">
              <a16:creationId xmlns:a16="http://schemas.microsoft.com/office/drawing/2014/main" id="{723894B8-AD2D-4DB4-BA5B-B1D387151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3" name="Picture 5">
          <a:extLst>
            <a:ext uri="{FF2B5EF4-FFF2-40B4-BE49-F238E27FC236}">
              <a16:creationId xmlns:a16="http://schemas.microsoft.com/office/drawing/2014/main" id="{FB0474A9-33E7-40EA-B568-D7D1B4B15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4" name="Picture 5">
          <a:extLst>
            <a:ext uri="{FF2B5EF4-FFF2-40B4-BE49-F238E27FC236}">
              <a16:creationId xmlns:a16="http://schemas.microsoft.com/office/drawing/2014/main" id="{13D55117-8068-470A-8E48-67E431A07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265" name="Picture 5">
          <a:extLst>
            <a:ext uri="{FF2B5EF4-FFF2-40B4-BE49-F238E27FC236}">
              <a16:creationId xmlns:a16="http://schemas.microsoft.com/office/drawing/2014/main" id="{DB9B6BE2-68D3-4C3D-8F96-4C113D4FF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66" name="Picture 5">
          <a:extLst>
            <a:ext uri="{FF2B5EF4-FFF2-40B4-BE49-F238E27FC236}">
              <a16:creationId xmlns:a16="http://schemas.microsoft.com/office/drawing/2014/main" id="{922B737C-375B-40D5-9888-44F6260AB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67" name="Picture 5">
          <a:extLst>
            <a:ext uri="{FF2B5EF4-FFF2-40B4-BE49-F238E27FC236}">
              <a16:creationId xmlns:a16="http://schemas.microsoft.com/office/drawing/2014/main" id="{82090A42-7B38-4D98-BAEA-BD5E67C0B4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68" name="Picture 5">
          <a:extLst>
            <a:ext uri="{FF2B5EF4-FFF2-40B4-BE49-F238E27FC236}">
              <a16:creationId xmlns:a16="http://schemas.microsoft.com/office/drawing/2014/main" id="{456D9C45-AC75-494A-BA16-DB3161E96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69" name="Picture 5">
          <a:extLst>
            <a:ext uri="{FF2B5EF4-FFF2-40B4-BE49-F238E27FC236}">
              <a16:creationId xmlns:a16="http://schemas.microsoft.com/office/drawing/2014/main" id="{CD346709-9871-4D1E-B95D-B33DAB37E8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0" name="Picture 5">
          <a:extLst>
            <a:ext uri="{FF2B5EF4-FFF2-40B4-BE49-F238E27FC236}">
              <a16:creationId xmlns:a16="http://schemas.microsoft.com/office/drawing/2014/main" id="{275C27E0-56E0-4408-AD40-C88212483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1" name="Picture 5">
          <a:extLst>
            <a:ext uri="{FF2B5EF4-FFF2-40B4-BE49-F238E27FC236}">
              <a16:creationId xmlns:a16="http://schemas.microsoft.com/office/drawing/2014/main" id="{DF334F89-8CAD-4BE2-8F12-9FBDAE274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2" name="Picture 5">
          <a:extLst>
            <a:ext uri="{FF2B5EF4-FFF2-40B4-BE49-F238E27FC236}">
              <a16:creationId xmlns:a16="http://schemas.microsoft.com/office/drawing/2014/main" id="{43EFAFDC-C121-4F10-980A-ED993E133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3" name="Picture 5">
          <a:extLst>
            <a:ext uri="{FF2B5EF4-FFF2-40B4-BE49-F238E27FC236}">
              <a16:creationId xmlns:a16="http://schemas.microsoft.com/office/drawing/2014/main" id="{A76B36EF-F629-4FDF-B6D6-E06E3AB90B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4" name="Picture 5">
          <a:extLst>
            <a:ext uri="{FF2B5EF4-FFF2-40B4-BE49-F238E27FC236}">
              <a16:creationId xmlns:a16="http://schemas.microsoft.com/office/drawing/2014/main" id="{5046F344-2166-4C55-AA6C-3EBD6E146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5" name="Picture 5">
          <a:extLst>
            <a:ext uri="{FF2B5EF4-FFF2-40B4-BE49-F238E27FC236}">
              <a16:creationId xmlns:a16="http://schemas.microsoft.com/office/drawing/2014/main" id="{B074CDBE-3E0D-4356-9B7F-0E8FEA7DE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6" name="Picture 5">
          <a:extLst>
            <a:ext uri="{FF2B5EF4-FFF2-40B4-BE49-F238E27FC236}">
              <a16:creationId xmlns:a16="http://schemas.microsoft.com/office/drawing/2014/main" id="{62BFE4DD-FFE4-4258-AB80-774ACE438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7" name="Picture 5">
          <a:extLst>
            <a:ext uri="{FF2B5EF4-FFF2-40B4-BE49-F238E27FC236}">
              <a16:creationId xmlns:a16="http://schemas.microsoft.com/office/drawing/2014/main" id="{08DA8344-ECDB-49CC-AE21-C64EE15A83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8" name="Picture 5">
          <a:extLst>
            <a:ext uri="{FF2B5EF4-FFF2-40B4-BE49-F238E27FC236}">
              <a16:creationId xmlns:a16="http://schemas.microsoft.com/office/drawing/2014/main" id="{A36F0290-D8C1-49FB-96C5-2CA324C72E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79" name="Picture 5">
          <a:extLst>
            <a:ext uri="{FF2B5EF4-FFF2-40B4-BE49-F238E27FC236}">
              <a16:creationId xmlns:a16="http://schemas.microsoft.com/office/drawing/2014/main" id="{62783DC6-4B6F-48CB-A236-3206C7B17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0" name="Picture 5">
          <a:extLst>
            <a:ext uri="{FF2B5EF4-FFF2-40B4-BE49-F238E27FC236}">
              <a16:creationId xmlns:a16="http://schemas.microsoft.com/office/drawing/2014/main" id="{C05566C7-A744-49BB-BE6F-BC5D1D9B5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1" name="Picture 5">
          <a:extLst>
            <a:ext uri="{FF2B5EF4-FFF2-40B4-BE49-F238E27FC236}">
              <a16:creationId xmlns:a16="http://schemas.microsoft.com/office/drawing/2014/main" id="{23815CD4-2B2F-4D46-8618-62DC9954A4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2" name="Picture 5">
          <a:extLst>
            <a:ext uri="{FF2B5EF4-FFF2-40B4-BE49-F238E27FC236}">
              <a16:creationId xmlns:a16="http://schemas.microsoft.com/office/drawing/2014/main" id="{05644EC9-84EF-4532-B6B3-FF6907F66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3" name="Picture 5">
          <a:extLst>
            <a:ext uri="{FF2B5EF4-FFF2-40B4-BE49-F238E27FC236}">
              <a16:creationId xmlns:a16="http://schemas.microsoft.com/office/drawing/2014/main" id="{F09E1323-0983-40B9-B787-BF6AA9747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4" name="Picture 5">
          <a:extLst>
            <a:ext uri="{FF2B5EF4-FFF2-40B4-BE49-F238E27FC236}">
              <a16:creationId xmlns:a16="http://schemas.microsoft.com/office/drawing/2014/main" id="{65D93529-94E8-4525-B429-B008F69645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5" name="Picture 5">
          <a:extLst>
            <a:ext uri="{FF2B5EF4-FFF2-40B4-BE49-F238E27FC236}">
              <a16:creationId xmlns:a16="http://schemas.microsoft.com/office/drawing/2014/main" id="{9C675C19-1711-4431-8047-330ADA385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6" name="Picture 5">
          <a:extLst>
            <a:ext uri="{FF2B5EF4-FFF2-40B4-BE49-F238E27FC236}">
              <a16:creationId xmlns:a16="http://schemas.microsoft.com/office/drawing/2014/main" id="{38C66A2A-088B-4983-9ACA-B4606456E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7" name="Picture 5">
          <a:extLst>
            <a:ext uri="{FF2B5EF4-FFF2-40B4-BE49-F238E27FC236}">
              <a16:creationId xmlns:a16="http://schemas.microsoft.com/office/drawing/2014/main" id="{4DFBA6FC-8F13-4991-A5AA-68291645FF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8" name="Picture 5">
          <a:extLst>
            <a:ext uri="{FF2B5EF4-FFF2-40B4-BE49-F238E27FC236}">
              <a16:creationId xmlns:a16="http://schemas.microsoft.com/office/drawing/2014/main" id="{F3BBD44B-024F-49B3-89BF-4C603F5AB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89" name="Picture 5">
          <a:extLst>
            <a:ext uri="{FF2B5EF4-FFF2-40B4-BE49-F238E27FC236}">
              <a16:creationId xmlns:a16="http://schemas.microsoft.com/office/drawing/2014/main" id="{AD018805-424E-4729-A14E-A8A13ACE8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0" name="Picture 5">
          <a:extLst>
            <a:ext uri="{FF2B5EF4-FFF2-40B4-BE49-F238E27FC236}">
              <a16:creationId xmlns:a16="http://schemas.microsoft.com/office/drawing/2014/main" id="{E9E531B2-1A4C-4782-AF44-072469F62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1" name="Picture 5">
          <a:extLst>
            <a:ext uri="{FF2B5EF4-FFF2-40B4-BE49-F238E27FC236}">
              <a16:creationId xmlns:a16="http://schemas.microsoft.com/office/drawing/2014/main" id="{58381F60-FF33-4BC8-A3D8-42CC746E4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2" name="Picture 5">
          <a:extLst>
            <a:ext uri="{FF2B5EF4-FFF2-40B4-BE49-F238E27FC236}">
              <a16:creationId xmlns:a16="http://schemas.microsoft.com/office/drawing/2014/main" id="{EAB73CDD-0E36-4C44-ABB1-DA87F250F9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3" name="Picture 5">
          <a:extLst>
            <a:ext uri="{FF2B5EF4-FFF2-40B4-BE49-F238E27FC236}">
              <a16:creationId xmlns:a16="http://schemas.microsoft.com/office/drawing/2014/main" id="{1A55212C-7C1D-417E-BD4A-13D39F287D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4" name="Picture 5">
          <a:extLst>
            <a:ext uri="{FF2B5EF4-FFF2-40B4-BE49-F238E27FC236}">
              <a16:creationId xmlns:a16="http://schemas.microsoft.com/office/drawing/2014/main" id="{891850DF-C677-496C-B43E-D963FDD16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5" name="Picture 5">
          <a:extLst>
            <a:ext uri="{FF2B5EF4-FFF2-40B4-BE49-F238E27FC236}">
              <a16:creationId xmlns:a16="http://schemas.microsoft.com/office/drawing/2014/main" id="{29E73653-28A6-4FF9-B4B4-D7E347BFB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6" name="Picture 5">
          <a:extLst>
            <a:ext uri="{FF2B5EF4-FFF2-40B4-BE49-F238E27FC236}">
              <a16:creationId xmlns:a16="http://schemas.microsoft.com/office/drawing/2014/main" id="{C493058B-8A36-4208-8B52-E502EAB4EA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7" name="Picture 5">
          <a:extLst>
            <a:ext uri="{FF2B5EF4-FFF2-40B4-BE49-F238E27FC236}">
              <a16:creationId xmlns:a16="http://schemas.microsoft.com/office/drawing/2014/main" id="{8D4311BB-BC8F-4583-B254-34B496FD54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8" name="Picture 5">
          <a:extLst>
            <a:ext uri="{FF2B5EF4-FFF2-40B4-BE49-F238E27FC236}">
              <a16:creationId xmlns:a16="http://schemas.microsoft.com/office/drawing/2014/main" id="{9DA6DCCA-AA93-4500-8FB0-201421AEC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299" name="Picture 5">
          <a:extLst>
            <a:ext uri="{FF2B5EF4-FFF2-40B4-BE49-F238E27FC236}">
              <a16:creationId xmlns:a16="http://schemas.microsoft.com/office/drawing/2014/main" id="{55BBFBD5-FC84-478F-8B76-C143B1592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0" name="Picture 5">
          <a:extLst>
            <a:ext uri="{FF2B5EF4-FFF2-40B4-BE49-F238E27FC236}">
              <a16:creationId xmlns:a16="http://schemas.microsoft.com/office/drawing/2014/main" id="{4639C45F-E25A-4E0D-9EA1-A3A333EE21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1" name="Picture 5">
          <a:extLst>
            <a:ext uri="{FF2B5EF4-FFF2-40B4-BE49-F238E27FC236}">
              <a16:creationId xmlns:a16="http://schemas.microsoft.com/office/drawing/2014/main" id="{0E187C16-6B1D-42E0-8D22-179BE415C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2" name="Picture 5">
          <a:extLst>
            <a:ext uri="{FF2B5EF4-FFF2-40B4-BE49-F238E27FC236}">
              <a16:creationId xmlns:a16="http://schemas.microsoft.com/office/drawing/2014/main" id="{B9EB0989-F5C9-4FE6-B4C2-CCCC03F78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3" name="Picture 5">
          <a:extLst>
            <a:ext uri="{FF2B5EF4-FFF2-40B4-BE49-F238E27FC236}">
              <a16:creationId xmlns:a16="http://schemas.microsoft.com/office/drawing/2014/main" id="{97501A41-2505-45F8-A346-281286B2F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4" name="Picture 5">
          <a:extLst>
            <a:ext uri="{FF2B5EF4-FFF2-40B4-BE49-F238E27FC236}">
              <a16:creationId xmlns:a16="http://schemas.microsoft.com/office/drawing/2014/main" id="{D5FFDF06-6346-4688-8102-B0CDD2702E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5" name="Picture 5">
          <a:extLst>
            <a:ext uri="{FF2B5EF4-FFF2-40B4-BE49-F238E27FC236}">
              <a16:creationId xmlns:a16="http://schemas.microsoft.com/office/drawing/2014/main" id="{DE7DBEC8-8413-4E5C-9138-3E5D5FCF5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6" name="Picture 5">
          <a:extLst>
            <a:ext uri="{FF2B5EF4-FFF2-40B4-BE49-F238E27FC236}">
              <a16:creationId xmlns:a16="http://schemas.microsoft.com/office/drawing/2014/main" id="{765E520A-7CF7-4BE3-AEE8-69F7D73E0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7" name="Picture 5">
          <a:extLst>
            <a:ext uri="{FF2B5EF4-FFF2-40B4-BE49-F238E27FC236}">
              <a16:creationId xmlns:a16="http://schemas.microsoft.com/office/drawing/2014/main" id="{7A9917B5-E4D7-41A5-89C4-59C75042E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8" name="Picture 5">
          <a:extLst>
            <a:ext uri="{FF2B5EF4-FFF2-40B4-BE49-F238E27FC236}">
              <a16:creationId xmlns:a16="http://schemas.microsoft.com/office/drawing/2014/main" id="{8D262219-B95B-4A92-A1AC-AEAD95335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09" name="Picture 5">
          <a:extLst>
            <a:ext uri="{FF2B5EF4-FFF2-40B4-BE49-F238E27FC236}">
              <a16:creationId xmlns:a16="http://schemas.microsoft.com/office/drawing/2014/main" id="{3381BDA8-B8D8-4989-AD51-B74BCC837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0" name="Picture 5">
          <a:extLst>
            <a:ext uri="{FF2B5EF4-FFF2-40B4-BE49-F238E27FC236}">
              <a16:creationId xmlns:a16="http://schemas.microsoft.com/office/drawing/2014/main" id="{D5F7F8B2-1B95-4BA9-9CF6-936BD2A1A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1" name="Picture 5">
          <a:extLst>
            <a:ext uri="{FF2B5EF4-FFF2-40B4-BE49-F238E27FC236}">
              <a16:creationId xmlns:a16="http://schemas.microsoft.com/office/drawing/2014/main" id="{F9A8BE1F-75C2-4024-B6B1-4923EB32E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2" name="Picture 5">
          <a:extLst>
            <a:ext uri="{FF2B5EF4-FFF2-40B4-BE49-F238E27FC236}">
              <a16:creationId xmlns:a16="http://schemas.microsoft.com/office/drawing/2014/main" id="{08D81493-F2D0-441C-BAF5-7C487E1682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3" name="Picture 5">
          <a:extLst>
            <a:ext uri="{FF2B5EF4-FFF2-40B4-BE49-F238E27FC236}">
              <a16:creationId xmlns:a16="http://schemas.microsoft.com/office/drawing/2014/main" id="{5A988EAA-73DF-4EAA-A430-D7818E896F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4" name="Picture 5">
          <a:extLst>
            <a:ext uri="{FF2B5EF4-FFF2-40B4-BE49-F238E27FC236}">
              <a16:creationId xmlns:a16="http://schemas.microsoft.com/office/drawing/2014/main" id="{9B139462-A608-4784-B11E-7D8C60ECC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5" name="Picture 5">
          <a:extLst>
            <a:ext uri="{FF2B5EF4-FFF2-40B4-BE49-F238E27FC236}">
              <a16:creationId xmlns:a16="http://schemas.microsoft.com/office/drawing/2014/main" id="{748FF190-9EEC-44A6-94B3-F5B58CDAB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6" name="Picture 5">
          <a:extLst>
            <a:ext uri="{FF2B5EF4-FFF2-40B4-BE49-F238E27FC236}">
              <a16:creationId xmlns:a16="http://schemas.microsoft.com/office/drawing/2014/main" id="{29142E7A-3F33-4F7E-A257-289AA9BAD6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7" name="Picture 5">
          <a:extLst>
            <a:ext uri="{FF2B5EF4-FFF2-40B4-BE49-F238E27FC236}">
              <a16:creationId xmlns:a16="http://schemas.microsoft.com/office/drawing/2014/main" id="{9A01C1A5-FB3A-4842-950D-75F3B9399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8" name="Picture 5">
          <a:extLst>
            <a:ext uri="{FF2B5EF4-FFF2-40B4-BE49-F238E27FC236}">
              <a16:creationId xmlns:a16="http://schemas.microsoft.com/office/drawing/2014/main" id="{1A01323D-014B-4939-9109-493A4D09D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19" name="Picture 5">
          <a:extLst>
            <a:ext uri="{FF2B5EF4-FFF2-40B4-BE49-F238E27FC236}">
              <a16:creationId xmlns:a16="http://schemas.microsoft.com/office/drawing/2014/main" id="{09383705-D112-4235-91E6-6B769E60A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0" name="Picture 5">
          <a:extLst>
            <a:ext uri="{FF2B5EF4-FFF2-40B4-BE49-F238E27FC236}">
              <a16:creationId xmlns:a16="http://schemas.microsoft.com/office/drawing/2014/main" id="{082F3DC7-1CF4-4082-AD5F-31FC0B58B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1" name="Picture 5">
          <a:extLst>
            <a:ext uri="{FF2B5EF4-FFF2-40B4-BE49-F238E27FC236}">
              <a16:creationId xmlns:a16="http://schemas.microsoft.com/office/drawing/2014/main" id="{BD587F34-D602-4BD1-9ED1-0F536D7CA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2" name="Picture 5">
          <a:extLst>
            <a:ext uri="{FF2B5EF4-FFF2-40B4-BE49-F238E27FC236}">
              <a16:creationId xmlns:a16="http://schemas.microsoft.com/office/drawing/2014/main" id="{012A58CD-A756-433B-ADA5-DD977D72E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3" name="Picture 5">
          <a:extLst>
            <a:ext uri="{FF2B5EF4-FFF2-40B4-BE49-F238E27FC236}">
              <a16:creationId xmlns:a16="http://schemas.microsoft.com/office/drawing/2014/main" id="{874925CD-6B3F-4998-92FD-0E0AF0F05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4" name="Picture 5">
          <a:extLst>
            <a:ext uri="{FF2B5EF4-FFF2-40B4-BE49-F238E27FC236}">
              <a16:creationId xmlns:a16="http://schemas.microsoft.com/office/drawing/2014/main" id="{981CE124-658E-4756-8EE3-22285F8A49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5" name="Picture 5">
          <a:extLst>
            <a:ext uri="{FF2B5EF4-FFF2-40B4-BE49-F238E27FC236}">
              <a16:creationId xmlns:a16="http://schemas.microsoft.com/office/drawing/2014/main" id="{E77D66D9-7575-41BD-8A82-5C1D2D676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6" name="Picture 5">
          <a:extLst>
            <a:ext uri="{FF2B5EF4-FFF2-40B4-BE49-F238E27FC236}">
              <a16:creationId xmlns:a16="http://schemas.microsoft.com/office/drawing/2014/main" id="{CA8605F1-C423-4B39-B6A3-734283A98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27" name="Picture 5">
          <a:extLst>
            <a:ext uri="{FF2B5EF4-FFF2-40B4-BE49-F238E27FC236}">
              <a16:creationId xmlns:a16="http://schemas.microsoft.com/office/drawing/2014/main" id="{3E395FAF-2E3C-42CA-91BF-669DE3590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28" name="Picture 5">
          <a:extLst>
            <a:ext uri="{FF2B5EF4-FFF2-40B4-BE49-F238E27FC236}">
              <a16:creationId xmlns:a16="http://schemas.microsoft.com/office/drawing/2014/main" id="{B4FA3042-E0D1-492D-A52A-AA60937325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29" name="Picture 5">
          <a:extLst>
            <a:ext uri="{FF2B5EF4-FFF2-40B4-BE49-F238E27FC236}">
              <a16:creationId xmlns:a16="http://schemas.microsoft.com/office/drawing/2014/main" id="{E9F1AB90-B217-4521-ABF9-6A8247C5D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0" name="Picture 5">
          <a:extLst>
            <a:ext uri="{FF2B5EF4-FFF2-40B4-BE49-F238E27FC236}">
              <a16:creationId xmlns:a16="http://schemas.microsoft.com/office/drawing/2014/main" id="{2D203F92-B946-4316-8C0B-7AD9CAC2F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1" name="Picture 5">
          <a:extLst>
            <a:ext uri="{FF2B5EF4-FFF2-40B4-BE49-F238E27FC236}">
              <a16:creationId xmlns:a16="http://schemas.microsoft.com/office/drawing/2014/main" id="{AEC94B5C-C016-40E9-A342-9ED17CA2A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2" name="Picture 5">
          <a:extLst>
            <a:ext uri="{FF2B5EF4-FFF2-40B4-BE49-F238E27FC236}">
              <a16:creationId xmlns:a16="http://schemas.microsoft.com/office/drawing/2014/main" id="{F5DA185F-9550-4351-BF00-017AFCE9B7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3" name="Picture 5">
          <a:extLst>
            <a:ext uri="{FF2B5EF4-FFF2-40B4-BE49-F238E27FC236}">
              <a16:creationId xmlns:a16="http://schemas.microsoft.com/office/drawing/2014/main" id="{1A567622-2E5B-4E59-B71C-5D9108EB5F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4" name="Picture 5">
          <a:extLst>
            <a:ext uri="{FF2B5EF4-FFF2-40B4-BE49-F238E27FC236}">
              <a16:creationId xmlns:a16="http://schemas.microsoft.com/office/drawing/2014/main" id="{7348AD6A-C451-47D3-8C42-F48084F4D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5" name="Picture 5">
          <a:extLst>
            <a:ext uri="{FF2B5EF4-FFF2-40B4-BE49-F238E27FC236}">
              <a16:creationId xmlns:a16="http://schemas.microsoft.com/office/drawing/2014/main" id="{81FE3191-D471-4559-84C5-2B8A59884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6" name="Picture 5">
          <a:extLst>
            <a:ext uri="{FF2B5EF4-FFF2-40B4-BE49-F238E27FC236}">
              <a16:creationId xmlns:a16="http://schemas.microsoft.com/office/drawing/2014/main" id="{F54B4F5B-98CD-4DCC-9741-43A41609A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7" name="Picture 5">
          <a:extLst>
            <a:ext uri="{FF2B5EF4-FFF2-40B4-BE49-F238E27FC236}">
              <a16:creationId xmlns:a16="http://schemas.microsoft.com/office/drawing/2014/main" id="{E2029F7A-6778-449F-AF38-3D8398889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8" name="Picture 5">
          <a:extLst>
            <a:ext uri="{FF2B5EF4-FFF2-40B4-BE49-F238E27FC236}">
              <a16:creationId xmlns:a16="http://schemas.microsoft.com/office/drawing/2014/main" id="{3108556C-4EFF-4D5F-9DF7-F173E4AF5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39" name="Picture 5">
          <a:extLst>
            <a:ext uri="{FF2B5EF4-FFF2-40B4-BE49-F238E27FC236}">
              <a16:creationId xmlns:a16="http://schemas.microsoft.com/office/drawing/2014/main" id="{47D3FC74-F172-45A1-B6A0-82CE450B6A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0" name="Picture 5">
          <a:extLst>
            <a:ext uri="{FF2B5EF4-FFF2-40B4-BE49-F238E27FC236}">
              <a16:creationId xmlns:a16="http://schemas.microsoft.com/office/drawing/2014/main" id="{DA13401A-F7D5-4304-AAC4-CF25119B4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1" name="Picture 5">
          <a:extLst>
            <a:ext uri="{FF2B5EF4-FFF2-40B4-BE49-F238E27FC236}">
              <a16:creationId xmlns:a16="http://schemas.microsoft.com/office/drawing/2014/main" id="{3390E97F-C1FE-4F39-BECC-CCBF1E828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2" name="Picture 5">
          <a:extLst>
            <a:ext uri="{FF2B5EF4-FFF2-40B4-BE49-F238E27FC236}">
              <a16:creationId xmlns:a16="http://schemas.microsoft.com/office/drawing/2014/main" id="{802C8775-845A-4F48-9682-D5FC9A54F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3" name="Picture 5">
          <a:extLst>
            <a:ext uri="{FF2B5EF4-FFF2-40B4-BE49-F238E27FC236}">
              <a16:creationId xmlns:a16="http://schemas.microsoft.com/office/drawing/2014/main" id="{7D405571-BD78-4072-9B01-DFA6F3758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4" name="Picture 5">
          <a:extLst>
            <a:ext uri="{FF2B5EF4-FFF2-40B4-BE49-F238E27FC236}">
              <a16:creationId xmlns:a16="http://schemas.microsoft.com/office/drawing/2014/main" id="{391F0A1C-6526-4353-AFBA-76ECA5982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5" name="Picture 5">
          <a:extLst>
            <a:ext uri="{FF2B5EF4-FFF2-40B4-BE49-F238E27FC236}">
              <a16:creationId xmlns:a16="http://schemas.microsoft.com/office/drawing/2014/main" id="{88C05A8B-C581-47C6-8290-C36BF61BF7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6" name="Picture 5">
          <a:extLst>
            <a:ext uri="{FF2B5EF4-FFF2-40B4-BE49-F238E27FC236}">
              <a16:creationId xmlns:a16="http://schemas.microsoft.com/office/drawing/2014/main" id="{ED318861-C8BC-4BE6-AFCE-4982FC237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7" name="Picture 5">
          <a:extLst>
            <a:ext uri="{FF2B5EF4-FFF2-40B4-BE49-F238E27FC236}">
              <a16:creationId xmlns:a16="http://schemas.microsoft.com/office/drawing/2014/main" id="{F8BB609C-9060-4665-9F0F-37BAB82DB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348" name="Picture 5">
          <a:extLst>
            <a:ext uri="{FF2B5EF4-FFF2-40B4-BE49-F238E27FC236}">
              <a16:creationId xmlns:a16="http://schemas.microsoft.com/office/drawing/2014/main" id="{BB7D960E-67A7-4B9A-91C6-91EAAD29BC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49" name="Picture 5">
          <a:extLst>
            <a:ext uri="{FF2B5EF4-FFF2-40B4-BE49-F238E27FC236}">
              <a16:creationId xmlns:a16="http://schemas.microsoft.com/office/drawing/2014/main" id="{0B19E457-BC92-46A9-955D-3E38F3167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0" name="Picture 5">
          <a:extLst>
            <a:ext uri="{FF2B5EF4-FFF2-40B4-BE49-F238E27FC236}">
              <a16:creationId xmlns:a16="http://schemas.microsoft.com/office/drawing/2014/main" id="{6CD12FAF-D1B5-43D0-A8F1-5FB99F4A8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1" name="Picture 5">
          <a:extLst>
            <a:ext uri="{FF2B5EF4-FFF2-40B4-BE49-F238E27FC236}">
              <a16:creationId xmlns:a16="http://schemas.microsoft.com/office/drawing/2014/main" id="{DE2F563A-900E-4BEA-8884-7DF84C1EA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2" name="Picture 5">
          <a:extLst>
            <a:ext uri="{FF2B5EF4-FFF2-40B4-BE49-F238E27FC236}">
              <a16:creationId xmlns:a16="http://schemas.microsoft.com/office/drawing/2014/main" id="{CBC41E5E-69BE-43E1-AE5F-E2E7FAC3CE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3" name="Picture 5">
          <a:extLst>
            <a:ext uri="{FF2B5EF4-FFF2-40B4-BE49-F238E27FC236}">
              <a16:creationId xmlns:a16="http://schemas.microsoft.com/office/drawing/2014/main" id="{5D2BE1F5-312B-4E28-BC3F-2A6DB64573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4" name="Picture 5">
          <a:extLst>
            <a:ext uri="{FF2B5EF4-FFF2-40B4-BE49-F238E27FC236}">
              <a16:creationId xmlns:a16="http://schemas.microsoft.com/office/drawing/2014/main" id="{4695F8E4-E057-4C29-B289-6031A0E2E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5" name="Picture 5">
          <a:extLst>
            <a:ext uri="{FF2B5EF4-FFF2-40B4-BE49-F238E27FC236}">
              <a16:creationId xmlns:a16="http://schemas.microsoft.com/office/drawing/2014/main" id="{2C939C92-CD71-4A3D-9040-EAC07BC983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6" name="Picture 5">
          <a:extLst>
            <a:ext uri="{FF2B5EF4-FFF2-40B4-BE49-F238E27FC236}">
              <a16:creationId xmlns:a16="http://schemas.microsoft.com/office/drawing/2014/main" id="{64078541-7AF1-4B0F-9037-6AC9C3F2C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7" name="Picture 5">
          <a:extLst>
            <a:ext uri="{FF2B5EF4-FFF2-40B4-BE49-F238E27FC236}">
              <a16:creationId xmlns:a16="http://schemas.microsoft.com/office/drawing/2014/main" id="{1E27DBFC-D584-498D-9950-5B0547AD4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8" name="Picture 5">
          <a:extLst>
            <a:ext uri="{FF2B5EF4-FFF2-40B4-BE49-F238E27FC236}">
              <a16:creationId xmlns:a16="http://schemas.microsoft.com/office/drawing/2014/main" id="{53567F0E-A892-4788-884C-6C4AA718F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59" name="Picture 5">
          <a:extLst>
            <a:ext uri="{FF2B5EF4-FFF2-40B4-BE49-F238E27FC236}">
              <a16:creationId xmlns:a16="http://schemas.microsoft.com/office/drawing/2014/main" id="{85B9752C-C9E8-4805-954E-51C223C7E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0" name="Picture 5">
          <a:extLst>
            <a:ext uri="{FF2B5EF4-FFF2-40B4-BE49-F238E27FC236}">
              <a16:creationId xmlns:a16="http://schemas.microsoft.com/office/drawing/2014/main" id="{6D5F5D05-7ED5-4F85-BD4E-8A8BF6E3D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1" name="Picture 5">
          <a:extLst>
            <a:ext uri="{FF2B5EF4-FFF2-40B4-BE49-F238E27FC236}">
              <a16:creationId xmlns:a16="http://schemas.microsoft.com/office/drawing/2014/main" id="{B0EE10EC-82C4-484D-A3A3-EA43D3C4F8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2" name="Picture 5">
          <a:extLst>
            <a:ext uri="{FF2B5EF4-FFF2-40B4-BE49-F238E27FC236}">
              <a16:creationId xmlns:a16="http://schemas.microsoft.com/office/drawing/2014/main" id="{9E4612BD-6E78-4021-97AA-B2630D53F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3" name="Picture 5">
          <a:extLst>
            <a:ext uri="{FF2B5EF4-FFF2-40B4-BE49-F238E27FC236}">
              <a16:creationId xmlns:a16="http://schemas.microsoft.com/office/drawing/2014/main" id="{8903A641-5C3A-484E-A354-F8E4FF5D1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4" name="Picture 5">
          <a:extLst>
            <a:ext uri="{FF2B5EF4-FFF2-40B4-BE49-F238E27FC236}">
              <a16:creationId xmlns:a16="http://schemas.microsoft.com/office/drawing/2014/main" id="{7C67D96F-680E-4A48-A462-6027E3679D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5" name="Picture 5">
          <a:extLst>
            <a:ext uri="{FF2B5EF4-FFF2-40B4-BE49-F238E27FC236}">
              <a16:creationId xmlns:a16="http://schemas.microsoft.com/office/drawing/2014/main" id="{2F4F1893-43EF-47C9-B517-A429347DE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6" name="Picture 5">
          <a:extLst>
            <a:ext uri="{FF2B5EF4-FFF2-40B4-BE49-F238E27FC236}">
              <a16:creationId xmlns:a16="http://schemas.microsoft.com/office/drawing/2014/main" id="{F1DCFA73-EAF1-4E68-8C5F-9F5948BAE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7" name="Picture 5">
          <a:extLst>
            <a:ext uri="{FF2B5EF4-FFF2-40B4-BE49-F238E27FC236}">
              <a16:creationId xmlns:a16="http://schemas.microsoft.com/office/drawing/2014/main" id="{2D879F13-182C-4827-85FD-9C7BD8210A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8" name="Picture 5">
          <a:extLst>
            <a:ext uri="{FF2B5EF4-FFF2-40B4-BE49-F238E27FC236}">
              <a16:creationId xmlns:a16="http://schemas.microsoft.com/office/drawing/2014/main" id="{27941014-80DE-4893-BCB6-CFB0D7ABC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369" name="Picture 5">
          <a:extLst>
            <a:ext uri="{FF2B5EF4-FFF2-40B4-BE49-F238E27FC236}">
              <a16:creationId xmlns:a16="http://schemas.microsoft.com/office/drawing/2014/main" id="{75725E54-9766-4EE3-BD14-4716713C8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0" name="Picture 5">
          <a:extLst>
            <a:ext uri="{FF2B5EF4-FFF2-40B4-BE49-F238E27FC236}">
              <a16:creationId xmlns:a16="http://schemas.microsoft.com/office/drawing/2014/main" id="{43B9DFEC-6092-4979-9955-866D7ADD9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1" name="Picture 5">
          <a:extLst>
            <a:ext uri="{FF2B5EF4-FFF2-40B4-BE49-F238E27FC236}">
              <a16:creationId xmlns:a16="http://schemas.microsoft.com/office/drawing/2014/main" id="{FD6C1F39-991B-4990-8B75-AFBA3D9BB2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2" name="Picture 5">
          <a:extLst>
            <a:ext uri="{FF2B5EF4-FFF2-40B4-BE49-F238E27FC236}">
              <a16:creationId xmlns:a16="http://schemas.microsoft.com/office/drawing/2014/main" id="{E281024F-64E4-4490-9978-1CE26189E8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3" name="Picture 5">
          <a:extLst>
            <a:ext uri="{FF2B5EF4-FFF2-40B4-BE49-F238E27FC236}">
              <a16:creationId xmlns:a16="http://schemas.microsoft.com/office/drawing/2014/main" id="{A1797723-B882-4F7D-B993-0C9764F92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4" name="Picture 5">
          <a:extLst>
            <a:ext uri="{FF2B5EF4-FFF2-40B4-BE49-F238E27FC236}">
              <a16:creationId xmlns:a16="http://schemas.microsoft.com/office/drawing/2014/main" id="{4A839523-5888-49A5-91B7-28E643417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5" name="Picture 5">
          <a:extLst>
            <a:ext uri="{FF2B5EF4-FFF2-40B4-BE49-F238E27FC236}">
              <a16:creationId xmlns:a16="http://schemas.microsoft.com/office/drawing/2014/main" id="{45E0F086-F366-4D75-80B8-401A42CB96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6" name="Picture 5">
          <a:extLst>
            <a:ext uri="{FF2B5EF4-FFF2-40B4-BE49-F238E27FC236}">
              <a16:creationId xmlns:a16="http://schemas.microsoft.com/office/drawing/2014/main" id="{2475D315-8AFA-4C18-83C2-DAFB16FD6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7" name="Picture 5">
          <a:extLst>
            <a:ext uri="{FF2B5EF4-FFF2-40B4-BE49-F238E27FC236}">
              <a16:creationId xmlns:a16="http://schemas.microsoft.com/office/drawing/2014/main" id="{85DE0369-FCEA-4A11-9F04-3A2EE5FFA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8" name="Picture 5">
          <a:extLst>
            <a:ext uri="{FF2B5EF4-FFF2-40B4-BE49-F238E27FC236}">
              <a16:creationId xmlns:a16="http://schemas.microsoft.com/office/drawing/2014/main" id="{FA9A0A75-55F3-4AB1-A15B-9FC1B7673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79" name="Picture 5">
          <a:extLst>
            <a:ext uri="{FF2B5EF4-FFF2-40B4-BE49-F238E27FC236}">
              <a16:creationId xmlns:a16="http://schemas.microsoft.com/office/drawing/2014/main" id="{2EAF8818-4B9E-4095-B034-F7EB83653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0" name="Picture 5">
          <a:extLst>
            <a:ext uri="{FF2B5EF4-FFF2-40B4-BE49-F238E27FC236}">
              <a16:creationId xmlns:a16="http://schemas.microsoft.com/office/drawing/2014/main" id="{9B79FDE0-BDAC-4DCB-BF8B-01C1BB21C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1" name="Picture 5">
          <a:extLst>
            <a:ext uri="{FF2B5EF4-FFF2-40B4-BE49-F238E27FC236}">
              <a16:creationId xmlns:a16="http://schemas.microsoft.com/office/drawing/2014/main" id="{2D8C5120-8381-4C99-A1E2-5E7EAABC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2" name="Picture 5">
          <a:extLst>
            <a:ext uri="{FF2B5EF4-FFF2-40B4-BE49-F238E27FC236}">
              <a16:creationId xmlns:a16="http://schemas.microsoft.com/office/drawing/2014/main" id="{6F00618B-FDA0-44F5-A47B-6CA93AC1A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3" name="Picture 5">
          <a:extLst>
            <a:ext uri="{FF2B5EF4-FFF2-40B4-BE49-F238E27FC236}">
              <a16:creationId xmlns:a16="http://schemas.microsoft.com/office/drawing/2014/main" id="{B87B3994-2CD8-42F2-9D98-23F58E483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4" name="Picture 5">
          <a:extLst>
            <a:ext uri="{FF2B5EF4-FFF2-40B4-BE49-F238E27FC236}">
              <a16:creationId xmlns:a16="http://schemas.microsoft.com/office/drawing/2014/main" id="{578930AC-C5B5-4286-8B16-C351F2192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5" name="Picture 5">
          <a:extLst>
            <a:ext uri="{FF2B5EF4-FFF2-40B4-BE49-F238E27FC236}">
              <a16:creationId xmlns:a16="http://schemas.microsoft.com/office/drawing/2014/main" id="{ABCE79C2-097B-4B6C-A5FD-A1168FA885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6" name="Picture 5">
          <a:extLst>
            <a:ext uri="{FF2B5EF4-FFF2-40B4-BE49-F238E27FC236}">
              <a16:creationId xmlns:a16="http://schemas.microsoft.com/office/drawing/2014/main" id="{E846FA2A-03B6-40D6-82E8-0E000ED91E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7" name="Picture 5">
          <a:extLst>
            <a:ext uri="{FF2B5EF4-FFF2-40B4-BE49-F238E27FC236}">
              <a16:creationId xmlns:a16="http://schemas.microsoft.com/office/drawing/2014/main" id="{6197453C-7276-4C79-B54F-B20BA4765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8" name="Picture 5">
          <a:extLst>
            <a:ext uri="{FF2B5EF4-FFF2-40B4-BE49-F238E27FC236}">
              <a16:creationId xmlns:a16="http://schemas.microsoft.com/office/drawing/2014/main" id="{E20F60AA-683A-40D4-A5F7-F6009F088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89" name="Picture 5">
          <a:extLst>
            <a:ext uri="{FF2B5EF4-FFF2-40B4-BE49-F238E27FC236}">
              <a16:creationId xmlns:a16="http://schemas.microsoft.com/office/drawing/2014/main" id="{401412E4-F55E-4460-B9B9-8E9941288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0" name="Picture 5">
          <a:extLst>
            <a:ext uri="{FF2B5EF4-FFF2-40B4-BE49-F238E27FC236}">
              <a16:creationId xmlns:a16="http://schemas.microsoft.com/office/drawing/2014/main" id="{8FD58606-91FB-4B3A-98ED-7ECB3B596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1" name="Picture 5">
          <a:extLst>
            <a:ext uri="{FF2B5EF4-FFF2-40B4-BE49-F238E27FC236}">
              <a16:creationId xmlns:a16="http://schemas.microsoft.com/office/drawing/2014/main" id="{D8E1F370-7BCB-48AA-AC75-D30CC4A195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2" name="Picture 5">
          <a:extLst>
            <a:ext uri="{FF2B5EF4-FFF2-40B4-BE49-F238E27FC236}">
              <a16:creationId xmlns:a16="http://schemas.microsoft.com/office/drawing/2014/main" id="{CE25E6F2-DFA0-44C1-9066-2D39B2B1E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3" name="Picture 5">
          <a:extLst>
            <a:ext uri="{FF2B5EF4-FFF2-40B4-BE49-F238E27FC236}">
              <a16:creationId xmlns:a16="http://schemas.microsoft.com/office/drawing/2014/main" id="{224CAFBB-A9B6-42E6-8BD5-9CC533EA7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4" name="Picture 5">
          <a:extLst>
            <a:ext uri="{FF2B5EF4-FFF2-40B4-BE49-F238E27FC236}">
              <a16:creationId xmlns:a16="http://schemas.microsoft.com/office/drawing/2014/main" id="{AE2472E5-56B0-4466-8385-453ABF421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5" name="Picture 5">
          <a:extLst>
            <a:ext uri="{FF2B5EF4-FFF2-40B4-BE49-F238E27FC236}">
              <a16:creationId xmlns:a16="http://schemas.microsoft.com/office/drawing/2014/main" id="{0D3EE825-FF8C-4B91-B223-A187B6940D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6" name="Picture 5">
          <a:extLst>
            <a:ext uri="{FF2B5EF4-FFF2-40B4-BE49-F238E27FC236}">
              <a16:creationId xmlns:a16="http://schemas.microsoft.com/office/drawing/2014/main" id="{06E052BF-6927-4BBC-B901-9A7B60476C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7" name="Picture 5">
          <a:extLst>
            <a:ext uri="{FF2B5EF4-FFF2-40B4-BE49-F238E27FC236}">
              <a16:creationId xmlns:a16="http://schemas.microsoft.com/office/drawing/2014/main" id="{B6D271F7-AE60-41EB-8E91-52D3E862B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8" name="Picture 5">
          <a:extLst>
            <a:ext uri="{FF2B5EF4-FFF2-40B4-BE49-F238E27FC236}">
              <a16:creationId xmlns:a16="http://schemas.microsoft.com/office/drawing/2014/main" id="{62C980C1-FFFB-453C-BEB0-8C56FD3CE1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399" name="Picture 5">
          <a:extLst>
            <a:ext uri="{FF2B5EF4-FFF2-40B4-BE49-F238E27FC236}">
              <a16:creationId xmlns:a16="http://schemas.microsoft.com/office/drawing/2014/main" id="{0A25A5F2-1B39-42E4-BCE9-9EDA8201A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0" name="Picture 5">
          <a:extLst>
            <a:ext uri="{FF2B5EF4-FFF2-40B4-BE49-F238E27FC236}">
              <a16:creationId xmlns:a16="http://schemas.microsoft.com/office/drawing/2014/main" id="{C1528CF8-2E45-4550-83DF-E7F21FFA17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1" name="Picture 5">
          <a:extLst>
            <a:ext uri="{FF2B5EF4-FFF2-40B4-BE49-F238E27FC236}">
              <a16:creationId xmlns:a16="http://schemas.microsoft.com/office/drawing/2014/main" id="{8B10FDA1-A049-4BB2-BEBC-1618060AA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2" name="Picture 5">
          <a:extLst>
            <a:ext uri="{FF2B5EF4-FFF2-40B4-BE49-F238E27FC236}">
              <a16:creationId xmlns:a16="http://schemas.microsoft.com/office/drawing/2014/main" id="{D5ECEEE4-D5B4-4230-A293-03CC275E0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3" name="Picture 5">
          <a:extLst>
            <a:ext uri="{FF2B5EF4-FFF2-40B4-BE49-F238E27FC236}">
              <a16:creationId xmlns:a16="http://schemas.microsoft.com/office/drawing/2014/main" id="{84B5B1C5-33C9-4411-ABF0-D3B0244D0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4" name="Picture 5">
          <a:extLst>
            <a:ext uri="{FF2B5EF4-FFF2-40B4-BE49-F238E27FC236}">
              <a16:creationId xmlns:a16="http://schemas.microsoft.com/office/drawing/2014/main" id="{59167C81-7497-49B3-99FB-03C698B9B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5" name="Picture 5">
          <a:extLst>
            <a:ext uri="{FF2B5EF4-FFF2-40B4-BE49-F238E27FC236}">
              <a16:creationId xmlns:a16="http://schemas.microsoft.com/office/drawing/2014/main" id="{60C84B14-1DC0-469D-85E6-47F635D5D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6" name="Picture 5">
          <a:extLst>
            <a:ext uri="{FF2B5EF4-FFF2-40B4-BE49-F238E27FC236}">
              <a16:creationId xmlns:a16="http://schemas.microsoft.com/office/drawing/2014/main" id="{7E3D5F05-4251-475D-9922-3C8D7CE81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7" name="Picture 5">
          <a:extLst>
            <a:ext uri="{FF2B5EF4-FFF2-40B4-BE49-F238E27FC236}">
              <a16:creationId xmlns:a16="http://schemas.microsoft.com/office/drawing/2014/main" id="{891B5B3B-3509-4918-B77C-6A36229088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8" name="Picture 5">
          <a:extLst>
            <a:ext uri="{FF2B5EF4-FFF2-40B4-BE49-F238E27FC236}">
              <a16:creationId xmlns:a16="http://schemas.microsoft.com/office/drawing/2014/main" id="{CF3612D7-19A8-4D94-9AB5-5F3935031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09" name="Picture 5">
          <a:extLst>
            <a:ext uri="{FF2B5EF4-FFF2-40B4-BE49-F238E27FC236}">
              <a16:creationId xmlns:a16="http://schemas.microsoft.com/office/drawing/2014/main" id="{40C1A5D6-7A93-4703-B2D0-3D3C99A469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0" name="Picture 5">
          <a:extLst>
            <a:ext uri="{FF2B5EF4-FFF2-40B4-BE49-F238E27FC236}">
              <a16:creationId xmlns:a16="http://schemas.microsoft.com/office/drawing/2014/main" id="{6BB65738-C777-410C-BE2E-4ADB64CB7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1" name="Picture 5">
          <a:extLst>
            <a:ext uri="{FF2B5EF4-FFF2-40B4-BE49-F238E27FC236}">
              <a16:creationId xmlns:a16="http://schemas.microsoft.com/office/drawing/2014/main" id="{61170556-E8BA-4542-85AA-8A70954AF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2" name="Picture 5">
          <a:extLst>
            <a:ext uri="{FF2B5EF4-FFF2-40B4-BE49-F238E27FC236}">
              <a16:creationId xmlns:a16="http://schemas.microsoft.com/office/drawing/2014/main" id="{8C4D4E5D-F1F6-46EF-B31D-D57EEB6CA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3" name="Picture 5">
          <a:extLst>
            <a:ext uri="{FF2B5EF4-FFF2-40B4-BE49-F238E27FC236}">
              <a16:creationId xmlns:a16="http://schemas.microsoft.com/office/drawing/2014/main" id="{E0C4F660-D449-4384-9497-00DE9A66D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4" name="Picture 5">
          <a:extLst>
            <a:ext uri="{FF2B5EF4-FFF2-40B4-BE49-F238E27FC236}">
              <a16:creationId xmlns:a16="http://schemas.microsoft.com/office/drawing/2014/main" id="{4997614D-831C-4FF1-9FF0-86B5E36B3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5" name="Picture 5">
          <a:extLst>
            <a:ext uri="{FF2B5EF4-FFF2-40B4-BE49-F238E27FC236}">
              <a16:creationId xmlns:a16="http://schemas.microsoft.com/office/drawing/2014/main" id="{EDE396DF-352B-4A9B-8A99-66B94D7D0C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6" name="Picture 5">
          <a:extLst>
            <a:ext uri="{FF2B5EF4-FFF2-40B4-BE49-F238E27FC236}">
              <a16:creationId xmlns:a16="http://schemas.microsoft.com/office/drawing/2014/main" id="{7C0642DF-6AF1-4F17-A2E3-E81A0E8B6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7" name="Picture 5">
          <a:extLst>
            <a:ext uri="{FF2B5EF4-FFF2-40B4-BE49-F238E27FC236}">
              <a16:creationId xmlns:a16="http://schemas.microsoft.com/office/drawing/2014/main" id="{78363A1C-8401-442B-AA14-A50FB7742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8" name="Picture 5">
          <a:extLst>
            <a:ext uri="{FF2B5EF4-FFF2-40B4-BE49-F238E27FC236}">
              <a16:creationId xmlns:a16="http://schemas.microsoft.com/office/drawing/2014/main" id="{B905C0DA-CC58-4E0B-9F2C-8983831CD4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19" name="Picture 5">
          <a:extLst>
            <a:ext uri="{FF2B5EF4-FFF2-40B4-BE49-F238E27FC236}">
              <a16:creationId xmlns:a16="http://schemas.microsoft.com/office/drawing/2014/main" id="{2D79F8FD-926C-446A-B01A-7D19A540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0" name="Picture 5">
          <a:extLst>
            <a:ext uri="{FF2B5EF4-FFF2-40B4-BE49-F238E27FC236}">
              <a16:creationId xmlns:a16="http://schemas.microsoft.com/office/drawing/2014/main" id="{A80D583A-118E-430A-811F-A970D2139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1" name="Picture 5">
          <a:extLst>
            <a:ext uri="{FF2B5EF4-FFF2-40B4-BE49-F238E27FC236}">
              <a16:creationId xmlns:a16="http://schemas.microsoft.com/office/drawing/2014/main" id="{22D3E7DB-5189-43D2-9194-23178F7BD1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2" name="Picture 5">
          <a:extLst>
            <a:ext uri="{FF2B5EF4-FFF2-40B4-BE49-F238E27FC236}">
              <a16:creationId xmlns:a16="http://schemas.microsoft.com/office/drawing/2014/main" id="{D6F1DCD3-BE34-44D4-A396-D153FBCF1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3" name="Picture 5">
          <a:extLst>
            <a:ext uri="{FF2B5EF4-FFF2-40B4-BE49-F238E27FC236}">
              <a16:creationId xmlns:a16="http://schemas.microsoft.com/office/drawing/2014/main" id="{F105142F-80E6-4B69-8E9B-984CABC94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4" name="Picture 5">
          <a:extLst>
            <a:ext uri="{FF2B5EF4-FFF2-40B4-BE49-F238E27FC236}">
              <a16:creationId xmlns:a16="http://schemas.microsoft.com/office/drawing/2014/main" id="{96E38AB7-99E4-483F-AA3A-DBADC2383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5" name="Picture 5">
          <a:extLst>
            <a:ext uri="{FF2B5EF4-FFF2-40B4-BE49-F238E27FC236}">
              <a16:creationId xmlns:a16="http://schemas.microsoft.com/office/drawing/2014/main" id="{77D5D7A6-C970-40E0-AB4B-AD168A4769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6" name="Picture 5">
          <a:extLst>
            <a:ext uri="{FF2B5EF4-FFF2-40B4-BE49-F238E27FC236}">
              <a16:creationId xmlns:a16="http://schemas.microsoft.com/office/drawing/2014/main" id="{F4D2C788-D094-4CDB-AF6B-B8533FFAC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7" name="Picture 5">
          <a:extLst>
            <a:ext uri="{FF2B5EF4-FFF2-40B4-BE49-F238E27FC236}">
              <a16:creationId xmlns:a16="http://schemas.microsoft.com/office/drawing/2014/main" id="{0D8EBC6E-FFF7-47C7-953E-2EC439A97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8" name="Picture 5">
          <a:extLst>
            <a:ext uri="{FF2B5EF4-FFF2-40B4-BE49-F238E27FC236}">
              <a16:creationId xmlns:a16="http://schemas.microsoft.com/office/drawing/2014/main" id="{01BA4AD5-DEF6-448D-8A0D-C098E689D4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29" name="Picture 5">
          <a:extLst>
            <a:ext uri="{FF2B5EF4-FFF2-40B4-BE49-F238E27FC236}">
              <a16:creationId xmlns:a16="http://schemas.microsoft.com/office/drawing/2014/main" id="{B4090980-7008-4812-8EAB-00AA9DEAC9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30" name="Picture 5">
          <a:extLst>
            <a:ext uri="{FF2B5EF4-FFF2-40B4-BE49-F238E27FC236}">
              <a16:creationId xmlns:a16="http://schemas.microsoft.com/office/drawing/2014/main" id="{24746507-F767-49DA-BEEC-124BBAB88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431" name="Picture 5">
          <a:extLst>
            <a:ext uri="{FF2B5EF4-FFF2-40B4-BE49-F238E27FC236}">
              <a16:creationId xmlns:a16="http://schemas.microsoft.com/office/drawing/2014/main" id="{680DA3CB-9AF9-48B0-9129-B495D76AA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2" name="Picture 5">
          <a:extLst>
            <a:ext uri="{FF2B5EF4-FFF2-40B4-BE49-F238E27FC236}">
              <a16:creationId xmlns:a16="http://schemas.microsoft.com/office/drawing/2014/main" id="{46FFEEA8-0825-4B2E-B1F3-2ADB0AB454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3" name="Picture 5">
          <a:extLst>
            <a:ext uri="{FF2B5EF4-FFF2-40B4-BE49-F238E27FC236}">
              <a16:creationId xmlns:a16="http://schemas.microsoft.com/office/drawing/2014/main" id="{98EC08D5-C572-4A26-8182-602B3EAFE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4" name="Picture 5">
          <a:extLst>
            <a:ext uri="{FF2B5EF4-FFF2-40B4-BE49-F238E27FC236}">
              <a16:creationId xmlns:a16="http://schemas.microsoft.com/office/drawing/2014/main" id="{983F736F-F867-4A9F-B33B-3DB10AA477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5" name="Picture 5">
          <a:extLst>
            <a:ext uri="{FF2B5EF4-FFF2-40B4-BE49-F238E27FC236}">
              <a16:creationId xmlns:a16="http://schemas.microsoft.com/office/drawing/2014/main" id="{B15AB6EB-AB20-4579-B845-6E344D2AE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6" name="Picture 5">
          <a:extLst>
            <a:ext uri="{FF2B5EF4-FFF2-40B4-BE49-F238E27FC236}">
              <a16:creationId xmlns:a16="http://schemas.microsoft.com/office/drawing/2014/main" id="{4E493623-E6E5-460A-B28F-851CBC0A37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7" name="Picture 5">
          <a:extLst>
            <a:ext uri="{FF2B5EF4-FFF2-40B4-BE49-F238E27FC236}">
              <a16:creationId xmlns:a16="http://schemas.microsoft.com/office/drawing/2014/main" id="{7B954EF4-1679-477B-AE98-A6F3273A18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8" name="Picture 5">
          <a:extLst>
            <a:ext uri="{FF2B5EF4-FFF2-40B4-BE49-F238E27FC236}">
              <a16:creationId xmlns:a16="http://schemas.microsoft.com/office/drawing/2014/main" id="{927172C3-8F54-4538-BDAF-94BDEE91D0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39" name="Picture 5">
          <a:extLst>
            <a:ext uri="{FF2B5EF4-FFF2-40B4-BE49-F238E27FC236}">
              <a16:creationId xmlns:a16="http://schemas.microsoft.com/office/drawing/2014/main" id="{15C5A76E-4D61-406A-9192-9994663B0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0" name="Picture 5">
          <a:extLst>
            <a:ext uri="{FF2B5EF4-FFF2-40B4-BE49-F238E27FC236}">
              <a16:creationId xmlns:a16="http://schemas.microsoft.com/office/drawing/2014/main" id="{CA91B971-3195-46C2-9093-3917AB9F5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1" name="Picture 5">
          <a:extLst>
            <a:ext uri="{FF2B5EF4-FFF2-40B4-BE49-F238E27FC236}">
              <a16:creationId xmlns:a16="http://schemas.microsoft.com/office/drawing/2014/main" id="{CEBE94C4-4639-43E1-B0F0-DD890624AC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2" name="Picture 5">
          <a:extLst>
            <a:ext uri="{FF2B5EF4-FFF2-40B4-BE49-F238E27FC236}">
              <a16:creationId xmlns:a16="http://schemas.microsoft.com/office/drawing/2014/main" id="{A0905C76-B975-48E0-A3D5-BE1E7E593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3" name="Picture 5">
          <a:extLst>
            <a:ext uri="{FF2B5EF4-FFF2-40B4-BE49-F238E27FC236}">
              <a16:creationId xmlns:a16="http://schemas.microsoft.com/office/drawing/2014/main" id="{8DE0A474-C86B-4881-8F77-A1729DB71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4" name="Picture 5">
          <a:extLst>
            <a:ext uri="{FF2B5EF4-FFF2-40B4-BE49-F238E27FC236}">
              <a16:creationId xmlns:a16="http://schemas.microsoft.com/office/drawing/2014/main" id="{F7BBE61E-8177-45F3-B20D-A67B45E3DF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5" name="Picture 5">
          <a:extLst>
            <a:ext uri="{FF2B5EF4-FFF2-40B4-BE49-F238E27FC236}">
              <a16:creationId xmlns:a16="http://schemas.microsoft.com/office/drawing/2014/main" id="{3A171FFC-B30B-48DE-B141-A914FA904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6" name="Picture 5">
          <a:extLst>
            <a:ext uri="{FF2B5EF4-FFF2-40B4-BE49-F238E27FC236}">
              <a16:creationId xmlns:a16="http://schemas.microsoft.com/office/drawing/2014/main" id="{EEA50EB8-051F-44FF-BCEC-B0B35B983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7" name="Picture 5">
          <a:extLst>
            <a:ext uri="{FF2B5EF4-FFF2-40B4-BE49-F238E27FC236}">
              <a16:creationId xmlns:a16="http://schemas.microsoft.com/office/drawing/2014/main" id="{C94C8304-AFE8-4AA8-8DA1-729792D32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8" name="Picture 5">
          <a:extLst>
            <a:ext uri="{FF2B5EF4-FFF2-40B4-BE49-F238E27FC236}">
              <a16:creationId xmlns:a16="http://schemas.microsoft.com/office/drawing/2014/main" id="{7350851B-CC37-4E60-A5A4-D2A31C0FB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49" name="Picture 5">
          <a:extLst>
            <a:ext uri="{FF2B5EF4-FFF2-40B4-BE49-F238E27FC236}">
              <a16:creationId xmlns:a16="http://schemas.microsoft.com/office/drawing/2014/main" id="{5C9B6C9B-28CF-48CD-A796-F42A7E2485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50" name="Picture 5">
          <a:extLst>
            <a:ext uri="{FF2B5EF4-FFF2-40B4-BE49-F238E27FC236}">
              <a16:creationId xmlns:a16="http://schemas.microsoft.com/office/drawing/2014/main" id="{30203837-0E16-4BF6-9807-AEE8BC904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51" name="Picture 5">
          <a:extLst>
            <a:ext uri="{FF2B5EF4-FFF2-40B4-BE49-F238E27FC236}">
              <a16:creationId xmlns:a16="http://schemas.microsoft.com/office/drawing/2014/main" id="{0DB48114-4067-4C1A-810F-89279A3AEA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452" name="Picture 5">
          <a:extLst>
            <a:ext uri="{FF2B5EF4-FFF2-40B4-BE49-F238E27FC236}">
              <a16:creationId xmlns:a16="http://schemas.microsoft.com/office/drawing/2014/main" id="{B59AA0FC-E94B-4F07-A48C-2A2555E379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3" name="Picture 5">
          <a:extLst>
            <a:ext uri="{FF2B5EF4-FFF2-40B4-BE49-F238E27FC236}">
              <a16:creationId xmlns:a16="http://schemas.microsoft.com/office/drawing/2014/main" id="{212EBAB4-2B41-44BA-81CB-A5CBC1D40A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4" name="Picture 5">
          <a:extLst>
            <a:ext uri="{FF2B5EF4-FFF2-40B4-BE49-F238E27FC236}">
              <a16:creationId xmlns:a16="http://schemas.microsoft.com/office/drawing/2014/main" id="{8768E86F-CFAB-4E2E-9CD0-91377B3E0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5" name="Picture 5">
          <a:extLst>
            <a:ext uri="{FF2B5EF4-FFF2-40B4-BE49-F238E27FC236}">
              <a16:creationId xmlns:a16="http://schemas.microsoft.com/office/drawing/2014/main" id="{8A3FCD02-F978-4E77-A17A-F36225358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6" name="Picture 5">
          <a:extLst>
            <a:ext uri="{FF2B5EF4-FFF2-40B4-BE49-F238E27FC236}">
              <a16:creationId xmlns:a16="http://schemas.microsoft.com/office/drawing/2014/main" id="{7256FC68-51D0-4D22-AEEF-0505C21FA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7" name="Picture 5">
          <a:extLst>
            <a:ext uri="{FF2B5EF4-FFF2-40B4-BE49-F238E27FC236}">
              <a16:creationId xmlns:a16="http://schemas.microsoft.com/office/drawing/2014/main" id="{375193D6-9552-4C88-B870-AE06E1B20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8" name="Picture 5">
          <a:extLst>
            <a:ext uri="{FF2B5EF4-FFF2-40B4-BE49-F238E27FC236}">
              <a16:creationId xmlns:a16="http://schemas.microsoft.com/office/drawing/2014/main" id="{1EC77AB6-1072-4A1F-AF5A-A6694BD74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59" name="Picture 5">
          <a:extLst>
            <a:ext uri="{FF2B5EF4-FFF2-40B4-BE49-F238E27FC236}">
              <a16:creationId xmlns:a16="http://schemas.microsoft.com/office/drawing/2014/main" id="{341F3FC6-CF7C-4C90-B6CB-DE17A2486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0" name="Picture 5">
          <a:extLst>
            <a:ext uri="{FF2B5EF4-FFF2-40B4-BE49-F238E27FC236}">
              <a16:creationId xmlns:a16="http://schemas.microsoft.com/office/drawing/2014/main" id="{F9DBDF1D-115E-48F2-A73D-97BA60C0E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1" name="Picture 5">
          <a:extLst>
            <a:ext uri="{FF2B5EF4-FFF2-40B4-BE49-F238E27FC236}">
              <a16:creationId xmlns:a16="http://schemas.microsoft.com/office/drawing/2014/main" id="{0F0CC9AF-6F2B-41F6-BE4B-4EEB6FD1C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2" name="Picture 5">
          <a:extLst>
            <a:ext uri="{FF2B5EF4-FFF2-40B4-BE49-F238E27FC236}">
              <a16:creationId xmlns:a16="http://schemas.microsoft.com/office/drawing/2014/main" id="{292DBA3B-DFAD-4255-ACC7-2EC0B1F3A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3" name="Picture 5">
          <a:extLst>
            <a:ext uri="{FF2B5EF4-FFF2-40B4-BE49-F238E27FC236}">
              <a16:creationId xmlns:a16="http://schemas.microsoft.com/office/drawing/2014/main" id="{96DAFB8F-6773-455E-854E-28BA229E4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4" name="Picture 5">
          <a:extLst>
            <a:ext uri="{FF2B5EF4-FFF2-40B4-BE49-F238E27FC236}">
              <a16:creationId xmlns:a16="http://schemas.microsoft.com/office/drawing/2014/main" id="{640E00A7-A481-4392-9ACB-5C74327D4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5" name="Picture 5">
          <a:extLst>
            <a:ext uri="{FF2B5EF4-FFF2-40B4-BE49-F238E27FC236}">
              <a16:creationId xmlns:a16="http://schemas.microsoft.com/office/drawing/2014/main" id="{3AB08C80-1013-4106-A567-E54A33759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6" name="Picture 5">
          <a:extLst>
            <a:ext uri="{FF2B5EF4-FFF2-40B4-BE49-F238E27FC236}">
              <a16:creationId xmlns:a16="http://schemas.microsoft.com/office/drawing/2014/main" id="{98AC4F95-6402-4171-882A-631D5BCBF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7" name="Picture 5">
          <a:extLst>
            <a:ext uri="{FF2B5EF4-FFF2-40B4-BE49-F238E27FC236}">
              <a16:creationId xmlns:a16="http://schemas.microsoft.com/office/drawing/2014/main" id="{AB6EA794-D100-460C-BC8F-4E8090146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8" name="Picture 5">
          <a:extLst>
            <a:ext uri="{FF2B5EF4-FFF2-40B4-BE49-F238E27FC236}">
              <a16:creationId xmlns:a16="http://schemas.microsoft.com/office/drawing/2014/main" id="{07092957-630E-4DFD-BC83-18D40DC9F6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69" name="Picture 5">
          <a:extLst>
            <a:ext uri="{FF2B5EF4-FFF2-40B4-BE49-F238E27FC236}">
              <a16:creationId xmlns:a16="http://schemas.microsoft.com/office/drawing/2014/main" id="{F9CD4402-688A-4893-8D15-8481FCC2F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0" name="Picture 5">
          <a:extLst>
            <a:ext uri="{FF2B5EF4-FFF2-40B4-BE49-F238E27FC236}">
              <a16:creationId xmlns:a16="http://schemas.microsoft.com/office/drawing/2014/main" id="{2F27AAA0-FFA9-4B3A-85D1-D31191868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1" name="Picture 5">
          <a:extLst>
            <a:ext uri="{FF2B5EF4-FFF2-40B4-BE49-F238E27FC236}">
              <a16:creationId xmlns:a16="http://schemas.microsoft.com/office/drawing/2014/main" id="{B5ADA4F3-70D5-4152-B5EE-588A43014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2" name="Picture 5">
          <a:extLst>
            <a:ext uri="{FF2B5EF4-FFF2-40B4-BE49-F238E27FC236}">
              <a16:creationId xmlns:a16="http://schemas.microsoft.com/office/drawing/2014/main" id="{733803A6-94E2-4E3A-9B99-3468632471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3" name="Picture 5">
          <a:extLst>
            <a:ext uri="{FF2B5EF4-FFF2-40B4-BE49-F238E27FC236}">
              <a16:creationId xmlns:a16="http://schemas.microsoft.com/office/drawing/2014/main" id="{D03DAB1E-82F6-4ACB-BF7D-4E35E06BB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4" name="Picture 5">
          <a:extLst>
            <a:ext uri="{FF2B5EF4-FFF2-40B4-BE49-F238E27FC236}">
              <a16:creationId xmlns:a16="http://schemas.microsoft.com/office/drawing/2014/main" id="{B055E1E2-0620-4405-BD6D-07BD7D3E3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5" name="Picture 5">
          <a:extLst>
            <a:ext uri="{FF2B5EF4-FFF2-40B4-BE49-F238E27FC236}">
              <a16:creationId xmlns:a16="http://schemas.microsoft.com/office/drawing/2014/main" id="{72C6066C-6113-4363-8FEA-24A79256FA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6" name="Picture 5">
          <a:extLst>
            <a:ext uri="{FF2B5EF4-FFF2-40B4-BE49-F238E27FC236}">
              <a16:creationId xmlns:a16="http://schemas.microsoft.com/office/drawing/2014/main" id="{5FD5A23E-801E-4782-9F92-9F4BC2AF7D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7" name="Picture 5">
          <a:extLst>
            <a:ext uri="{FF2B5EF4-FFF2-40B4-BE49-F238E27FC236}">
              <a16:creationId xmlns:a16="http://schemas.microsoft.com/office/drawing/2014/main" id="{756ED2F6-6946-4ECA-9832-8750D251A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8" name="Picture 5">
          <a:extLst>
            <a:ext uri="{FF2B5EF4-FFF2-40B4-BE49-F238E27FC236}">
              <a16:creationId xmlns:a16="http://schemas.microsoft.com/office/drawing/2014/main" id="{E0B4A7E7-E0A5-4335-9102-D22AE35B0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79" name="Picture 5">
          <a:extLst>
            <a:ext uri="{FF2B5EF4-FFF2-40B4-BE49-F238E27FC236}">
              <a16:creationId xmlns:a16="http://schemas.microsoft.com/office/drawing/2014/main" id="{F56584CC-73EC-4AD1-BCB9-D457948A64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0" name="Picture 5">
          <a:extLst>
            <a:ext uri="{FF2B5EF4-FFF2-40B4-BE49-F238E27FC236}">
              <a16:creationId xmlns:a16="http://schemas.microsoft.com/office/drawing/2014/main" id="{65D44620-9E63-437B-9F57-707C058C8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1" name="Picture 5">
          <a:extLst>
            <a:ext uri="{FF2B5EF4-FFF2-40B4-BE49-F238E27FC236}">
              <a16:creationId xmlns:a16="http://schemas.microsoft.com/office/drawing/2014/main" id="{04D5C7C3-C74B-4F8D-BD95-B444FA8DD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2" name="Picture 5">
          <a:extLst>
            <a:ext uri="{FF2B5EF4-FFF2-40B4-BE49-F238E27FC236}">
              <a16:creationId xmlns:a16="http://schemas.microsoft.com/office/drawing/2014/main" id="{4D2E14D5-4A2D-405F-A741-7F02B1C94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3" name="Picture 5">
          <a:extLst>
            <a:ext uri="{FF2B5EF4-FFF2-40B4-BE49-F238E27FC236}">
              <a16:creationId xmlns:a16="http://schemas.microsoft.com/office/drawing/2014/main" id="{4EBF05EC-1F45-48E4-9615-44238721E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4" name="Picture 5">
          <a:extLst>
            <a:ext uri="{FF2B5EF4-FFF2-40B4-BE49-F238E27FC236}">
              <a16:creationId xmlns:a16="http://schemas.microsoft.com/office/drawing/2014/main" id="{30CDD636-AE26-4206-987A-C32D8F578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5" name="Picture 5">
          <a:extLst>
            <a:ext uri="{FF2B5EF4-FFF2-40B4-BE49-F238E27FC236}">
              <a16:creationId xmlns:a16="http://schemas.microsoft.com/office/drawing/2014/main" id="{E57A525F-EF09-4D20-B225-26B3D896E1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6" name="Picture 5">
          <a:extLst>
            <a:ext uri="{FF2B5EF4-FFF2-40B4-BE49-F238E27FC236}">
              <a16:creationId xmlns:a16="http://schemas.microsoft.com/office/drawing/2014/main" id="{18067C28-C9A7-4BE2-B707-7C3F2803B8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7" name="Picture 5">
          <a:extLst>
            <a:ext uri="{FF2B5EF4-FFF2-40B4-BE49-F238E27FC236}">
              <a16:creationId xmlns:a16="http://schemas.microsoft.com/office/drawing/2014/main" id="{CFA2A357-B5A8-4EC8-B403-BAF9B10829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8" name="Picture 5">
          <a:extLst>
            <a:ext uri="{FF2B5EF4-FFF2-40B4-BE49-F238E27FC236}">
              <a16:creationId xmlns:a16="http://schemas.microsoft.com/office/drawing/2014/main" id="{69E50A2E-ED70-4802-A79E-E58693759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89" name="Picture 5">
          <a:extLst>
            <a:ext uri="{FF2B5EF4-FFF2-40B4-BE49-F238E27FC236}">
              <a16:creationId xmlns:a16="http://schemas.microsoft.com/office/drawing/2014/main" id="{B9CA218A-BBEE-4643-B458-44996B727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0" name="Picture 5">
          <a:extLst>
            <a:ext uri="{FF2B5EF4-FFF2-40B4-BE49-F238E27FC236}">
              <a16:creationId xmlns:a16="http://schemas.microsoft.com/office/drawing/2014/main" id="{7FC530F4-AA7B-4A25-93DB-BADB1FFF4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1" name="Picture 5">
          <a:extLst>
            <a:ext uri="{FF2B5EF4-FFF2-40B4-BE49-F238E27FC236}">
              <a16:creationId xmlns:a16="http://schemas.microsoft.com/office/drawing/2014/main" id="{A3FE6754-7E34-4CCB-8CF0-931ADB958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2" name="Picture 5">
          <a:extLst>
            <a:ext uri="{FF2B5EF4-FFF2-40B4-BE49-F238E27FC236}">
              <a16:creationId xmlns:a16="http://schemas.microsoft.com/office/drawing/2014/main" id="{07A57835-8A92-47CB-81D3-E4308EB65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3" name="Picture 5">
          <a:extLst>
            <a:ext uri="{FF2B5EF4-FFF2-40B4-BE49-F238E27FC236}">
              <a16:creationId xmlns:a16="http://schemas.microsoft.com/office/drawing/2014/main" id="{BCC73D04-21F0-47A4-8564-5090A23B6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4" name="Picture 5">
          <a:extLst>
            <a:ext uri="{FF2B5EF4-FFF2-40B4-BE49-F238E27FC236}">
              <a16:creationId xmlns:a16="http://schemas.microsoft.com/office/drawing/2014/main" id="{7E56D01D-9F28-47AB-A2B8-8E281542E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5" name="Picture 5">
          <a:extLst>
            <a:ext uri="{FF2B5EF4-FFF2-40B4-BE49-F238E27FC236}">
              <a16:creationId xmlns:a16="http://schemas.microsoft.com/office/drawing/2014/main" id="{125B552F-D972-4440-A955-D33FD27784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6" name="Picture 5">
          <a:extLst>
            <a:ext uri="{FF2B5EF4-FFF2-40B4-BE49-F238E27FC236}">
              <a16:creationId xmlns:a16="http://schemas.microsoft.com/office/drawing/2014/main" id="{45F7DC4E-263D-4363-843C-CC03A1AAC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7" name="Picture 5">
          <a:extLst>
            <a:ext uri="{FF2B5EF4-FFF2-40B4-BE49-F238E27FC236}">
              <a16:creationId xmlns:a16="http://schemas.microsoft.com/office/drawing/2014/main" id="{89CE37AD-DEE9-415D-8835-1BF285C76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8" name="Picture 5">
          <a:extLst>
            <a:ext uri="{FF2B5EF4-FFF2-40B4-BE49-F238E27FC236}">
              <a16:creationId xmlns:a16="http://schemas.microsoft.com/office/drawing/2014/main" id="{5CE47361-3A65-484F-8480-7F0AE6912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499" name="Picture 5">
          <a:extLst>
            <a:ext uri="{FF2B5EF4-FFF2-40B4-BE49-F238E27FC236}">
              <a16:creationId xmlns:a16="http://schemas.microsoft.com/office/drawing/2014/main" id="{51297407-B08E-4044-8B35-468F4F40C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0" name="Picture 5">
          <a:extLst>
            <a:ext uri="{FF2B5EF4-FFF2-40B4-BE49-F238E27FC236}">
              <a16:creationId xmlns:a16="http://schemas.microsoft.com/office/drawing/2014/main" id="{CA8AB3C4-EA8B-4DCB-8F85-215BAC85E1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1" name="Picture 5">
          <a:extLst>
            <a:ext uri="{FF2B5EF4-FFF2-40B4-BE49-F238E27FC236}">
              <a16:creationId xmlns:a16="http://schemas.microsoft.com/office/drawing/2014/main" id="{0B148432-AFD8-4E6C-803C-94AA4FD47B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2" name="Picture 5">
          <a:extLst>
            <a:ext uri="{FF2B5EF4-FFF2-40B4-BE49-F238E27FC236}">
              <a16:creationId xmlns:a16="http://schemas.microsoft.com/office/drawing/2014/main" id="{D284E6A4-03C3-420B-85F5-E100398F8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3" name="Picture 5">
          <a:extLst>
            <a:ext uri="{FF2B5EF4-FFF2-40B4-BE49-F238E27FC236}">
              <a16:creationId xmlns:a16="http://schemas.microsoft.com/office/drawing/2014/main" id="{C17A9C06-E29B-4E7D-A2F8-312168B94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4" name="Picture 5">
          <a:extLst>
            <a:ext uri="{FF2B5EF4-FFF2-40B4-BE49-F238E27FC236}">
              <a16:creationId xmlns:a16="http://schemas.microsoft.com/office/drawing/2014/main" id="{BA95751B-4AE0-4E78-A875-8DB2CD56C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5" name="Picture 5">
          <a:extLst>
            <a:ext uri="{FF2B5EF4-FFF2-40B4-BE49-F238E27FC236}">
              <a16:creationId xmlns:a16="http://schemas.microsoft.com/office/drawing/2014/main" id="{E28EDBA2-65C9-4271-B5D1-3D5BCB2A1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6" name="Picture 5">
          <a:extLst>
            <a:ext uri="{FF2B5EF4-FFF2-40B4-BE49-F238E27FC236}">
              <a16:creationId xmlns:a16="http://schemas.microsoft.com/office/drawing/2014/main" id="{F237D347-BC6A-40C7-A30E-29A23A21F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7" name="Picture 5">
          <a:extLst>
            <a:ext uri="{FF2B5EF4-FFF2-40B4-BE49-F238E27FC236}">
              <a16:creationId xmlns:a16="http://schemas.microsoft.com/office/drawing/2014/main" id="{8DAAAC7E-E5E7-42EE-8497-0C49E6F2A4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8" name="Picture 5">
          <a:extLst>
            <a:ext uri="{FF2B5EF4-FFF2-40B4-BE49-F238E27FC236}">
              <a16:creationId xmlns:a16="http://schemas.microsoft.com/office/drawing/2014/main" id="{1EC2E9F7-3C0B-4BC9-9B0B-F8B604882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09" name="Picture 5">
          <a:extLst>
            <a:ext uri="{FF2B5EF4-FFF2-40B4-BE49-F238E27FC236}">
              <a16:creationId xmlns:a16="http://schemas.microsoft.com/office/drawing/2014/main" id="{06D6A9B7-CAAD-4F7C-8F8A-7779DF1619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10" name="Picture 5">
          <a:extLst>
            <a:ext uri="{FF2B5EF4-FFF2-40B4-BE49-F238E27FC236}">
              <a16:creationId xmlns:a16="http://schemas.microsoft.com/office/drawing/2014/main" id="{9C6826C7-C319-417F-B080-54A153D75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1" name="Picture 5">
          <a:extLst>
            <a:ext uri="{FF2B5EF4-FFF2-40B4-BE49-F238E27FC236}">
              <a16:creationId xmlns:a16="http://schemas.microsoft.com/office/drawing/2014/main" id="{A9D19C2A-361F-4737-88A6-AA45E179E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2" name="Picture 5">
          <a:extLst>
            <a:ext uri="{FF2B5EF4-FFF2-40B4-BE49-F238E27FC236}">
              <a16:creationId xmlns:a16="http://schemas.microsoft.com/office/drawing/2014/main" id="{B2F75D60-46E1-4D22-92E6-434FA49E9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3" name="Picture 5">
          <a:extLst>
            <a:ext uri="{FF2B5EF4-FFF2-40B4-BE49-F238E27FC236}">
              <a16:creationId xmlns:a16="http://schemas.microsoft.com/office/drawing/2014/main" id="{E6EE199D-70BD-43CE-A9FB-93FF0ABD0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4" name="Picture 5">
          <a:extLst>
            <a:ext uri="{FF2B5EF4-FFF2-40B4-BE49-F238E27FC236}">
              <a16:creationId xmlns:a16="http://schemas.microsoft.com/office/drawing/2014/main" id="{1BECD536-2ABD-4E0B-AEE9-14AAF4844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5" name="Picture 5">
          <a:extLst>
            <a:ext uri="{FF2B5EF4-FFF2-40B4-BE49-F238E27FC236}">
              <a16:creationId xmlns:a16="http://schemas.microsoft.com/office/drawing/2014/main" id="{2DBAA985-24D2-49CC-955E-72D2474EDC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6" name="Picture 5">
          <a:extLst>
            <a:ext uri="{FF2B5EF4-FFF2-40B4-BE49-F238E27FC236}">
              <a16:creationId xmlns:a16="http://schemas.microsoft.com/office/drawing/2014/main" id="{650AE934-462C-4FFE-A48C-D0F823130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7" name="Picture 5">
          <a:extLst>
            <a:ext uri="{FF2B5EF4-FFF2-40B4-BE49-F238E27FC236}">
              <a16:creationId xmlns:a16="http://schemas.microsoft.com/office/drawing/2014/main" id="{C8ED5857-F9D3-4A95-9C01-96519CF2F0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8" name="Picture 5">
          <a:extLst>
            <a:ext uri="{FF2B5EF4-FFF2-40B4-BE49-F238E27FC236}">
              <a16:creationId xmlns:a16="http://schemas.microsoft.com/office/drawing/2014/main" id="{EF8D4F4C-8A0B-4947-B262-FB7AAB1DF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19" name="Picture 5">
          <a:extLst>
            <a:ext uri="{FF2B5EF4-FFF2-40B4-BE49-F238E27FC236}">
              <a16:creationId xmlns:a16="http://schemas.microsoft.com/office/drawing/2014/main" id="{34FD4927-8031-402B-B158-93D6F1E4C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0" name="Picture 5">
          <a:extLst>
            <a:ext uri="{FF2B5EF4-FFF2-40B4-BE49-F238E27FC236}">
              <a16:creationId xmlns:a16="http://schemas.microsoft.com/office/drawing/2014/main" id="{5E8E423B-DAAC-43DA-B6D8-C79827E62E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1" name="Picture 5">
          <a:extLst>
            <a:ext uri="{FF2B5EF4-FFF2-40B4-BE49-F238E27FC236}">
              <a16:creationId xmlns:a16="http://schemas.microsoft.com/office/drawing/2014/main" id="{8C8E86EB-1F7C-4F56-8672-AD29BEBFF7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2" name="Picture 5">
          <a:extLst>
            <a:ext uri="{FF2B5EF4-FFF2-40B4-BE49-F238E27FC236}">
              <a16:creationId xmlns:a16="http://schemas.microsoft.com/office/drawing/2014/main" id="{4098C7A4-B171-4215-BC17-37CAFCAB5B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3" name="Picture 5">
          <a:extLst>
            <a:ext uri="{FF2B5EF4-FFF2-40B4-BE49-F238E27FC236}">
              <a16:creationId xmlns:a16="http://schemas.microsoft.com/office/drawing/2014/main" id="{9373AB2D-9201-4C41-B5C9-2E49E3821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4" name="Picture 5">
          <a:extLst>
            <a:ext uri="{FF2B5EF4-FFF2-40B4-BE49-F238E27FC236}">
              <a16:creationId xmlns:a16="http://schemas.microsoft.com/office/drawing/2014/main" id="{4E2931DF-6F13-44F3-836C-A1F84F1E4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5" name="Picture 5">
          <a:extLst>
            <a:ext uri="{FF2B5EF4-FFF2-40B4-BE49-F238E27FC236}">
              <a16:creationId xmlns:a16="http://schemas.microsoft.com/office/drawing/2014/main" id="{414DB930-415C-48B2-87D7-C8A98AD01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6" name="Picture 5">
          <a:extLst>
            <a:ext uri="{FF2B5EF4-FFF2-40B4-BE49-F238E27FC236}">
              <a16:creationId xmlns:a16="http://schemas.microsoft.com/office/drawing/2014/main" id="{996C44F6-899F-4E6E-B432-0A25ACE30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7" name="Picture 5">
          <a:extLst>
            <a:ext uri="{FF2B5EF4-FFF2-40B4-BE49-F238E27FC236}">
              <a16:creationId xmlns:a16="http://schemas.microsoft.com/office/drawing/2014/main" id="{9B053871-1306-4CD5-B912-F1EF62892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8" name="Picture 5">
          <a:extLst>
            <a:ext uri="{FF2B5EF4-FFF2-40B4-BE49-F238E27FC236}">
              <a16:creationId xmlns:a16="http://schemas.microsoft.com/office/drawing/2014/main" id="{4209291B-5985-405D-AFA9-249C31875D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29" name="Picture 5">
          <a:extLst>
            <a:ext uri="{FF2B5EF4-FFF2-40B4-BE49-F238E27FC236}">
              <a16:creationId xmlns:a16="http://schemas.microsoft.com/office/drawing/2014/main" id="{EA10EBF2-5B49-4B0C-B7B3-8917BE98F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30" name="Picture 5">
          <a:extLst>
            <a:ext uri="{FF2B5EF4-FFF2-40B4-BE49-F238E27FC236}">
              <a16:creationId xmlns:a16="http://schemas.microsoft.com/office/drawing/2014/main" id="{65755BA7-A953-49F7-A922-01D5132F4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31" name="Picture 5">
          <a:extLst>
            <a:ext uri="{FF2B5EF4-FFF2-40B4-BE49-F238E27FC236}">
              <a16:creationId xmlns:a16="http://schemas.microsoft.com/office/drawing/2014/main" id="{E48CCBE6-06FF-4CFB-8BCC-52C49CD8B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2" name="Picture 5">
          <a:extLst>
            <a:ext uri="{FF2B5EF4-FFF2-40B4-BE49-F238E27FC236}">
              <a16:creationId xmlns:a16="http://schemas.microsoft.com/office/drawing/2014/main" id="{3D93490D-12AE-4B52-96E3-A406929BE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3" name="Picture 5">
          <a:extLst>
            <a:ext uri="{FF2B5EF4-FFF2-40B4-BE49-F238E27FC236}">
              <a16:creationId xmlns:a16="http://schemas.microsoft.com/office/drawing/2014/main" id="{481A645D-F2CE-4285-859B-ABA7C7FAFE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4" name="Picture 5">
          <a:extLst>
            <a:ext uri="{FF2B5EF4-FFF2-40B4-BE49-F238E27FC236}">
              <a16:creationId xmlns:a16="http://schemas.microsoft.com/office/drawing/2014/main" id="{9C6C2449-D304-4AD7-9299-A708D45F7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5" name="Picture 5">
          <a:extLst>
            <a:ext uri="{FF2B5EF4-FFF2-40B4-BE49-F238E27FC236}">
              <a16:creationId xmlns:a16="http://schemas.microsoft.com/office/drawing/2014/main" id="{D74AEACE-C2BC-4073-966A-46B7393EA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6" name="Picture 5">
          <a:extLst>
            <a:ext uri="{FF2B5EF4-FFF2-40B4-BE49-F238E27FC236}">
              <a16:creationId xmlns:a16="http://schemas.microsoft.com/office/drawing/2014/main" id="{93F620B3-FFD3-4A08-A794-3CE6E1EB4C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7" name="Picture 5">
          <a:extLst>
            <a:ext uri="{FF2B5EF4-FFF2-40B4-BE49-F238E27FC236}">
              <a16:creationId xmlns:a16="http://schemas.microsoft.com/office/drawing/2014/main" id="{7FD0B82D-B057-452E-92CA-2AEBAA67A4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8" name="Picture 5">
          <a:extLst>
            <a:ext uri="{FF2B5EF4-FFF2-40B4-BE49-F238E27FC236}">
              <a16:creationId xmlns:a16="http://schemas.microsoft.com/office/drawing/2014/main" id="{FD303EF3-6843-4205-8884-4A0A0F5EE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39" name="Picture 5">
          <a:extLst>
            <a:ext uri="{FF2B5EF4-FFF2-40B4-BE49-F238E27FC236}">
              <a16:creationId xmlns:a16="http://schemas.microsoft.com/office/drawing/2014/main" id="{17BC3AD6-94C1-40FD-91D1-71762FC89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0" name="Picture 5">
          <a:extLst>
            <a:ext uri="{FF2B5EF4-FFF2-40B4-BE49-F238E27FC236}">
              <a16:creationId xmlns:a16="http://schemas.microsoft.com/office/drawing/2014/main" id="{F7E86EF6-36AA-439C-AA39-B68FF6821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1" name="Picture 5">
          <a:extLst>
            <a:ext uri="{FF2B5EF4-FFF2-40B4-BE49-F238E27FC236}">
              <a16:creationId xmlns:a16="http://schemas.microsoft.com/office/drawing/2014/main" id="{D0C77C1C-BE60-49DB-9A0B-DF6F9B1B5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2" name="Picture 5">
          <a:extLst>
            <a:ext uri="{FF2B5EF4-FFF2-40B4-BE49-F238E27FC236}">
              <a16:creationId xmlns:a16="http://schemas.microsoft.com/office/drawing/2014/main" id="{578FCC81-57DE-48FF-81BE-B26B47FF2D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3" name="Picture 5">
          <a:extLst>
            <a:ext uri="{FF2B5EF4-FFF2-40B4-BE49-F238E27FC236}">
              <a16:creationId xmlns:a16="http://schemas.microsoft.com/office/drawing/2014/main" id="{CE01D700-134F-4610-80C8-8C9699D3A2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4" name="Picture 5">
          <a:extLst>
            <a:ext uri="{FF2B5EF4-FFF2-40B4-BE49-F238E27FC236}">
              <a16:creationId xmlns:a16="http://schemas.microsoft.com/office/drawing/2014/main" id="{91FFE5EF-514C-4869-BC16-91E47EBD6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5" name="Picture 5">
          <a:extLst>
            <a:ext uri="{FF2B5EF4-FFF2-40B4-BE49-F238E27FC236}">
              <a16:creationId xmlns:a16="http://schemas.microsoft.com/office/drawing/2014/main" id="{D6F06375-0C3D-4AB3-8134-474A77553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6" name="Picture 5">
          <a:extLst>
            <a:ext uri="{FF2B5EF4-FFF2-40B4-BE49-F238E27FC236}">
              <a16:creationId xmlns:a16="http://schemas.microsoft.com/office/drawing/2014/main" id="{28E97CEA-D3A0-47FE-8E1B-796679C67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7" name="Picture 5">
          <a:extLst>
            <a:ext uri="{FF2B5EF4-FFF2-40B4-BE49-F238E27FC236}">
              <a16:creationId xmlns:a16="http://schemas.microsoft.com/office/drawing/2014/main" id="{0CCEEDEB-ED21-4998-BED9-2D5BD8448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8" name="Picture 5">
          <a:extLst>
            <a:ext uri="{FF2B5EF4-FFF2-40B4-BE49-F238E27FC236}">
              <a16:creationId xmlns:a16="http://schemas.microsoft.com/office/drawing/2014/main" id="{62FE2E59-7644-414B-B96D-DF38B6CDE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49" name="Picture 5">
          <a:extLst>
            <a:ext uri="{FF2B5EF4-FFF2-40B4-BE49-F238E27FC236}">
              <a16:creationId xmlns:a16="http://schemas.microsoft.com/office/drawing/2014/main" id="{97259D92-8B31-49F7-B5DC-563C0CE67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0" name="Picture 5">
          <a:extLst>
            <a:ext uri="{FF2B5EF4-FFF2-40B4-BE49-F238E27FC236}">
              <a16:creationId xmlns:a16="http://schemas.microsoft.com/office/drawing/2014/main" id="{6D4FAE72-730B-4BC1-8713-F8B200872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1" name="Picture 5">
          <a:extLst>
            <a:ext uri="{FF2B5EF4-FFF2-40B4-BE49-F238E27FC236}">
              <a16:creationId xmlns:a16="http://schemas.microsoft.com/office/drawing/2014/main" id="{B01D643E-C663-42E9-943E-768F3E487F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2" name="Picture 5">
          <a:extLst>
            <a:ext uri="{FF2B5EF4-FFF2-40B4-BE49-F238E27FC236}">
              <a16:creationId xmlns:a16="http://schemas.microsoft.com/office/drawing/2014/main" id="{38E208FA-D05A-4ABF-B411-56164A795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3" name="Picture 5">
          <a:extLst>
            <a:ext uri="{FF2B5EF4-FFF2-40B4-BE49-F238E27FC236}">
              <a16:creationId xmlns:a16="http://schemas.microsoft.com/office/drawing/2014/main" id="{F983859A-DEEF-42F7-96B3-3828EFECAC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4" name="Picture 5">
          <a:extLst>
            <a:ext uri="{FF2B5EF4-FFF2-40B4-BE49-F238E27FC236}">
              <a16:creationId xmlns:a16="http://schemas.microsoft.com/office/drawing/2014/main" id="{480F5CFC-700B-4879-A7BC-9F3F21937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5" name="Picture 5">
          <a:extLst>
            <a:ext uri="{FF2B5EF4-FFF2-40B4-BE49-F238E27FC236}">
              <a16:creationId xmlns:a16="http://schemas.microsoft.com/office/drawing/2014/main" id="{406A8818-397E-419F-ADA3-3D2B62345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6" name="Picture 5">
          <a:extLst>
            <a:ext uri="{FF2B5EF4-FFF2-40B4-BE49-F238E27FC236}">
              <a16:creationId xmlns:a16="http://schemas.microsoft.com/office/drawing/2014/main" id="{1E0CE6A3-1BAF-4F5D-9B29-935A0C444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7" name="Picture 5">
          <a:extLst>
            <a:ext uri="{FF2B5EF4-FFF2-40B4-BE49-F238E27FC236}">
              <a16:creationId xmlns:a16="http://schemas.microsoft.com/office/drawing/2014/main" id="{09C5AF8E-5791-4288-95B1-D0EC83D644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8" name="Picture 5">
          <a:extLst>
            <a:ext uri="{FF2B5EF4-FFF2-40B4-BE49-F238E27FC236}">
              <a16:creationId xmlns:a16="http://schemas.microsoft.com/office/drawing/2014/main" id="{D0D5C31D-8E30-4B1D-8E33-22153706FC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59" name="Picture 5">
          <a:extLst>
            <a:ext uri="{FF2B5EF4-FFF2-40B4-BE49-F238E27FC236}">
              <a16:creationId xmlns:a16="http://schemas.microsoft.com/office/drawing/2014/main" id="{EA091A68-2A69-4A73-828D-FA4DC35D2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0" name="Picture 5">
          <a:extLst>
            <a:ext uri="{FF2B5EF4-FFF2-40B4-BE49-F238E27FC236}">
              <a16:creationId xmlns:a16="http://schemas.microsoft.com/office/drawing/2014/main" id="{B339577E-601F-44DD-9D30-4C43D2E5C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1" name="Picture 5">
          <a:extLst>
            <a:ext uri="{FF2B5EF4-FFF2-40B4-BE49-F238E27FC236}">
              <a16:creationId xmlns:a16="http://schemas.microsoft.com/office/drawing/2014/main" id="{F60040BB-86D2-4F1F-BE6E-611180FCC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2" name="Picture 5">
          <a:extLst>
            <a:ext uri="{FF2B5EF4-FFF2-40B4-BE49-F238E27FC236}">
              <a16:creationId xmlns:a16="http://schemas.microsoft.com/office/drawing/2014/main" id="{D31711EC-6A0A-4D44-8FF5-743D5CE8E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3" name="Picture 5">
          <a:extLst>
            <a:ext uri="{FF2B5EF4-FFF2-40B4-BE49-F238E27FC236}">
              <a16:creationId xmlns:a16="http://schemas.microsoft.com/office/drawing/2014/main" id="{8C4457E8-69F2-48BC-BF19-6473F8763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4" name="Picture 5">
          <a:extLst>
            <a:ext uri="{FF2B5EF4-FFF2-40B4-BE49-F238E27FC236}">
              <a16:creationId xmlns:a16="http://schemas.microsoft.com/office/drawing/2014/main" id="{F3A8064D-3821-4296-97C6-182A9CCF8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5" name="Picture 5">
          <a:extLst>
            <a:ext uri="{FF2B5EF4-FFF2-40B4-BE49-F238E27FC236}">
              <a16:creationId xmlns:a16="http://schemas.microsoft.com/office/drawing/2014/main" id="{8268DEF0-5116-4B0B-94F1-7032B6A3F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6" name="Picture 5">
          <a:extLst>
            <a:ext uri="{FF2B5EF4-FFF2-40B4-BE49-F238E27FC236}">
              <a16:creationId xmlns:a16="http://schemas.microsoft.com/office/drawing/2014/main" id="{1DB60644-8A37-4AB1-BE6A-8E264DF0EE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7" name="Picture 5">
          <a:extLst>
            <a:ext uri="{FF2B5EF4-FFF2-40B4-BE49-F238E27FC236}">
              <a16:creationId xmlns:a16="http://schemas.microsoft.com/office/drawing/2014/main" id="{542849EA-5DD5-4C24-AD72-05F62875C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8" name="Picture 5">
          <a:extLst>
            <a:ext uri="{FF2B5EF4-FFF2-40B4-BE49-F238E27FC236}">
              <a16:creationId xmlns:a16="http://schemas.microsoft.com/office/drawing/2014/main" id="{20EE75C5-7B56-4982-B7D5-27FD94E748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69" name="Picture 5">
          <a:extLst>
            <a:ext uri="{FF2B5EF4-FFF2-40B4-BE49-F238E27FC236}">
              <a16:creationId xmlns:a16="http://schemas.microsoft.com/office/drawing/2014/main" id="{137ABD6D-AAE7-4DCB-86E8-1516CCF5A2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0" name="Picture 5">
          <a:extLst>
            <a:ext uri="{FF2B5EF4-FFF2-40B4-BE49-F238E27FC236}">
              <a16:creationId xmlns:a16="http://schemas.microsoft.com/office/drawing/2014/main" id="{ADA6104E-4EF0-4584-81DA-6EF3EBDE9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1" name="Picture 5">
          <a:extLst>
            <a:ext uri="{FF2B5EF4-FFF2-40B4-BE49-F238E27FC236}">
              <a16:creationId xmlns:a16="http://schemas.microsoft.com/office/drawing/2014/main" id="{4604255F-FACD-4BCD-BB2D-7CD35D305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2" name="Picture 5">
          <a:extLst>
            <a:ext uri="{FF2B5EF4-FFF2-40B4-BE49-F238E27FC236}">
              <a16:creationId xmlns:a16="http://schemas.microsoft.com/office/drawing/2014/main" id="{76FA0430-27D6-4098-BBB3-F0A4AABED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3" name="Picture 5">
          <a:extLst>
            <a:ext uri="{FF2B5EF4-FFF2-40B4-BE49-F238E27FC236}">
              <a16:creationId xmlns:a16="http://schemas.microsoft.com/office/drawing/2014/main" id="{FC0091F0-8E5F-4FE5-8C0D-5495A0D019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4" name="Picture 5">
          <a:extLst>
            <a:ext uri="{FF2B5EF4-FFF2-40B4-BE49-F238E27FC236}">
              <a16:creationId xmlns:a16="http://schemas.microsoft.com/office/drawing/2014/main" id="{8A406E8D-4D24-4C13-B5C0-46F51209A9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5" name="Picture 5">
          <a:extLst>
            <a:ext uri="{FF2B5EF4-FFF2-40B4-BE49-F238E27FC236}">
              <a16:creationId xmlns:a16="http://schemas.microsoft.com/office/drawing/2014/main" id="{AE85BB0D-DEA4-4A44-9E31-4C45D913C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6" name="Picture 5">
          <a:extLst>
            <a:ext uri="{FF2B5EF4-FFF2-40B4-BE49-F238E27FC236}">
              <a16:creationId xmlns:a16="http://schemas.microsoft.com/office/drawing/2014/main" id="{E78EE9D6-D505-429F-9043-53743CBCA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7" name="Picture 5">
          <a:extLst>
            <a:ext uri="{FF2B5EF4-FFF2-40B4-BE49-F238E27FC236}">
              <a16:creationId xmlns:a16="http://schemas.microsoft.com/office/drawing/2014/main" id="{65C27CD6-07D2-496C-AC02-AF2C2DB54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8" name="Picture 5">
          <a:extLst>
            <a:ext uri="{FF2B5EF4-FFF2-40B4-BE49-F238E27FC236}">
              <a16:creationId xmlns:a16="http://schemas.microsoft.com/office/drawing/2014/main" id="{576C490F-997D-47C5-AD69-04EAB82680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79" name="Picture 5">
          <a:extLst>
            <a:ext uri="{FF2B5EF4-FFF2-40B4-BE49-F238E27FC236}">
              <a16:creationId xmlns:a16="http://schemas.microsoft.com/office/drawing/2014/main" id="{67828389-FC50-4FAC-8C33-3F171D8478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0" name="Picture 5">
          <a:extLst>
            <a:ext uri="{FF2B5EF4-FFF2-40B4-BE49-F238E27FC236}">
              <a16:creationId xmlns:a16="http://schemas.microsoft.com/office/drawing/2014/main" id="{C6ACC8D6-199C-42B5-B1C4-3E47216824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1" name="Picture 5">
          <a:extLst>
            <a:ext uri="{FF2B5EF4-FFF2-40B4-BE49-F238E27FC236}">
              <a16:creationId xmlns:a16="http://schemas.microsoft.com/office/drawing/2014/main" id="{1C0F42BD-E9F6-4B79-9D9F-4612DD851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2" name="Picture 5">
          <a:extLst>
            <a:ext uri="{FF2B5EF4-FFF2-40B4-BE49-F238E27FC236}">
              <a16:creationId xmlns:a16="http://schemas.microsoft.com/office/drawing/2014/main" id="{4A94BA51-5808-416B-9DEE-BB6CF2B9B3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3" name="Picture 5">
          <a:extLst>
            <a:ext uri="{FF2B5EF4-FFF2-40B4-BE49-F238E27FC236}">
              <a16:creationId xmlns:a16="http://schemas.microsoft.com/office/drawing/2014/main" id="{072A1B8F-92E3-4EEE-B29D-E2038A123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4" name="Picture 5">
          <a:extLst>
            <a:ext uri="{FF2B5EF4-FFF2-40B4-BE49-F238E27FC236}">
              <a16:creationId xmlns:a16="http://schemas.microsoft.com/office/drawing/2014/main" id="{27BC3A9A-4651-4E49-964B-40E1FEF61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5" name="Picture 5">
          <a:extLst>
            <a:ext uri="{FF2B5EF4-FFF2-40B4-BE49-F238E27FC236}">
              <a16:creationId xmlns:a16="http://schemas.microsoft.com/office/drawing/2014/main" id="{8DBD889B-D135-42EE-B9AE-9CBDCD131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6" name="Picture 5">
          <a:extLst>
            <a:ext uri="{FF2B5EF4-FFF2-40B4-BE49-F238E27FC236}">
              <a16:creationId xmlns:a16="http://schemas.microsoft.com/office/drawing/2014/main" id="{29A4FD5C-C897-4ACF-9D08-080854D61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7" name="Picture 5">
          <a:extLst>
            <a:ext uri="{FF2B5EF4-FFF2-40B4-BE49-F238E27FC236}">
              <a16:creationId xmlns:a16="http://schemas.microsoft.com/office/drawing/2014/main" id="{578C8772-A931-43A5-B30C-A999C327F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8" name="Picture 5">
          <a:extLst>
            <a:ext uri="{FF2B5EF4-FFF2-40B4-BE49-F238E27FC236}">
              <a16:creationId xmlns:a16="http://schemas.microsoft.com/office/drawing/2014/main" id="{555E960B-484E-4D92-96A6-C55F170D0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89" name="Picture 5">
          <a:extLst>
            <a:ext uri="{FF2B5EF4-FFF2-40B4-BE49-F238E27FC236}">
              <a16:creationId xmlns:a16="http://schemas.microsoft.com/office/drawing/2014/main" id="{D125FB77-BE35-4B2E-A31A-BBC995BD23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90" name="Picture 5">
          <a:extLst>
            <a:ext uri="{FF2B5EF4-FFF2-40B4-BE49-F238E27FC236}">
              <a16:creationId xmlns:a16="http://schemas.microsoft.com/office/drawing/2014/main" id="{393BC42A-8D25-40DE-A68A-094848EF2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91" name="Picture 5">
          <a:extLst>
            <a:ext uri="{FF2B5EF4-FFF2-40B4-BE49-F238E27FC236}">
              <a16:creationId xmlns:a16="http://schemas.microsoft.com/office/drawing/2014/main" id="{5D277B19-7DB9-45D1-887F-93CFA27F6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92" name="Picture 5">
          <a:extLst>
            <a:ext uri="{FF2B5EF4-FFF2-40B4-BE49-F238E27FC236}">
              <a16:creationId xmlns:a16="http://schemas.microsoft.com/office/drawing/2014/main" id="{DF2A947A-9D69-49DC-9CFC-13091F7E78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593" name="Picture 5">
          <a:extLst>
            <a:ext uri="{FF2B5EF4-FFF2-40B4-BE49-F238E27FC236}">
              <a16:creationId xmlns:a16="http://schemas.microsoft.com/office/drawing/2014/main" id="{232289B6-B68A-4998-8744-BF05485DFF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4" name="Picture 5">
          <a:extLst>
            <a:ext uri="{FF2B5EF4-FFF2-40B4-BE49-F238E27FC236}">
              <a16:creationId xmlns:a16="http://schemas.microsoft.com/office/drawing/2014/main" id="{7FAAD1B4-FE06-437B-B9E0-728CAEFFB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5" name="Picture 5">
          <a:extLst>
            <a:ext uri="{FF2B5EF4-FFF2-40B4-BE49-F238E27FC236}">
              <a16:creationId xmlns:a16="http://schemas.microsoft.com/office/drawing/2014/main" id="{7E4DA4DE-DB26-4998-8CB4-F1FE13786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6" name="Picture 5">
          <a:extLst>
            <a:ext uri="{FF2B5EF4-FFF2-40B4-BE49-F238E27FC236}">
              <a16:creationId xmlns:a16="http://schemas.microsoft.com/office/drawing/2014/main" id="{A8CE7D95-A871-40E3-BC42-DBEB57413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7" name="Picture 5">
          <a:extLst>
            <a:ext uri="{FF2B5EF4-FFF2-40B4-BE49-F238E27FC236}">
              <a16:creationId xmlns:a16="http://schemas.microsoft.com/office/drawing/2014/main" id="{2F4261AC-D8EC-44D5-88E0-ADD56DBF08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8" name="Picture 5">
          <a:extLst>
            <a:ext uri="{FF2B5EF4-FFF2-40B4-BE49-F238E27FC236}">
              <a16:creationId xmlns:a16="http://schemas.microsoft.com/office/drawing/2014/main" id="{869A7445-7C48-4A4A-B226-25C83D6CF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599" name="Picture 5">
          <a:extLst>
            <a:ext uri="{FF2B5EF4-FFF2-40B4-BE49-F238E27FC236}">
              <a16:creationId xmlns:a16="http://schemas.microsoft.com/office/drawing/2014/main" id="{128CD65B-6EEF-41BA-BD4B-17D9EC4424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0" name="Picture 5">
          <a:extLst>
            <a:ext uri="{FF2B5EF4-FFF2-40B4-BE49-F238E27FC236}">
              <a16:creationId xmlns:a16="http://schemas.microsoft.com/office/drawing/2014/main" id="{C61FD405-6A0C-42CA-8194-E256F1E8AB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1" name="Picture 5">
          <a:extLst>
            <a:ext uri="{FF2B5EF4-FFF2-40B4-BE49-F238E27FC236}">
              <a16:creationId xmlns:a16="http://schemas.microsoft.com/office/drawing/2014/main" id="{9B6C3C17-A3F4-4F97-9014-46DBD54B8E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2" name="Picture 5">
          <a:extLst>
            <a:ext uri="{FF2B5EF4-FFF2-40B4-BE49-F238E27FC236}">
              <a16:creationId xmlns:a16="http://schemas.microsoft.com/office/drawing/2014/main" id="{EC1C1BC2-4A84-4DCA-B169-DC72010D6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3" name="Picture 5">
          <a:extLst>
            <a:ext uri="{FF2B5EF4-FFF2-40B4-BE49-F238E27FC236}">
              <a16:creationId xmlns:a16="http://schemas.microsoft.com/office/drawing/2014/main" id="{689644B0-2443-42BD-B720-A8C9FAF0B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4" name="Picture 5">
          <a:extLst>
            <a:ext uri="{FF2B5EF4-FFF2-40B4-BE49-F238E27FC236}">
              <a16:creationId xmlns:a16="http://schemas.microsoft.com/office/drawing/2014/main" id="{E448BEE3-CFB5-44FB-A4FC-4A7E5B429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5" name="Picture 5">
          <a:extLst>
            <a:ext uri="{FF2B5EF4-FFF2-40B4-BE49-F238E27FC236}">
              <a16:creationId xmlns:a16="http://schemas.microsoft.com/office/drawing/2014/main" id="{D5D1278A-2E4F-4B04-855E-88BCD364B8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6" name="Picture 5">
          <a:extLst>
            <a:ext uri="{FF2B5EF4-FFF2-40B4-BE49-F238E27FC236}">
              <a16:creationId xmlns:a16="http://schemas.microsoft.com/office/drawing/2014/main" id="{24364E97-CCEE-4473-BA29-2FD198AA4E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7" name="Picture 5">
          <a:extLst>
            <a:ext uri="{FF2B5EF4-FFF2-40B4-BE49-F238E27FC236}">
              <a16:creationId xmlns:a16="http://schemas.microsoft.com/office/drawing/2014/main" id="{6648841A-D6CC-46F0-967D-40300C0F8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8" name="Picture 5">
          <a:extLst>
            <a:ext uri="{FF2B5EF4-FFF2-40B4-BE49-F238E27FC236}">
              <a16:creationId xmlns:a16="http://schemas.microsoft.com/office/drawing/2014/main" id="{14E43918-A069-4B75-84AB-2E89D36D0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09" name="Picture 5">
          <a:extLst>
            <a:ext uri="{FF2B5EF4-FFF2-40B4-BE49-F238E27FC236}">
              <a16:creationId xmlns:a16="http://schemas.microsoft.com/office/drawing/2014/main" id="{ECD6AB6B-6974-490C-9435-69D41F02A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0" name="Picture 5">
          <a:extLst>
            <a:ext uri="{FF2B5EF4-FFF2-40B4-BE49-F238E27FC236}">
              <a16:creationId xmlns:a16="http://schemas.microsoft.com/office/drawing/2014/main" id="{E25C37BB-70D3-46F0-8F28-1D5789485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1" name="Picture 5">
          <a:extLst>
            <a:ext uri="{FF2B5EF4-FFF2-40B4-BE49-F238E27FC236}">
              <a16:creationId xmlns:a16="http://schemas.microsoft.com/office/drawing/2014/main" id="{198EEE8E-883F-4FF8-9737-BDE9C56672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2" name="Picture 5">
          <a:extLst>
            <a:ext uri="{FF2B5EF4-FFF2-40B4-BE49-F238E27FC236}">
              <a16:creationId xmlns:a16="http://schemas.microsoft.com/office/drawing/2014/main" id="{234C5854-A30B-4DD3-9C1D-157281147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3" name="Picture 5">
          <a:extLst>
            <a:ext uri="{FF2B5EF4-FFF2-40B4-BE49-F238E27FC236}">
              <a16:creationId xmlns:a16="http://schemas.microsoft.com/office/drawing/2014/main" id="{39725EF5-A649-48AE-999F-C739C83A0A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4" name="Picture 5">
          <a:extLst>
            <a:ext uri="{FF2B5EF4-FFF2-40B4-BE49-F238E27FC236}">
              <a16:creationId xmlns:a16="http://schemas.microsoft.com/office/drawing/2014/main" id="{A0981DF2-5471-4704-B8D8-3CD145447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5" name="Picture 5">
          <a:extLst>
            <a:ext uri="{FF2B5EF4-FFF2-40B4-BE49-F238E27FC236}">
              <a16:creationId xmlns:a16="http://schemas.microsoft.com/office/drawing/2014/main" id="{714817CF-E8EA-4C76-85B4-443081A78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6" name="Picture 5">
          <a:extLst>
            <a:ext uri="{FF2B5EF4-FFF2-40B4-BE49-F238E27FC236}">
              <a16:creationId xmlns:a16="http://schemas.microsoft.com/office/drawing/2014/main" id="{E0B24551-D8F6-4AD2-B5AC-7173439F4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7" name="Picture 5">
          <a:extLst>
            <a:ext uri="{FF2B5EF4-FFF2-40B4-BE49-F238E27FC236}">
              <a16:creationId xmlns:a16="http://schemas.microsoft.com/office/drawing/2014/main" id="{33934402-E8F5-4423-90FB-35B93F956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8" name="Picture 5">
          <a:extLst>
            <a:ext uri="{FF2B5EF4-FFF2-40B4-BE49-F238E27FC236}">
              <a16:creationId xmlns:a16="http://schemas.microsoft.com/office/drawing/2014/main" id="{E96D9B09-1D96-47C8-AF9A-3B41F8EC4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19" name="Picture 5">
          <a:extLst>
            <a:ext uri="{FF2B5EF4-FFF2-40B4-BE49-F238E27FC236}">
              <a16:creationId xmlns:a16="http://schemas.microsoft.com/office/drawing/2014/main" id="{316EF6F1-D9A4-4BE2-862D-B98652D055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0" name="Picture 5">
          <a:extLst>
            <a:ext uri="{FF2B5EF4-FFF2-40B4-BE49-F238E27FC236}">
              <a16:creationId xmlns:a16="http://schemas.microsoft.com/office/drawing/2014/main" id="{3646A794-F1DD-4F1E-B375-4E4DE5E2A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1" name="Picture 5">
          <a:extLst>
            <a:ext uri="{FF2B5EF4-FFF2-40B4-BE49-F238E27FC236}">
              <a16:creationId xmlns:a16="http://schemas.microsoft.com/office/drawing/2014/main" id="{949F680A-E985-413C-9B9E-B03968778F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2" name="Picture 5">
          <a:extLst>
            <a:ext uri="{FF2B5EF4-FFF2-40B4-BE49-F238E27FC236}">
              <a16:creationId xmlns:a16="http://schemas.microsoft.com/office/drawing/2014/main" id="{F27452B3-0A75-4BC6-9181-77443BFC6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3" name="Picture 5">
          <a:extLst>
            <a:ext uri="{FF2B5EF4-FFF2-40B4-BE49-F238E27FC236}">
              <a16:creationId xmlns:a16="http://schemas.microsoft.com/office/drawing/2014/main" id="{4B601149-0C5F-47CB-AFB4-8CFB9AD2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4" name="Picture 5">
          <a:extLst>
            <a:ext uri="{FF2B5EF4-FFF2-40B4-BE49-F238E27FC236}">
              <a16:creationId xmlns:a16="http://schemas.microsoft.com/office/drawing/2014/main" id="{872B9053-1B74-4BE9-9B98-A2B2731EB5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5" name="Picture 5">
          <a:extLst>
            <a:ext uri="{FF2B5EF4-FFF2-40B4-BE49-F238E27FC236}">
              <a16:creationId xmlns:a16="http://schemas.microsoft.com/office/drawing/2014/main" id="{EFD7FE3F-DF8A-4B08-A16A-88FE21493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6" name="Picture 5">
          <a:extLst>
            <a:ext uri="{FF2B5EF4-FFF2-40B4-BE49-F238E27FC236}">
              <a16:creationId xmlns:a16="http://schemas.microsoft.com/office/drawing/2014/main" id="{2D1C6A4A-86B7-4146-AF1C-AC4DF1BA1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7" name="Picture 5">
          <a:extLst>
            <a:ext uri="{FF2B5EF4-FFF2-40B4-BE49-F238E27FC236}">
              <a16:creationId xmlns:a16="http://schemas.microsoft.com/office/drawing/2014/main" id="{C0754CE2-0ABE-4806-BA19-241A8F184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8" name="Picture 5">
          <a:extLst>
            <a:ext uri="{FF2B5EF4-FFF2-40B4-BE49-F238E27FC236}">
              <a16:creationId xmlns:a16="http://schemas.microsoft.com/office/drawing/2014/main" id="{1FFF6195-441D-47F4-A996-38E46D9B2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29" name="Picture 5">
          <a:extLst>
            <a:ext uri="{FF2B5EF4-FFF2-40B4-BE49-F238E27FC236}">
              <a16:creationId xmlns:a16="http://schemas.microsoft.com/office/drawing/2014/main" id="{5A926B7E-8C66-4E8D-9779-D2CB7519A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0" name="Picture 5">
          <a:extLst>
            <a:ext uri="{FF2B5EF4-FFF2-40B4-BE49-F238E27FC236}">
              <a16:creationId xmlns:a16="http://schemas.microsoft.com/office/drawing/2014/main" id="{AA058E37-AF58-47B8-97E8-42D96FB787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1" name="Picture 5">
          <a:extLst>
            <a:ext uri="{FF2B5EF4-FFF2-40B4-BE49-F238E27FC236}">
              <a16:creationId xmlns:a16="http://schemas.microsoft.com/office/drawing/2014/main" id="{037931BF-112A-4611-BD08-D007F328B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2" name="Picture 5">
          <a:extLst>
            <a:ext uri="{FF2B5EF4-FFF2-40B4-BE49-F238E27FC236}">
              <a16:creationId xmlns:a16="http://schemas.microsoft.com/office/drawing/2014/main" id="{9873F108-4C2F-4879-AE85-D4425B8ED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3" name="Picture 5">
          <a:extLst>
            <a:ext uri="{FF2B5EF4-FFF2-40B4-BE49-F238E27FC236}">
              <a16:creationId xmlns:a16="http://schemas.microsoft.com/office/drawing/2014/main" id="{78A4B345-CD2C-4EAC-A147-37F4297481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4" name="Picture 5">
          <a:extLst>
            <a:ext uri="{FF2B5EF4-FFF2-40B4-BE49-F238E27FC236}">
              <a16:creationId xmlns:a16="http://schemas.microsoft.com/office/drawing/2014/main" id="{AFB49088-FB3A-4D86-895D-34147626DB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635" name="Picture 5">
          <a:extLst>
            <a:ext uri="{FF2B5EF4-FFF2-40B4-BE49-F238E27FC236}">
              <a16:creationId xmlns:a16="http://schemas.microsoft.com/office/drawing/2014/main" id="{B24306FD-D887-42FA-B2FB-CD78E404F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36" name="Picture 5">
          <a:extLst>
            <a:ext uri="{FF2B5EF4-FFF2-40B4-BE49-F238E27FC236}">
              <a16:creationId xmlns:a16="http://schemas.microsoft.com/office/drawing/2014/main" id="{C4D4A970-7881-41A6-801D-83F408B2B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37" name="Picture 5">
          <a:extLst>
            <a:ext uri="{FF2B5EF4-FFF2-40B4-BE49-F238E27FC236}">
              <a16:creationId xmlns:a16="http://schemas.microsoft.com/office/drawing/2014/main" id="{3C673475-3385-4FCC-9CB6-EBA89ECBE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38" name="Picture 5">
          <a:extLst>
            <a:ext uri="{FF2B5EF4-FFF2-40B4-BE49-F238E27FC236}">
              <a16:creationId xmlns:a16="http://schemas.microsoft.com/office/drawing/2014/main" id="{22C726BC-EFBC-4D27-8073-0DCABCB01D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39" name="Picture 5">
          <a:extLst>
            <a:ext uri="{FF2B5EF4-FFF2-40B4-BE49-F238E27FC236}">
              <a16:creationId xmlns:a16="http://schemas.microsoft.com/office/drawing/2014/main" id="{E58389A8-C7C2-43AD-8D2C-7DD911ECE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0" name="Picture 5">
          <a:extLst>
            <a:ext uri="{FF2B5EF4-FFF2-40B4-BE49-F238E27FC236}">
              <a16:creationId xmlns:a16="http://schemas.microsoft.com/office/drawing/2014/main" id="{317D472D-8E5D-41CF-9E0C-B9694580EE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1" name="Picture 5">
          <a:extLst>
            <a:ext uri="{FF2B5EF4-FFF2-40B4-BE49-F238E27FC236}">
              <a16:creationId xmlns:a16="http://schemas.microsoft.com/office/drawing/2014/main" id="{DA8E088D-AEAB-48AB-BAB7-FAC248542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2" name="Picture 5">
          <a:extLst>
            <a:ext uri="{FF2B5EF4-FFF2-40B4-BE49-F238E27FC236}">
              <a16:creationId xmlns:a16="http://schemas.microsoft.com/office/drawing/2014/main" id="{9FAACDE9-EA6E-45D6-ABF6-540286EB2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3" name="Picture 5">
          <a:extLst>
            <a:ext uri="{FF2B5EF4-FFF2-40B4-BE49-F238E27FC236}">
              <a16:creationId xmlns:a16="http://schemas.microsoft.com/office/drawing/2014/main" id="{0FB9A86A-BA14-41E8-B4F0-985CA64F5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4" name="Picture 5">
          <a:extLst>
            <a:ext uri="{FF2B5EF4-FFF2-40B4-BE49-F238E27FC236}">
              <a16:creationId xmlns:a16="http://schemas.microsoft.com/office/drawing/2014/main" id="{2C8632F6-B195-4D21-9AF8-F006A6461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5" name="Picture 5">
          <a:extLst>
            <a:ext uri="{FF2B5EF4-FFF2-40B4-BE49-F238E27FC236}">
              <a16:creationId xmlns:a16="http://schemas.microsoft.com/office/drawing/2014/main" id="{DD70E726-4F70-48E3-A77A-DC81127CA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6" name="Picture 5">
          <a:extLst>
            <a:ext uri="{FF2B5EF4-FFF2-40B4-BE49-F238E27FC236}">
              <a16:creationId xmlns:a16="http://schemas.microsoft.com/office/drawing/2014/main" id="{29D3D006-C3BF-4E92-977F-22139C0F6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7" name="Picture 5">
          <a:extLst>
            <a:ext uri="{FF2B5EF4-FFF2-40B4-BE49-F238E27FC236}">
              <a16:creationId xmlns:a16="http://schemas.microsoft.com/office/drawing/2014/main" id="{C2B43FDE-9CC7-43C9-92BD-C9F2E95A3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8" name="Picture 5">
          <a:extLst>
            <a:ext uri="{FF2B5EF4-FFF2-40B4-BE49-F238E27FC236}">
              <a16:creationId xmlns:a16="http://schemas.microsoft.com/office/drawing/2014/main" id="{FAA9665A-D2AE-4AFB-AF0C-A811DE3C9A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49" name="Picture 5">
          <a:extLst>
            <a:ext uri="{FF2B5EF4-FFF2-40B4-BE49-F238E27FC236}">
              <a16:creationId xmlns:a16="http://schemas.microsoft.com/office/drawing/2014/main" id="{228ED355-BF2A-4595-820D-1D10AB7B0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0" name="Picture 5">
          <a:extLst>
            <a:ext uri="{FF2B5EF4-FFF2-40B4-BE49-F238E27FC236}">
              <a16:creationId xmlns:a16="http://schemas.microsoft.com/office/drawing/2014/main" id="{32B8C53B-E552-41A3-AD3F-11BF60C76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1" name="Picture 5">
          <a:extLst>
            <a:ext uri="{FF2B5EF4-FFF2-40B4-BE49-F238E27FC236}">
              <a16:creationId xmlns:a16="http://schemas.microsoft.com/office/drawing/2014/main" id="{BDC07AD4-40E7-48C9-A979-7ED062AA2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2" name="Picture 5">
          <a:extLst>
            <a:ext uri="{FF2B5EF4-FFF2-40B4-BE49-F238E27FC236}">
              <a16:creationId xmlns:a16="http://schemas.microsoft.com/office/drawing/2014/main" id="{8CE328AC-AD94-47D5-A6E5-407118FE1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3" name="Picture 5">
          <a:extLst>
            <a:ext uri="{FF2B5EF4-FFF2-40B4-BE49-F238E27FC236}">
              <a16:creationId xmlns:a16="http://schemas.microsoft.com/office/drawing/2014/main" id="{F8B4956E-DA76-4A88-8F61-80F6C07C8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4" name="Picture 5">
          <a:extLst>
            <a:ext uri="{FF2B5EF4-FFF2-40B4-BE49-F238E27FC236}">
              <a16:creationId xmlns:a16="http://schemas.microsoft.com/office/drawing/2014/main" id="{E99F14E0-1F07-4B5F-9843-E5FD2F679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5" name="Picture 5">
          <a:extLst>
            <a:ext uri="{FF2B5EF4-FFF2-40B4-BE49-F238E27FC236}">
              <a16:creationId xmlns:a16="http://schemas.microsoft.com/office/drawing/2014/main" id="{E0D4BF7D-98DC-4103-9524-984A21DE0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6" name="Picture 5">
          <a:extLst>
            <a:ext uri="{FF2B5EF4-FFF2-40B4-BE49-F238E27FC236}">
              <a16:creationId xmlns:a16="http://schemas.microsoft.com/office/drawing/2014/main" id="{627B8B7B-E1FB-42C7-AE91-89CBF8E9C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7" name="Picture 5">
          <a:extLst>
            <a:ext uri="{FF2B5EF4-FFF2-40B4-BE49-F238E27FC236}">
              <a16:creationId xmlns:a16="http://schemas.microsoft.com/office/drawing/2014/main" id="{A7F33F5E-4D02-4AC8-8783-30B874173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8" name="Picture 5">
          <a:extLst>
            <a:ext uri="{FF2B5EF4-FFF2-40B4-BE49-F238E27FC236}">
              <a16:creationId xmlns:a16="http://schemas.microsoft.com/office/drawing/2014/main" id="{0FF9E218-94D0-42CD-85E4-0EFAA16F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59" name="Picture 5">
          <a:extLst>
            <a:ext uri="{FF2B5EF4-FFF2-40B4-BE49-F238E27FC236}">
              <a16:creationId xmlns:a16="http://schemas.microsoft.com/office/drawing/2014/main" id="{6EA4EA1B-1A55-4340-B87A-BF37DF4CE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0" name="Picture 5">
          <a:extLst>
            <a:ext uri="{FF2B5EF4-FFF2-40B4-BE49-F238E27FC236}">
              <a16:creationId xmlns:a16="http://schemas.microsoft.com/office/drawing/2014/main" id="{54ECD12B-23AD-4495-8799-A3F4732664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1" name="Picture 5">
          <a:extLst>
            <a:ext uri="{FF2B5EF4-FFF2-40B4-BE49-F238E27FC236}">
              <a16:creationId xmlns:a16="http://schemas.microsoft.com/office/drawing/2014/main" id="{786F16E4-97F8-4BB7-98E9-578D08DF7D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2" name="Picture 5">
          <a:extLst>
            <a:ext uri="{FF2B5EF4-FFF2-40B4-BE49-F238E27FC236}">
              <a16:creationId xmlns:a16="http://schemas.microsoft.com/office/drawing/2014/main" id="{DCD08889-16E8-4D3B-BD72-E9D549DFB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3" name="Picture 5">
          <a:extLst>
            <a:ext uri="{FF2B5EF4-FFF2-40B4-BE49-F238E27FC236}">
              <a16:creationId xmlns:a16="http://schemas.microsoft.com/office/drawing/2014/main" id="{08909205-DB77-4401-AD15-BEAAC39087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4" name="Picture 5">
          <a:extLst>
            <a:ext uri="{FF2B5EF4-FFF2-40B4-BE49-F238E27FC236}">
              <a16:creationId xmlns:a16="http://schemas.microsoft.com/office/drawing/2014/main" id="{792B1E41-028A-42BD-8B71-79F77E14B5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5" name="Picture 5">
          <a:extLst>
            <a:ext uri="{FF2B5EF4-FFF2-40B4-BE49-F238E27FC236}">
              <a16:creationId xmlns:a16="http://schemas.microsoft.com/office/drawing/2014/main" id="{1417AFAF-C502-4BC4-916B-13E5BB971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6" name="Picture 5">
          <a:extLst>
            <a:ext uri="{FF2B5EF4-FFF2-40B4-BE49-F238E27FC236}">
              <a16:creationId xmlns:a16="http://schemas.microsoft.com/office/drawing/2014/main" id="{A72248EE-7C61-4D73-947D-A4FC0D63A6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7" name="Picture 5">
          <a:extLst>
            <a:ext uri="{FF2B5EF4-FFF2-40B4-BE49-F238E27FC236}">
              <a16:creationId xmlns:a16="http://schemas.microsoft.com/office/drawing/2014/main" id="{0732A62D-9D72-4161-80D7-346A5BD71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8" name="Picture 5">
          <a:extLst>
            <a:ext uri="{FF2B5EF4-FFF2-40B4-BE49-F238E27FC236}">
              <a16:creationId xmlns:a16="http://schemas.microsoft.com/office/drawing/2014/main" id="{1D6BAF7B-D3BB-4C03-B2C5-3BD1BEEF35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69" name="Picture 5">
          <a:extLst>
            <a:ext uri="{FF2B5EF4-FFF2-40B4-BE49-F238E27FC236}">
              <a16:creationId xmlns:a16="http://schemas.microsoft.com/office/drawing/2014/main" id="{93B4B8BD-8A9C-4881-B463-3AF95E0CD3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0" name="Picture 5">
          <a:extLst>
            <a:ext uri="{FF2B5EF4-FFF2-40B4-BE49-F238E27FC236}">
              <a16:creationId xmlns:a16="http://schemas.microsoft.com/office/drawing/2014/main" id="{25332C31-4901-408A-84B4-E47A03D26D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1" name="Picture 5">
          <a:extLst>
            <a:ext uri="{FF2B5EF4-FFF2-40B4-BE49-F238E27FC236}">
              <a16:creationId xmlns:a16="http://schemas.microsoft.com/office/drawing/2014/main" id="{C6D07696-78A6-48A8-B2E1-CD0212E91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2" name="Picture 5">
          <a:extLst>
            <a:ext uri="{FF2B5EF4-FFF2-40B4-BE49-F238E27FC236}">
              <a16:creationId xmlns:a16="http://schemas.microsoft.com/office/drawing/2014/main" id="{2AA322A0-E78A-4EAD-A8F1-62A24EC8E5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3" name="Picture 5">
          <a:extLst>
            <a:ext uri="{FF2B5EF4-FFF2-40B4-BE49-F238E27FC236}">
              <a16:creationId xmlns:a16="http://schemas.microsoft.com/office/drawing/2014/main" id="{0F1872DF-5F1B-44A7-8761-E4668966B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4" name="Picture 5">
          <a:extLst>
            <a:ext uri="{FF2B5EF4-FFF2-40B4-BE49-F238E27FC236}">
              <a16:creationId xmlns:a16="http://schemas.microsoft.com/office/drawing/2014/main" id="{B83DBF29-A900-4C88-A66E-7F7136CB2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5" name="Picture 5">
          <a:extLst>
            <a:ext uri="{FF2B5EF4-FFF2-40B4-BE49-F238E27FC236}">
              <a16:creationId xmlns:a16="http://schemas.microsoft.com/office/drawing/2014/main" id="{38BC712F-06C9-4911-BCD0-7C71E528F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6" name="Picture 5">
          <a:extLst>
            <a:ext uri="{FF2B5EF4-FFF2-40B4-BE49-F238E27FC236}">
              <a16:creationId xmlns:a16="http://schemas.microsoft.com/office/drawing/2014/main" id="{69A1C1C5-4404-4EF6-9F92-4741B942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7" name="Picture 5">
          <a:extLst>
            <a:ext uri="{FF2B5EF4-FFF2-40B4-BE49-F238E27FC236}">
              <a16:creationId xmlns:a16="http://schemas.microsoft.com/office/drawing/2014/main" id="{55FBE101-783D-4C32-8C5E-A4381F5253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8" name="Picture 5">
          <a:extLst>
            <a:ext uri="{FF2B5EF4-FFF2-40B4-BE49-F238E27FC236}">
              <a16:creationId xmlns:a16="http://schemas.microsoft.com/office/drawing/2014/main" id="{544F18BF-E852-44F9-ADFF-851223465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79" name="Picture 5">
          <a:extLst>
            <a:ext uri="{FF2B5EF4-FFF2-40B4-BE49-F238E27FC236}">
              <a16:creationId xmlns:a16="http://schemas.microsoft.com/office/drawing/2014/main" id="{8D5CB5D6-B336-4947-82C3-43D9CA570E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0" name="Picture 5">
          <a:extLst>
            <a:ext uri="{FF2B5EF4-FFF2-40B4-BE49-F238E27FC236}">
              <a16:creationId xmlns:a16="http://schemas.microsoft.com/office/drawing/2014/main" id="{FA519026-08F1-46B5-84E1-BCD05B3B6B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1" name="Picture 5">
          <a:extLst>
            <a:ext uri="{FF2B5EF4-FFF2-40B4-BE49-F238E27FC236}">
              <a16:creationId xmlns:a16="http://schemas.microsoft.com/office/drawing/2014/main" id="{3E7A5FC3-BA49-4A27-BEF6-90F72CAFE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2" name="Picture 5">
          <a:extLst>
            <a:ext uri="{FF2B5EF4-FFF2-40B4-BE49-F238E27FC236}">
              <a16:creationId xmlns:a16="http://schemas.microsoft.com/office/drawing/2014/main" id="{34962254-5927-4634-9056-914440902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3" name="Picture 5">
          <a:extLst>
            <a:ext uri="{FF2B5EF4-FFF2-40B4-BE49-F238E27FC236}">
              <a16:creationId xmlns:a16="http://schemas.microsoft.com/office/drawing/2014/main" id="{06F26CD7-B4C0-411A-B6DB-0943FA783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4" name="Picture 5">
          <a:extLst>
            <a:ext uri="{FF2B5EF4-FFF2-40B4-BE49-F238E27FC236}">
              <a16:creationId xmlns:a16="http://schemas.microsoft.com/office/drawing/2014/main" id="{0AF9DF96-B6F0-4338-A07C-F111457214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5" name="Picture 5">
          <a:extLst>
            <a:ext uri="{FF2B5EF4-FFF2-40B4-BE49-F238E27FC236}">
              <a16:creationId xmlns:a16="http://schemas.microsoft.com/office/drawing/2014/main" id="{27121D7A-66FE-432F-B6AD-802F7C8FE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6" name="Picture 5">
          <a:extLst>
            <a:ext uri="{FF2B5EF4-FFF2-40B4-BE49-F238E27FC236}">
              <a16:creationId xmlns:a16="http://schemas.microsoft.com/office/drawing/2014/main" id="{3258DC0E-E1D6-4B49-961F-C67C11241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7" name="Picture 5">
          <a:extLst>
            <a:ext uri="{FF2B5EF4-FFF2-40B4-BE49-F238E27FC236}">
              <a16:creationId xmlns:a16="http://schemas.microsoft.com/office/drawing/2014/main" id="{0E1A58FE-8920-4963-AF9D-4ACB5BD95B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8" name="Picture 5">
          <a:extLst>
            <a:ext uri="{FF2B5EF4-FFF2-40B4-BE49-F238E27FC236}">
              <a16:creationId xmlns:a16="http://schemas.microsoft.com/office/drawing/2014/main" id="{987515E0-269D-4AD7-934A-B833690A3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89" name="Picture 5">
          <a:extLst>
            <a:ext uri="{FF2B5EF4-FFF2-40B4-BE49-F238E27FC236}">
              <a16:creationId xmlns:a16="http://schemas.microsoft.com/office/drawing/2014/main" id="{FCE02D6C-D7BB-4274-B52E-DCC15523B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0" name="Picture 5">
          <a:extLst>
            <a:ext uri="{FF2B5EF4-FFF2-40B4-BE49-F238E27FC236}">
              <a16:creationId xmlns:a16="http://schemas.microsoft.com/office/drawing/2014/main" id="{104FA6F6-1DAB-4211-B0E0-EACFF4E2CC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1" name="Picture 5">
          <a:extLst>
            <a:ext uri="{FF2B5EF4-FFF2-40B4-BE49-F238E27FC236}">
              <a16:creationId xmlns:a16="http://schemas.microsoft.com/office/drawing/2014/main" id="{1916581B-35E2-482D-9AD5-174C90C08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2" name="Picture 5">
          <a:extLst>
            <a:ext uri="{FF2B5EF4-FFF2-40B4-BE49-F238E27FC236}">
              <a16:creationId xmlns:a16="http://schemas.microsoft.com/office/drawing/2014/main" id="{B121FE67-62EE-4884-9893-D83DBBE51F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3" name="Picture 5">
          <a:extLst>
            <a:ext uri="{FF2B5EF4-FFF2-40B4-BE49-F238E27FC236}">
              <a16:creationId xmlns:a16="http://schemas.microsoft.com/office/drawing/2014/main" id="{CE5B6BFC-2742-47C4-8B76-7EB7CAFB3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4" name="Picture 5">
          <a:extLst>
            <a:ext uri="{FF2B5EF4-FFF2-40B4-BE49-F238E27FC236}">
              <a16:creationId xmlns:a16="http://schemas.microsoft.com/office/drawing/2014/main" id="{A2CE2107-F2F9-4A6A-A75A-8ECCE65E8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5" name="Picture 5">
          <a:extLst>
            <a:ext uri="{FF2B5EF4-FFF2-40B4-BE49-F238E27FC236}">
              <a16:creationId xmlns:a16="http://schemas.microsoft.com/office/drawing/2014/main" id="{B6D9509D-DE0E-4BA6-A8E6-1C1B066C7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6" name="Picture 5">
          <a:extLst>
            <a:ext uri="{FF2B5EF4-FFF2-40B4-BE49-F238E27FC236}">
              <a16:creationId xmlns:a16="http://schemas.microsoft.com/office/drawing/2014/main" id="{F56E9D75-A435-4E20-B1A7-5CB3CDDD7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697" name="Picture 5">
          <a:extLst>
            <a:ext uri="{FF2B5EF4-FFF2-40B4-BE49-F238E27FC236}">
              <a16:creationId xmlns:a16="http://schemas.microsoft.com/office/drawing/2014/main" id="{0068BD7E-BAC1-4A46-AC41-8A254E0A9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698" name="Picture 5">
          <a:extLst>
            <a:ext uri="{FF2B5EF4-FFF2-40B4-BE49-F238E27FC236}">
              <a16:creationId xmlns:a16="http://schemas.microsoft.com/office/drawing/2014/main" id="{B95C9E2D-D72B-4A67-8D34-1C84D55200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699" name="Picture 5">
          <a:extLst>
            <a:ext uri="{FF2B5EF4-FFF2-40B4-BE49-F238E27FC236}">
              <a16:creationId xmlns:a16="http://schemas.microsoft.com/office/drawing/2014/main" id="{751E0F6D-E8B1-4897-AA3A-8DC1F6D926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0" name="Picture 5">
          <a:extLst>
            <a:ext uri="{FF2B5EF4-FFF2-40B4-BE49-F238E27FC236}">
              <a16:creationId xmlns:a16="http://schemas.microsoft.com/office/drawing/2014/main" id="{1951E9F1-50FE-40BC-94E3-CF576C2A8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1" name="Picture 5">
          <a:extLst>
            <a:ext uri="{FF2B5EF4-FFF2-40B4-BE49-F238E27FC236}">
              <a16:creationId xmlns:a16="http://schemas.microsoft.com/office/drawing/2014/main" id="{3BB6649F-DDAB-45C0-9BC5-2E366BE57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2" name="Picture 5">
          <a:extLst>
            <a:ext uri="{FF2B5EF4-FFF2-40B4-BE49-F238E27FC236}">
              <a16:creationId xmlns:a16="http://schemas.microsoft.com/office/drawing/2014/main" id="{2F2AF849-F3C6-4162-9975-02A02DC35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3" name="Picture 5">
          <a:extLst>
            <a:ext uri="{FF2B5EF4-FFF2-40B4-BE49-F238E27FC236}">
              <a16:creationId xmlns:a16="http://schemas.microsoft.com/office/drawing/2014/main" id="{C125EFB9-EE7F-41D7-8E74-C6A97C9EB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4" name="Picture 5">
          <a:extLst>
            <a:ext uri="{FF2B5EF4-FFF2-40B4-BE49-F238E27FC236}">
              <a16:creationId xmlns:a16="http://schemas.microsoft.com/office/drawing/2014/main" id="{7BDC8C3D-1C5E-474E-8440-B6530E7C3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5" name="Picture 5">
          <a:extLst>
            <a:ext uri="{FF2B5EF4-FFF2-40B4-BE49-F238E27FC236}">
              <a16:creationId xmlns:a16="http://schemas.microsoft.com/office/drawing/2014/main" id="{47B6F44D-C024-48D8-87E4-3B1F09A6A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6" name="Picture 5">
          <a:extLst>
            <a:ext uri="{FF2B5EF4-FFF2-40B4-BE49-F238E27FC236}">
              <a16:creationId xmlns:a16="http://schemas.microsoft.com/office/drawing/2014/main" id="{4BBA8429-5090-4B1C-9FD0-1FAE843784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7" name="Picture 5">
          <a:extLst>
            <a:ext uri="{FF2B5EF4-FFF2-40B4-BE49-F238E27FC236}">
              <a16:creationId xmlns:a16="http://schemas.microsoft.com/office/drawing/2014/main" id="{C483809C-538E-4221-92FE-B994CA4AAC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8" name="Picture 5">
          <a:extLst>
            <a:ext uri="{FF2B5EF4-FFF2-40B4-BE49-F238E27FC236}">
              <a16:creationId xmlns:a16="http://schemas.microsoft.com/office/drawing/2014/main" id="{15BC6694-640C-4E2E-88E9-5AAA645D0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09" name="Picture 5">
          <a:extLst>
            <a:ext uri="{FF2B5EF4-FFF2-40B4-BE49-F238E27FC236}">
              <a16:creationId xmlns:a16="http://schemas.microsoft.com/office/drawing/2014/main" id="{026F31F1-8A6C-4D0F-BC9A-8E18558F3B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0" name="Picture 5">
          <a:extLst>
            <a:ext uri="{FF2B5EF4-FFF2-40B4-BE49-F238E27FC236}">
              <a16:creationId xmlns:a16="http://schemas.microsoft.com/office/drawing/2014/main" id="{D1B7FEFE-DD3A-4192-A393-2772ABDA12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1" name="Picture 5">
          <a:extLst>
            <a:ext uri="{FF2B5EF4-FFF2-40B4-BE49-F238E27FC236}">
              <a16:creationId xmlns:a16="http://schemas.microsoft.com/office/drawing/2014/main" id="{67C1AE97-5CBE-4121-9BCC-44918705C1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2" name="Picture 5">
          <a:extLst>
            <a:ext uri="{FF2B5EF4-FFF2-40B4-BE49-F238E27FC236}">
              <a16:creationId xmlns:a16="http://schemas.microsoft.com/office/drawing/2014/main" id="{3E19C7ED-4518-43B5-9CF5-9D580FFF2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3" name="Picture 5">
          <a:extLst>
            <a:ext uri="{FF2B5EF4-FFF2-40B4-BE49-F238E27FC236}">
              <a16:creationId xmlns:a16="http://schemas.microsoft.com/office/drawing/2014/main" id="{4C35163E-C537-4714-82A1-F4465DDEAD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4" name="Picture 5">
          <a:extLst>
            <a:ext uri="{FF2B5EF4-FFF2-40B4-BE49-F238E27FC236}">
              <a16:creationId xmlns:a16="http://schemas.microsoft.com/office/drawing/2014/main" id="{97DC1672-A909-440D-B5C5-FD1CEFDBD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5" name="Picture 5">
          <a:extLst>
            <a:ext uri="{FF2B5EF4-FFF2-40B4-BE49-F238E27FC236}">
              <a16:creationId xmlns:a16="http://schemas.microsoft.com/office/drawing/2014/main" id="{82B5814C-B956-4038-A851-5666228DC8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6" name="Picture 5">
          <a:extLst>
            <a:ext uri="{FF2B5EF4-FFF2-40B4-BE49-F238E27FC236}">
              <a16:creationId xmlns:a16="http://schemas.microsoft.com/office/drawing/2014/main" id="{AE951DCE-21AD-43CF-90BA-ECD72D223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7" name="Picture 5">
          <a:extLst>
            <a:ext uri="{FF2B5EF4-FFF2-40B4-BE49-F238E27FC236}">
              <a16:creationId xmlns:a16="http://schemas.microsoft.com/office/drawing/2014/main" id="{FDCC74CE-26B6-4DE4-9D6C-8005502CE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718" name="Picture 5">
          <a:extLst>
            <a:ext uri="{FF2B5EF4-FFF2-40B4-BE49-F238E27FC236}">
              <a16:creationId xmlns:a16="http://schemas.microsoft.com/office/drawing/2014/main" id="{020C07A3-2BA6-4C82-AF8D-D92C2697E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19" name="Picture 5">
          <a:extLst>
            <a:ext uri="{FF2B5EF4-FFF2-40B4-BE49-F238E27FC236}">
              <a16:creationId xmlns:a16="http://schemas.microsoft.com/office/drawing/2014/main" id="{EB5A5E93-65CD-41FC-943B-D5ECF99F7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0" name="Picture 5">
          <a:extLst>
            <a:ext uri="{FF2B5EF4-FFF2-40B4-BE49-F238E27FC236}">
              <a16:creationId xmlns:a16="http://schemas.microsoft.com/office/drawing/2014/main" id="{9A48B999-BD39-479A-AF48-5A9222593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1" name="Picture 5">
          <a:extLst>
            <a:ext uri="{FF2B5EF4-FFF2-40B4-BE49-F238E27FC236}">
              <a16:creationId xmlns:a16="http://schemas.microsoft.com/office/drawing/2014/main" id="{468BC823-AA24-4E3A-802C-1C3F287D1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2" name="Picture 5">
          <a:extLst>
            <a:ext uri="{FF2B5EF4-FFF2-40B4-BE49-F238E27FC236}">
              <a16:creationId xmlns:a16="http://schemas.microsoft.com/office/drawing/2014/main" id="{0D72C93E-B5D8-495A-86CB-1B9C4EC33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3" name="Picture 5">
          <a:extLst>
            <a:ext uri="{FF2B5EF4-FFF2-40B4-BE49-F238E27FC236}">
              <a16:creationId xmlns:a16="http://schemas.microsoft.com/office/drawing/2014/main" id="{C69BA649-3E30-420F-BFFF-20FCDC1EA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4" name="Picture 5">
          <a:extLst>
            <a:ext uri="{FF2B5EF4-FFF2-40B4-BE49-F238E27FC236}">
              <a16:creationId xmlns:a16="http://schemas.microsoft.com/office/drawing/2014/main" id="{8196D208-C15D-4A7C-BD76-FAE2A9C3CB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5" name="Picture 5">
          <a:extLst>
            <a:ext uri="{FF2B5EF4-FFF2-40B4-BE49-F238E27FC236}">
              <a16:creationId xmlns:a16="http://schemas.microsoft.com/office/drawing/2014/main" id="{0EFE77CE-3C0E-424E-B679-D4CE39EFE8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6" name="Picture 5">
          <a:extLst>
            <a:ext uri="{FF2B5EF4-FFF2-40B4-BE49-F238E27FC236}">
              <a16:creationId xmlns:a16="http://schemas.microsoft.com/office/drawing/2014/main" id="{BCE47264-9A59-4139-B989-44D23B266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7" name="Picture 5">
          <a:extLst>
            <a:ext uri="{FF2B5EF4-FFF2-40B4-BE49-F238E27FC236}">
              <a16:creationId xmlns:a16="http://schemas.microsoft.com/office/drawing/2014/main" id="{20787524-CE4D-41D9-9BAF-3F47DB357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8" name="Picture 5">
          <a:extLst>
            <a:ext uri="{FF2B5EF4-FFF2-40B4-BE49-F238E27FC236}">
              <a16:creationId xmlns:a16="http://schemas.microsoft.com/office/drawing/2014/main" id="{CBD5A460-8576-45CE-95E2-131EF2DE0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29" name="Picture 5">
          <a:extLst>
            <a:ext uri="{FF2B5EF4-FFF2-40B4-BE49-F238E27FC236}">
              <a16:creationId xmlns:a16="http://schemas.microsoft.com/office/drawing/2014/main" id="{B338D743-1B0F-4C4D-A60C-E0D4FDABD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0" name="Picture 5">
          <a:extLst>
            <a:ext uri="{FF2B5EF4-FFF2-40B4-BE49-F238E27FC236}">
              <a16:creationId xmlns:a16="http://schemas.microsoft.com/office/drawing/2014/main" id="{61FE0B15-1507-4EB3-B0A8-7D5201CE4D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1" name="Picture 5">
          <a:extLst>
            <a:ext uri="{FF2B5EF4-FFF2-40B4-BE49-F238E27FC236}">
              <a16:creationId xmlns:a16="http://schemas.microsoft.com/office/drawing/2014/main" id="{2D7A9C46-C10A-4504-83A6-94EF7D1F3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2" name="Picture 5">
          <a:extLst>
            <a:ext uri="{FF2B5EF4-FFF2-40B4-BE49-F238E27FC236}">
              <a16:creationId xmlns:a16="http://schemas.microsoft.com/office/drawing/2014/main" id="{1E0A9C3F-11B5-4563-B388-F356FC837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3" name="Picture 5">
          <a:extLst>
            <a:ext uri="{FF2B5EF4-FFF2-40B4-BE49-F238E27FC236}">
              <a16:creationId xmlns:a16="http://schemas.microsoft.com/office/drawing/2014/main" id="{A8292A5C-EA46-48BB-84B6-3A4B104B9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4" name="Picture 5">
          <a:extLst>
            <a:ext uri="{FF2B5EF4-FFF2-40B4-BE49-F238E27FC236}">
              <a16:creationId xmlns:a16="http://schemas.microsoft.com/office/drawing/2014/main" id="{7B9C5352-68A7-4EC1-B846-ABE2CE0CD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5" name="Picture 5">
          <a:extLst>
            <a:ext uri="{FF2B5EF4-FFF2-40B4-BE49-F238E27FC236}">
              <a16:creationId xmlns:a16="http://schemas.microsoft.com/office/drawing/2014/main" id="{48C283E4-080E-446B-BC1F-E11CC6AF7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6" name="Picture 5">
          <a:extLst>
            <a:ext uri="{FF2B5EF4-FFF2-40B4-BE49-F238E27FC236}">
              <a16:creationId xmlns:a16="http://schemas.microsoft.com/office/drawing/2014/main" id="{C7993901-FAF4-495C-85B1-C8EEC8315F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7" name="Picture 5">
          <a:extLst>
            <a:ext uri="{FF2B5EF4-FFF2-40B4-BE49-F238E27FC236}">
              <a16:creationId xmlns:a16="http://schemas.microsoft.com/office/drawing/2014/main" id="{E19C79E7-80EC-40F2-8902-1D869368F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8" name="Picture 5">
          <a:extLst>
            <a:ext uri="{FF2B5EF4-FFF2-40B4-BE49-F238E27FC236}">
              <a16:creationId xmlns:a16="http://schemas.microsoft.com/office/drawing/2014/main" id="{D36529A1-3777-4F50-B1F4-3A7E71A68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739" name="Picture 5">
          <a:extLst>
            <a:ext uri="{FF2B5EF4-FFF2-40B4-BE49-F238E27FC236}">
              <a16:creationId xmlns:a16="http://schemas.microsoft.com/office/drawing/2014/main" id="{18C174C0-2BD5-4A81-9D89-7D50A8DBB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0" name="Picture 5">
          <a:extLst>
            <a:ext uri="{FF2B5EF4-FFF2-40B4-BE49-F238E27FC236}">
              <a16:creationId xmlns:a16="http://schemas.microsoft.com/office/drawing/2014/main" id="{B19F632E-B8B8-4F4E-BA2B-E2F82C825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1" name="Picture 5">
          <a:extLst>
            <a:ext uri="{FF2B5EF4-FFF2-40B4-BE49-F238E27FC236}">
              <a16:creationId xmlns:a16="http://schemas.microsoft.com/office/drawing/2014/main" id="{39B3D6F9-2FCC-4B45-8087-944DC3881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2" name="Picture 5">
          <a:extLst>
            <a:ext uri="{FF2B5EF4-FFF2-40B4-BE49-F238E27FC236}">
              <a16:creationId xmlns:a16="http://schemas.microsoft.com/office/drawing/2014/main" id="{3F623805-692E-461F-AD9C-B538E978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3" name="Picture 5">
          <a:extLst>
            <a:ext uri="{FF2B5EF4-FFF2-40B4-BE49-F238E27FC236}">
              <a16:creationId xmlns:a16="http://schemas.microsoft.com/office/drawing/2014/main" id="{6DCBBAC3-96D6-454D-B365-7FA03C256E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4" name="Picture 5">
          <a:extLst>
            <a:ext uri="{FF2B5EF4-FFF2-40B4-BE49-F238E27FC236}">
              <a16:creationId xmlns:a16="http://schemas.microsoft.com/office/drawing/2014/main" id="{D957C510-6B10-4753-BE8C-12AB7442D6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5" name="Picture 5">
          <a:extLst>
            <a:ext uri="{FF2B5EF4-FFF2-40B4-BE49-F238E27FC236}">
              <a16:creationId xmlns:a16="http://schemas.microsoft.com/office/drawing/2014/main" id="{CD9CD17A-F11F-4C46-86B2-C72AA719B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6" name="Picture 5">
          <a:extLst>
            <a:ext uri="{FF2B5EF4-FFF2-40B4-BE49-F238E27FC236}">
              <a16:creationId xmlns:a16="http://schemas.microsoft.com/office/drawing/2014/main" id="{95CDD6F1-C05A-4455-80C6-3BABE5D3A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7" name="Picture 5">
          <a:extLst>
            <a:ext uri="{FF2B5EF4-FFF2-40B4-BE49-F238E27FC236}">
              <a16:creationId xmlns:a16="http://schemas.microsoft.com/office/drawing/2014/main" id="{6909DF6B-7948-40E6-9F7F-5A1E186B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8" name="Picture 5">
          <a:extLst>
            <a:ext uri="{FF2B5EF4-FFF2-40B4-BE49-F238E27FC236}">
              <a16:creationId xmlns:a16="http://schemas.microsoft.com/office/drawing/2014/main" id="{8D60949A-2060-4C41-9BBA-895F5FFD4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49" name="Picture 5">
          <a:extLst>
            <a:ext uri="{FF2B5EF4-FFF2-40B4-BE49-F238E27FC236}">
              <a16:creationId xmlns:a16="http://schemas.microsoft.com/office/drawing/2014/main" id="{8E2DBDC7-95B6-4648-9352-669C307E3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0" name="Picture 5">
          <a:extLst>
            <a:ext uri="{FF2B5EF4-FFF2-40B4-BE49-F238E27FC236}">
              <a16:creationId xmlns:a16="http://schemas.microsoft.com/office/drawing/2014/main" id="{0623C62A-D04E-4868-AD5D-178DEC336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1" name="Picture 5">
          <a:extLst>
            <a:ext uri="{FF2B5EF4-FFF2-40B4-BE49-F238E27FC236}">
              <a16:creationId xmlns:a16="http://schemas.microsoft.com/office/drawing/2014/main" id="{1CFD1B0E-1845-48B2-AB51-7EC2E6919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2" name="Picture 5">
          <a:extLst>
            <a:ext uri="{FF2B5EF4-FFF2-40B4-BE49-F238E27FC236}">
              <a16:creationId xmlns:a16="http://schemas.microsoft.com/office/drawing/2014/main" id="{3A9E5124-D65F-4A6E-A8E7-D5E805B66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3" name="Picture 5">
          <a:extLst>
            <a:ext uri="{FF2B5EF4-FFF2-40B4-BE49-F238E27FC236}">
              <a16:creationId xmlns:a16="http://schemas.microsoft.com/office/drawing/2014/main" id="{6A8600DC-D7D9-42E4-AD70-65D1498F5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4" name="Picture 5">
          <a:extLst>
            <a:ext uri="{FF2B5EF4-FFF2-40B4-BE49-F238E27FC236}">
              <a16:creationId xmlns:a16="http://schemas.microsoft.com/office/drawing/2014/main" id="{67CEC1B0-F5C7-4AA3-B384-6F4B7111C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5" name="Picture 5">
          <a:extLst>
            <a:ext uri="{FF2B5EF4-FFF2-40B4-BE49-F238E27FC236}">
              <a16:creationId xmlns:a16="http://schemas.microsoft.com/office/drawing/2014/main" id="{7E671BDF-4B95-444C-91FB-07C700327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6" name="Picture 5">
          <a:extLst>
            <a:ext uri="{FF2B5EF4-FFF2-40B4-BE49-F238E27FC236}">
              <a16:creationId xmlns:a16="http://schemas.microsoft.com/office/drawing/2014/main" id="{8108948B-B2A5-4FBE-8D77-EE9E211EF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7" name="Picture 5">
          <a:extLst>
            <a:ext uri="{FF2B5EF4-FFF2-40B4-BE49-F238E27FC236}">
              <a16:creationId xmlns:a16="http://schemas.microsoft.com/office/drawing/2014/main" id="{386EE5F6-ECF0-4FC2-B54F-549D67CBD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8" name="Picture 5">
          <a:extLst>
            <a:ext uri="{FF2B5EF4-FFF2-40B4-BE49-F238E27FC236}">
              <a16:creationId xmlns:a16="http://schemas.microsoft.com/office/drawing/2014/main" id="{DC540161-A2EC-45AB-8BD3-CF4E8A2D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59" name="Picture 5">
          <a:extLst>
            <a:ext uri="{FF2B5EF4-FFF2-40B4-BE49-F238E27FC236}">
              <a16:creationId xmlns:a16="http://schemas.microsoft.com/office/drawing/2014/main" id="{7E635A8B-988F-41D9-ADE4-62A790DDBC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0" name="Picture 5">
          <a:extLst>
            <a:ext uri="{FF2B5EF4-FFF2-40B4-BE49-F238E27FC236}">
              <a16:creationId xmlns:a16="http://schemas.microsoft.com/office/drawing/2014/main" id="{B983125F-1735-4513-A4C1-853E126B2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1" name="Picture 5">
          <a:extLst>
            <a:ext uri="{FF2B5EF4-FFF2-40B4-BE49-F238E27FC236}">
              <a16:creationId xmlns:a16="http://schemas.microsoft.com/office/drawing/2014/main" id="{D53AA965-195F-479A-AAB4-E735FBD39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2" name="Picture 5">
          <a:extLst>
            <a:ext uri="{FF2B5EF4-FFF2-40B4-BE49-F238E27FC236}">
              <a16:creationId xmlns:a16="http://schemas.microsoft.com/office/drawing/2014/main" id="{43FBA4CC-A856-49A1-83A9-6D5385DFB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3" name="Picture 5">
          <a:extLst>
            <a:ext uri="{FF2B5EF4-FFF2-40B4-BE49-F238E27FC236}">
              <a16:creationId xmlns:a16="http://schemas.microsoft.com/office/drawing/2014/main" id="{3DC45C33-D852-4F09-8F4B-6BA115116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4" name="Picture 5">
          <a:extLst>
            <a:ext uri="{FF2B5EF4-FFF2-40B4-BE49-F238E27FC236}">
              <a16:creationId xmlns:a16="http://schemas.microsoft.com/office/drawing/2014/main" id="{3CA62C12-600D-4E3A-B680-7116832E4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5" name="Picture 5">
          <a:extLst>
            <a:ext uri="{FF2B5EF4-FFF2-40B4-BE49-F238E27FC236}">
              <a16:creationId xmlns:a16="http://schemas.microsoft.com/office/drawing/2014/main" id="{08092BD7-66DB-4D02-B054-46E6479A6F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6" name="Picture 5">
          <a:extLst>
            <a:ext uri="{FF2B5EF4-FFF2-40B4-BE49-F238E27FC236}">
              <a16:creationId xmlns:a16="http://schemas.microsoft.com/office/drawing/2014/main" id="{67AF6675-F3BC-445E-869D-A7D7F5CBE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7" name="Picture 5">
          <a:extLst>
            <a:ext uri="{FF2B5EF4-FFF2-40B4-BE49-F238E27FC236}">
              <a16:creationId xmlns:a16="http://schemas.microsoft.com/office/drawing/2014/main" id="{2849F389-77D3-41A7-A48B-3CCC49645F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8" name="Picture 5">
          <a:extLst>
            <a:ext uri="{FF2B5EF4-FFF2-40B4-BE49-F238E27FC236}">
              <a16:creationId xmlns:a16="http://schemas.microsoft.com/office/drawing/2014/main" id="{227412B6-9582-4D55-AA7A-C845808AF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69" name="Picture 5">
          <a:extLst>
            <a:ext uri="{FF2B5EF4-FFF2-40B4-BE49-F238E27FC236}">
              <a16:creationId xmlns:a16="http://schemas.microsoft.com/office/drawing/2014/main" id="{686671EA-B70B-4153-952A-1E9451A754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0" name="Picture 5">
          <a:extLst>
            <a:ext uri="{FF2B5EF4-FFF2-40B4-BE49-F238E27FC236}">
              <a16:creationId xmlns:a16="http://schemas.microsoft.com/office/drawing/2014/main" id="{50E55E93-92F7-4C1E-BAD7-E51E689844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1" name="Picture 5">
          <a:extLst>
            <a:ext uri="{FF2B5EF4-FFF2-40B4-BE49-F238E27FC236}">
              <a16:creationId xmlns:a16="http://schemas.microsoft.com/office/drawing/2014/main" id="{F978D2D3-F494-417C-9628-1B88D93ACC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2" name="Picture 5">
          <a:extLst>
            <a:ext uri="{FF2B5EF4-FFF2-40B4-BE49-F238E27FC236}">
              <a16:creationId xmlns:a16="http://schemas.microsoft.com/office/drawing/2014/main" id="{0CB3738E-4594-48DF-AA19-60323EC631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3" name="Picture 5">
          <a:extLst>
            <a:ext uri="{FF2B5EF4-FFF2-40B4-BE49-F238E27FC236}">
              <a16:creationId xmlns:a16="http://schemas.microsoft.com/office/drawing/2014/main" id="{4B6AE6EE-CF78-4EED-9C5B-70F6D423E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4" name="Picture 5">
          <a:extLst>
            <a:ext uri="{FF2B5EF4-FFF2-40B4-BE49-F238E27FC236}">
              <a16:creationId xmlns:a16="http://schemas.microsoft.com/office/drawing/2014/main" id="{554C01E4-42EE-46D7-BB86-CBA8D54F4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5" name="Picture 5">
          <a:extLst>
            <a:ext uri="{FF2B5EF4-FFF2-40B4-BE49-F238E27FC236}">
              <a16:creationId xmlns:a16="http://schemas.microsoft.com/office/drawing/2014/main" id="{96A7AD9D-DBAD-480A-BA6C-58CF7F62A2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6" name="Picture 5">
          <a:extLst>
            <a:ext uri="{FF2B5EF4-FFF2-40B4-BE49-F238E27FC236}">
              <a16:creationId xmlns:a16="http://schemas.microsoft.com/office/drawing/2014/main" id="{112CCDA0-E533-4BF5-98A9-CB3BF8746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7" name="Picture 5">
          <a:extLst>
            <a:ext uri="{FF2B5EF4-FFF2-40B4-BE49-F238E27FC236}">
              <a16:creationId xmlns:a16="http://schemas.microsoft.com/office/drawing/2014/main" id="{0F83CA1F-9DAA-44D7-B429-AED977CB4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8" name="Picture 5">
          <a:extLst>
            <a:ext uri="{FF2B5EF4-FFF2-40B4-BE49-F238E27FC236}">
              <a16:creationId xmlns:a16="http://schemas.microsoft.com/office/drawing/2014/main" id="{CB2CFCD1-A572-4F0A-AB22-44C393B85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79" name="Picture 5">
          <a:extLst>
            <a:ext uri="{FF2B5EF4-FFF2-40B4-BE49-F238E27FC236}">
              <a16:creationId xmlns:a16="http://schemas.microsoft.com/office/drawing/2014/main" id="{5D2E4FCE-8B6C-4DC4-998C-C7ACB2460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0" name="Picture 5">
          <a:extLst>
            <a:ext uri="{FF2B5EF4-FFF2-40B4-BE49-F238E27FC236}">
              <a16:creationId xmlns:a16="http://schemas.microsoft.com/office/drawing/2014/main" id="{A3297A40-F5E4-44FC-A4F0-1A726E738C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1" name="Picture 5">
          <a:extLst>
            <a:ext uri="{FF2B5EF4-FFF2-40B4-BE49-F238E27FC236}">
              <a16:creationId xmlns:a16="http://schemas.microsoft.com/office/drawing/2014/main" id="{9D8871D5-DB9A-4F63-9337-9B01A0EA2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2" name="Picture 5">
          <a:extLst>
            <a:ext uri="{FF2B5EF4-FFF2-40B4-BE49-F238E27FC236}">
              <a16:creationId xmlns:a16="http://schemas.microsoft.com/office/drawing/2014/main" id="{5F07C66F-3648-44BC-B323-FE64B12D00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3" name="Picture 5">
          <a:extLst>
            <a:ext uri="{FF2B5EF4-FFF2-40B4-BE49-F238E27FC236}">
              <a16:creationId xmlns:a16="http://schemas.microsoft.com/office/drawing/2014/main" id="{477E7572-5345-4547-9387-1C540045F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4" name="Picture 5">
          <a:extLst>
            <a:ext uri="{FF2B5EF4-FFF2-40B4-BE49-F238E27FC236}">
              <a16:creationId xmlns:a16="http://schemas.microsoft.com/office/drawing/2014/main" id="{ACB30180-5799-4D27-89AA-F2866F2694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5" name="Picture 5">
          <a:extLst>
            <a:ext uri="{FF2B5EF4-FFF2-40B4-BE49-F238E27FC236}">
              <a16:creationId xmlns:a16="http://schemas.microsoft.com/office/drawing/2014/main" id="{85145A80-67A0-49EC-8026-FE547E52BC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6" name="Picture 5">
          <a:extLst>
            <a:ext uri="{FF2B5EF4-FFF2-40B4-BE49-F238E27FC236}">
              <a16:creationId xmlns:a16="http://schemas.microsoft.com/office/drawing/2014/main" id="{E3482115-AD26-4114-B211-677DFFDFC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7" name="Picture 5">
          <a:extLst>
            <a:ext uri="{FF2B5EF4-FFF2-40B4-BE49-F238E27FC236}">
              <a16:creationId xmlns:a16="http://schemas.microsoft.com/office/drawing/2014/main" id="{03E4A92F-5A2E-4B0B-A22D-2073DC477E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8" name="Picture 5">
          <a:extLst>
            <a:ext uri="{FF2B5EF4-FFF2-40B4-BE49-F238E27FC236}">
              <a16:creationId xmlns:a16="http://schemas.microsoft.com/office/drawing/2014/main" id="{C2001332-A089-4ED4-B1A1-AED338CE44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89" name="Picture 5">
          <a:extLst>
            <a:ext uri="{FF2B5EF4-FFF2-40B4-BE49-F238E27FC236}">
              <a16:creationId xmlns:a16="http://schemas.microsoft.com/office/drawing/2014/main" id="{475AF64A-3052-42BD-A837-98C6A8CAA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0" name="Picture 5">
          <a:extLst>
            <a:ext uri="{FF2B5EF4-FFF2-40B4-BE49-F238E27FC236}">
              <a16:creationId xmlns:a16="http://schemas.microsoft.com/office/drawing/2014/main" id="{9487B450-3B08-46E5-906E-E4D1A7717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1" name="Picture 5">
          <a:extLst>
            <a:ext uri="{FF2B5EF4-FFF2-40B4-BE49-F238E27FC236}">
              <a16:creationId xmlns:a16="http://schemas.microsoft.com/office/drawing/2014/main" id="{47344C3A-2A72-470E-905D-9F783D810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2" name="Picture 5">
          <a:extLst>
            <a:ext uri="{FF2B5EF4-FFF2-40B4-BE49-F238E27FC236}">
              <a16:creationId xmlns:a16="http://schemas.microsoft.com/office/drawing/2014/main" id="{895D34DE-76A8-45BC-964A-522D08A4B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3" name="Picture 5">
          <a:extLst>
            <a:ext uri="{FF2B5EF4-FFF2-40B4-BE49-F238E27FC236}">
              <a16:creationId xmlns:a16="http://schemas.microsoft.com/office/drawing/2014/main" id="{3DC82C50-7EF2-43D7-B4EC-09660F5976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4" name="Picture 5">
          <a:extLst>
            <a:ext uri="{FF2B5EF4-FFF2-40B4-BE49-F238E27FC236}">
              <a16:creationId xmlns:a16="http://schemas.microsoft.com/office/drawing/2014/main" id="{6CD59C7B-5245-4A06-A4BB-3CD724248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5" name="Picture 5">
          <a:extLst>
            <a:ext uri="{FF2B5EF4-FFF2-40B4-BE49-F238E27FC236}">
              <a16:creationId xmlns:a16="http://schemas.microsoft.com/office/drawing/2014/main" id="{99B6B8B2-0F8A-4041-9D25-A8859BF997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6" name="Picture 5">
          <a:extLst>
            <a:ext uri="{FF2B5EF4-FFF2-40B4-BE49-F238E27FC236}">
              <a16:creationId xmlns:a16="http://schemas.microsoft.com/office/drawing/2014/main" id="{302FD5F4-E176-4048-AD66-ABE699BAF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7" name="Picture 5">
          <a:extLst>
            <a:ext uri="{FF2B5EF4-FFF2-40B4-BE49-F238E27FC236}">
              <a16:creationId xmlns:a16="http://schemas.microsoft.com/office/drawing/2014/main" id="{6E178FF8-E36C-4CF1-9302-CE5309903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8" name="Picture 5">
          <a:extLst>
            <a:ext uri="{FF2B5EF4-FFF2-40B4-BE49-F238E27FC236}">
              <a16:creationId xmlns:a16="http://schemas.microsoft.com/office/drawing/2014/main" id="{A7236809-36E6-41E5-8CA7-DB0B8AFFF5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799" name="Picture 5">
          <a:extLst>
            <a:ext uri="{FF2B5EF4-FFF2-40B4-BE49-F238E27FC236}">
              <a16:creationId xmlns:a16="http://schemas.microsoft.com/office/drawing/2014/main" id="{0CC17B19-32C6-4886-8456-2003EB8FD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800" name="Picture 5">
          <a:extLst>
            <a:ext uri="{FF2B5EF4-FFF2-40B4-BE49-F238E27FC236}">
              <a16:creationId xmlns:a16="http://schemas.microsoft.com/office/drawing/2014/main" id="{3340551B-5C94-4498-AD58-A9B79A74DF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801" name="Picture 5">
          <a:extLst>
            <a:ext uri="{FF2B5EF4-FFF2-40B4-BE49-F238E27FC236}">
              <a16:creationId xmlns:a16="http://schemas.microsoft.com/office/drawing/2014/main" id="{B1B89DE9-844A-4551-8EC9-0296A36EE5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2" name="Picture 5">
          <a:extLst>
            <a:ext uri="{FF2B5EF4-FFF2-40B4-BE49-F238E27FC236}">
              <a16:creationId xmlns:a16="http://schemas.microsoft.com/office/drawing/2014/main" id="{331FB858-C1BE-437A-ACB3-FE36555420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3" name="Picture 5">
          <a:extLst>
            <a:ext uri="{FF2B5EF4-FFF2-40B4-BE49-F238E27FC236}">
              <a16:creationId xmlns:a16="http://schemas.microsoft.com/office/drawing/2014/main" id="{C216604E-FBAB-4F65-87F3-630C819CD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4" name="Picture 5">
          <a:extLst>
            <a:ext uri="{FF2B5EF4-FFF2-40B4-BE49-F238E27FC236}">
              <a16:creationId xmlns:a16="http://schemas.microsoft.com/office/drawing/2014/main" id="{39F2AF57-2256-4F67-A26B-8FB3336B5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5" name="Picture 5">
          <a:extLst>
            <a:ext uri="{FF2B5EF4-FFF2-40B4-BE49-F238E27FC236}">
              <a16:creationId xmlns:a16="http://schemas.microsoft.com/office/drawing/2014/main" id="{C79F4595-E4AB-4E73-9808-DC3974E7D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6" name="Picture 5">
          <a:extLst>
            <a:ext uri="{FF2B5EF4-FFF2-40B4-BE49-F238E27FC236}">
              <a16:creationId xmlns:a16="http://schemas.microsoft.com/office/drawing/2014/main" id="{79A229C5-993A-45D9-B1A6-6ECD1E044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7" name="Picture 5">
          <a:extLst>
            <a:ext uri="{FF2B5EF4-FFF2-40B4-BE49-F238E27FC236}">
              <a16:creationId xmlns:a16="http://schemas.microsoft.com/office/drawing/2014/main" id="{75D8A0A7-8A0B-4505-A3A6-311A72C994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8" name="Picture 5">
          <a:extLst>
            <a:ext uri="{FF2B5EF4-FFF2-40B4-BE49-F238E27FC236}">
              <a16:creationId xmlns:a16="http://schemas.microsoft.com/office/drawing/2014/main" id="{263F2363-CD49-486B-8918-6087A6B938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09" name="Picture 5">
          <a:extLst>
            <a:ext uri="{FF2B5EF4-FFF2-40B4-BE49-F238E27FC236}">
              <a16:creationId xmlns:a16="http://schemas.microsoft.com/office/drawing/2014/main" id="{32C85FF1-7C28-4918-9D93-3390E34F3D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0" name="Picture 5">
          <a:extLst>
            <a:ext uri="{FF2B5EF4-FFF2-40B4-BE49-F238E27FC236}">
              <a16:creationId xmlns:a16="http://schemas.microsoft.com/office/drawing/2014/main" id="{FC703FA8-C41B-43F0-9494-718F82B9BE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1" name="Picture 5">
          <a:extLst>
            <a:ext uri="{FF2B5EF4-FFF2-40B4-BE49-F238E27FC236}">
              <a16:creationId xmlns:a16="http://schemas.microsoft.com/office/drawing/2014/main" id="{F20033E6-7385-4C0B-80E0-F0D8BF3B8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2" name="Picture 5">
          <a:extLst>
            <a:ext uri="{FF2B5EF4-FFF2-40B4-BE49-F238E27FC236}">
              <a16:creationId xmlns:a16="http://schemas.microsoft.com/office/drawing/2014/main" id="{A75DB0C0-FC02-4792-930F-438174565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3" name="Picture 5">
          <a:extLst>
            <a:ext uri="{FF2B5EF4-FFF2-40B4-BE49-F238E27FC236}">
              <a16:creationId xmlns:a16="http://schemas.microsoft.com/office/drawing/2014/main" id="{09E17B79-1FA2-4445-B6F8-6DC6FF67A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4" name="Picture 5">
          <a:extLst>
            <a:ext uri="{FF2B5EF4-FFF2-40B4-BE49-F238E27FC236}">
              <a16:creationId xmlns:a16="http://schemas.microsoft.com/office/drawing/2014/main" id="{49C8502B-396F-4EDA-B58D-C6C060C49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5" name="Picture 5">
          <a:extLst>
            <a:ext uri="{FF2B5EF4-FFF2-40B4-BE49-F238E27FC236}">
              <a16:creationId xmlns:a16="http://schemas.microsoft.com/office/drawing/2014/main" id="{EA17D32D-90D2-4892-B777-42E092D0A8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6" name="Picture 5">
          <a:extLst>
            <a:ext uri="{FF2B5EF4-FFF2-40B4-BE49-F238E27FC236}">
              <a16:creationId xmlns:a16="http://schemas.microsoft.com/office/drawing/2014/main" id="{FE29B3BD-4D61-43D4-BF76-E6AEA7B4C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7" name="Picture 5">
          <a:extLst>
            <a:ext uri="{FF2B5EF4-FFF2-40B4-BE49-F238E27FC236}">
              <a16:creationId xmlns:a16="http://schemas.microsoft.com/office/drawing/2014/main" id="{D36A6833-1140-475C-B71D-BE49440CF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8" name="Picture 5">
          <a:extLst>
            <a:ext uri="{FF2B5EF4-FFF2-40B4-BE49-F238E27FC236}">
              <a16:creationId xmlns:a16="http://schemas.microsoft.com/office/drawing/2014/main" id="{6D1A1E8E-C103-4919-9F35-5A38ED184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19" name="Picture 5">
          <a:extLst>
            <a:ext uri="{FF2B5EF4-FFF2-40B4-BE49-F238E27FC236}">
              <a16:creationId xmlns:a16="http://schemas.microsoft.com/office/drawing/2014/main" id="{463B7640-1043-4312-85DD-4C4DB3CCC9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20" name="Picture 5">
          <a:extLst>
            <a:ext uri="{FF2B5EF4-FFF2-40B4-BE49-F238E27FC236}">
              <a16:creationId xmlns:a16="http://schemas.microsoft.com/office/drawing/2014/main" id="{A0466740-F99F-4519-B080-B9281110D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21" name="Picture 5">
          <a:extLst>
            <a:ext uri="{FF2B5EF4-FFF2-40B4-BE49-F238E27FC236}">
              <a16:creationId xmlns:a16="http://schemas.microsoft.com/office/drawing/2014/main" id="{EC8AB9E1-CC54-45F5-BFC9-B4554A2FF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822" name="Picture 5">
          <a:extLst>
            <a:ext uri="{FF2B5EF4-FFF2-40B4-BE49-F238E27FC236}">
              <a16:creationId xmlns:a16="http://schemas.microsoft.com/office/drawing/2014/main" id="{AA27F767-DF37-42DF-ADEA-8D31CA08B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3" name="Picture 5">
          <a:extLst>
            <a:ext uri="{FF2B5EF4-FFF2-40B4-BE49-F238E27FC236}">
              <a16:creationId xmlns:a16="http://schemas.microsoft.com/office/drawing/2014/main" id="{BD66C983-521E-426C-B46E-17838A6D80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4" name="Picture 5">
          <a:extLst>
            <a:ext uri="{FF2B5EF4-FFF2-40B4-BE49-F238E27FC236}">
              <a16:creationId xmlns:a16="http://schemas.microsoft.com/office/drawing/2014/main" id="{456927D4-26AC-4B15-B3E1-901C79F0F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5" name="Picture 5">
          <a:extLst>
            <a:ext uri="{FF2B5EF4-FFF2-40B4-BE49-F238E27FC236}">
              <a16:creationId xmlns:a16="http://schemas.microsoft.com/office/drawing/2014/main" id="{BDB30430-36B0-43EA-BDB4-F152F82472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6" name="Picture 5">
          <a:extLst>
            <a:ext uri="{FF2B5EF4-FFF2-40B4-BE49-F238E27FC236}">
              <a16:creationId xmlns:a16="http://schemas.microsoft.com/office/drawing/2014/main" id="{B5C678F5-F625-4BAC-BD12-B33ED2B644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7" name="Picture 5">
          <a:extLst>
            <a:ext uri="{FF2B5EF4-FFF2-40B4-BE49-F238E27FC236}">
              <a16:creationId xmlns:a16="http://schemas.microsoft.com/office/drawing/2014/main" id="{89B72EFB-3628-4376-B92B-F65C2A969D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8" name="Picture 5">
          <a:extLst>
            <a:ext uri="{FF2B5EF4-FFF2-40B4-BE49-F238E27FC236}">
              <a16:creationId xmlns:a16="http://schemas.microsoft.com/office/drawing/2014/main" id="{94D528E8-4D77-416B-A1A3-BC6D06924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29" name="Picture 5">
          <a:extLst>
            <a:ext uri="{FF2B5EF4-FFF2-40B4-BE49-F238E27FC236}">
              <a16:creationId xmlns:a16="http://schemas.microsoft.com/office/drawing/2014/main" id="{66B78AC2-380C-40C8-9FB0-DF2FD9B22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0" name="Picture 5">
          <a:extLst>
            <a:ext uri="{FF2B5EF4-FFF2-40B4-BE49-F238E27FC236}">
              <a16:creationId xmlns:a16="http://schemas.microsoft.com/office/drawing/2014/main" id="{7DEB5412-52AA-4BCE-8BD3-0ED73FBEDD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1" name="Picture 5">
          <a:extLst>
            <a:ext uri="{FF2B5EF4-FFF2-40B4-BE49-F238E27FC236}">
              <a16:creationId xmlns:a16="http://schemas.microsoft.com/office/drawing/2014/main" id="{9829C9F0-4A42-44F8-A26B-0048767B8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2" name="Picture 5">
          <a:extLst>
            <a:ext uri="{FF2B5EF4-FFF2-40B4-BE49-F238E27FC236}">
              <a16:creationId xmlns:a16="http://schemas.microsoft.com/office/drawing/2014/main" id="{B2617997-7E58-477B-81E5-5445FF30A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3" name="Picture 5">
          <a:extLst>
            <a:ext uri="{FF2B5EF4-FFF2-40B4-BE49-F238E27FC236}">
              <a16:creationId xmlns:a16="http://schemas.microsoft.com/office/drawing/2014/main" id="{32B42C5A-4F63-484F-9D2F-0A60D4A40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4" name="Picture 5">
          <a:extLst>
            <a:ext uri="{FF2B5EF4-FFF2-40B4-BE49-F238E27FC236}">
              <a16:creationId xmlns:a16="http://schemas.microsoft.com/office/drawing/2014/main" id="{3B3481A3-35C7-4509-8C18-D84F9D86D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5" name="Picture 5">
          <a:extLst>
            <a:ext uri="{FF2B5EF4-FFF2-40B4-BE49-F238E27FC236}">
              <a16:creationId xmlns:a16="http://schemas.microsoft.com/office/drawing/2014/main" id="{8E58E35A-2890-458B-AFDB-26F7F589A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6" name="Picture 5">
          <a:extLst>
            <a:ext uri="{FF2B5EF4-FFF2-40B4-BE49-F238E27FC236}">
              <a16:creationId xmlns:a16="http://schemas.microsoft.com/office/drawing/2014/main" id="{F8C96AA9-CC21-48EA-8F14-E0D94C3AF6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7" name="Picture 5">
          <a:extLst>
            <a:ext uri="{FF2B5EF4-FFF2-40B4-BE49-F238E27FC236}">
              <a16:creationId xmlns:a16="http://schemas.microsoft.com/office/drawing/2014/main" id="{BE182C12-AF10-4983-B380-91487A1A5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8" name="Picture 5">
          <a:extLst>
            <a:ext uri="{FF2B5EF4-FFF2-40B4-BE49-F238E27FC236}">
              <a16:creationId xmlns:a16="http://schemas.microsoft.com/office/drawing/2014/main" id="{56EE2327-2F04-4ED8-9686-C59817113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39" name="Picture 5">
          <a:extLst>
            <a:ext uri="{FF2B5EF4-FFF2-40B4-BE49-F238E27FC236}">
              <a16:creationId xmlns:a16="http://schemas.microsoft.com/office/drawing/2014/main" id="{9B1D0712-D219-4075-A5B6-EE1E35CDF0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0" name="Picture 5">
          <a:extLst>
            <a:ext uri="{FF2B5EF4-FFF2-40B4-BE49-F238E27FC236}">
              <a16:creationId xmlns:a16="http://schemas.microsoft.com/office/drawing/2014/main" id="{B7C4DFBB-FCC2-42D8-98D0-06CACFF96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1" name="Picture 5">
          <a:extLst>
            <a:ext uri="{FF2B5EF4-FFF2-40B4-BE49-F238E27FC236}">
              <a16:creationId xmlns:a16="http://schemas.microsoft.com/office/drawing/2014/main" id="{8798D42A-B0FA-4157-AE13-93A1AB2F7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2" name="Picture 5">
          <a:extLst>
            <a:ext uri="{FF2B5EF4-FFF2-40B4-BE49-F238E27FC236}">
              <a16:creationId xmlns:a16="http://schemas.microsoft.com/office/drawing/2014/main" id="{8626A5FC-6C62-495A-878E-04548DADF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3" name="Picture 5">
          <a:extLst>
            <a:ext uri="{FF2B5EF4-FFF2-40B4-BE49-F238E27FC236}">
              <a16:creationId xmlns:a16="http://schemas.microsoft.com/office/drawing/2014/main" id="{B31180F1-5FF4-4489-B28E-32E9B4DAFF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4" name="Picture 5">
          <a:extLst>
            <a:ext uri="{FF2B5EF4-FFF2-40B4-BE49-F238E27FC236}">
              <a16:creationId xmlns:a16="http://schemas.microsoft.com/office/drawing/2014/main" id="{8990ACE5-FDF5-4523-BFBA-B59052CC2C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5" name="Picture 5">
          <a:extLst>
            <a:ext uri="{FF2B5EF4-FFF2-40B4-BE49-F238E27FC236}">
              <a16:creationId xmlns:a16="http://schemas.microsoft.com/office/drawing/2014/main" id="{EAB5DDF2-9FC4-4CC8-8D48-00F04017E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6" name="Picture 5">
          <a:extLst>
            <a:ext uri="{FF2B5EF4-FFF2-40B4-BE49-F238E27FC236}">
              <a16:creationId xmlns:a16="http://schemas.microsoft.com/office/drawing/2014/main" id="{5A61F463-C246-4C6B-816C-488D91B30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7" name="Picture 5">
          <a:extLst>
            <a:ext uri="{FF2B5EF4-FFF2-40B4-BE49-F238E27FC236}">
              <a16:creationId xmlns:a16="http://schemas.microsoft.com/office/drawing/2014/main" id="{3C3A5177-6382-4AB1-A03F-7FBE2F93AF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8" name="Picture 5">
          <a:extLst>
            <a:ext uri="{FF2B5EF4-FFF2-40B4-BE49-F238E27FC236}">
              <a16:creationId xmlns:a16="http://schemas.microsoft.com/office/drawing/2014/main" id="{6A184E43-65D4-469C-BE50-DC578F631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49" name="Picture 5">
          <a:extLst>
            <a:ext uri="{FF2B5EF4-FFF2-40B4-BE49-F238E27FC236}">
              <a16:creationId xmlns:a16="http://schemas.microsoft.com/office/drawing/2014/main" id="{C89258F0-D990-48AA-AC9F-C8B208722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0" name="Picture 5">
          <a:extLst>
            <a:ext uri="{FF2B5EF4-FFF2-40B4-BE49-F238E27FC236}">
              <a16:creationId xmlns:a16="http://schemas.microsoft.com/office/drawing/2014/main" id="{CD289334-7ECC-4856-8863-74DB4400DB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1" name="Picture 5">
          <a:extLst>
            <a:ext uri="{FF2B5EF4-FFF2-40B4-BE49-F238E27FC236}">
              <a16:creationId xmlns:a16="http://schemas.microsoft.com/office/drawing/2014/main" id="{035778FB-A0A5-49CF-99A1-9DC8D12237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2" name="Picture 5">
          <a:extLst>
            <a:ext uri="{FF2B5EF4-FFF2-40B4-BE49-F238E27FC236}">
              <a16:creationId xmlns:a16="http://schemas.microsoft.com/office/drawing/2014/main" id="{9BD02D3B-B6B2-4F15-9A1B-9454A584FD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3" name="Picture 5">
          <a:extLst>
            <a:ext uri="{FF2B5EF4-FFF2-40B4-BE49-F238E27FC236}">
              <a16:creationId xmlns:a16="http://schemas.microsoft.com/office/drawing/2014/main" id="{64664940-206A-4C34-BDC7-7A4B105F7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4" name="Picture 5">
          <a:extLst>
            <a:ext uri="{FF2B5EF4-FFF2-40B4-BE49-F238E27FC236}">
              <a16:creationId xmlns:a16="http://schemas.microsoft.com/office/drawing/2014/main" id="{1A1AC66C-F21A-424B-8C63-7C3B7BD45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5" name="Picture 5">
          <a:extLst>
            <a:ext uri="{FF2B5EF4-FFF2-40B4-BE49-F238E27FC236}">
              <a16:creationId xmlns:a16="http://schemas.microsoft.com/office/drawing/2014/main" id="{0973318B-1A22-4054-94CC-719ACFFE7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6" name="Picture 5">
          <a:extLst>
            <a:ext uri="{FF2B5EF4-FFF2-40B4-BE49-F238E27FC236}">
              <a16:creationId xmlns:a16="http://schemas.microsoft.com/office/drawing/2014/main" id="{D7A67FD9-C419-4079-B51D-083E06FBF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7" name="Picture 5">
          <a:extLst>
            <a:ext uri="{FF2B5EF4-FFF2-40B4-BE49-F238E27FC236}">
              <a16:creationId xmlns:a16="http://schemas.microsoft.com/office/drawing/2014/main" id="{F6ECC719-A3EC-49E8-B9CF-9D6EF4A3C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8" name="Picture 5">
          <a:extLst>
            <a:ext uri="{FF2B5EF4-FFF2-40B4-BE49-F238E27FC236}">
              <a16:creationId xmlns:a16="http://schemas.microsoft.com/office/drawing/2014/main" id="{6D35FB69-87D3-4515-A277-24A126781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59" name="Picture 5">
          <a:extLst>
            <a:ext uri="{FF2B5EF4-FFF2-40B4-BE49-F238E27FC236}">
              <a16:creationId xmlns:a16="http://schemas.microsoft.com/office/drawing/2014/main" id="{E7A7EDD5-1F2D-4385-91D4-230FC269F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0" name="Picture 5">
          <a:extLst>
            <a:ext uri="{FF2B5EF4-FFF2-40B4-BE49-F238E27FC236}">
              <a16:creationId xmlns:a16="http://schemas.microsoft.com/office/drawing/2014/main" id="{8327FBD1-F59C-4174-9B8E-0E2377661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1" name="Picture 5">
          <a:extLst>
            <a:ext uri="{FF2B5EF4-FFF2-40B4-BE49-F238E27FC236}">
              <a16:creationId xmlns:a16="http://schemas.microsoft.com/office/drawing/2014/main" id="{23154BDF-0740-48EF-BD2E-9266D3374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2" name="Picture 5">
          <a:extLst>
            <a:ext uri="{FF2B5EF4-FFF2-40B4-BE49-F238E27FC236}">
              <a16:creationId xmlns:a16="http://schemas.microsoft.com/office/drawing/2014/main" id="{ED4E55EC-8ECF-486F-B169-16775BFC0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3" name="Picture 5">
          <a:extLst>
            <a:ext uri="{FF2B5EF4-FFF2-40B4-BE49-F238E27FC236}">
              <a16:creationId xmlns:a16="http://schemas.microsoft.com/office/drawing/2014/main" id="{F66E149F-9781-4601-95DD-2838FC137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4" name="Picture 5">
          <a:extLst>
            <a:ext uri="{FF2B5EF4-FFF2-40B4-BE49-F238E27FC236}">
              <a16:creationId xmlns:a16="http://schemas.microsoft.com/office/drawing/2014/main" id="{42DCF16A-20BA-4BAD-B28C-A7BFFF443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5" name="Picture 5">
          <a:extLst>
            <a:ext uri="{FF2B5EF4-FFF2-40B4-BE49-F238E27FC236}">
              <a16:creationId xmlns:a16="http://schemas.microsoft.com/office/drawing/2014/main" id="{FB5F2CDE-94C7-4D19-9F56-23B9436A43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6" name="Picture 5">
          <a:extLst>
            <a:ext uri="{FF2B5EF4-FFF2-40B4-BE49-F238E27FC236}">
              <a16:creationId xmlns:a16="http://schemas.microsoft.com/office/drawing/2014/main" id="{7F6A0013-70E4-4512-A42F-9170247F3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7" name="Picture 5">
          <a:extLst>
            <a:ext uri="{FF2B5EF4-FFF2-40B4-BE49-F238E27FC236}">
              <a16:creationId xmlns:a16="http://schemas.microsoft.com/office/drawing/2014/main" id="{DBCA8147-10FE-456E-932E-C2ECE1D83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8" name="Picture 5">
          <a:extLst>
            <a:ext uri="{FF2B5EF4-FFF2-40B4-BE49-F238E27FC236}">
              <a16:creationId xmlns:a16="http://schemas.microsoft.com/office/drawing/2014/main" id="{8CB5B9EF-0964-4D96-B1C4-5280F036C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69" name="Picture 5">
          <a:extLst>
            <a:ext uri="{FF2B5EF4-FFF2-40B4-BE49-F238E27FC236}">
              <a16:creationId xmlns:a16="http://schemas.microsoft.com/office/drawing/2014/main" id="{4BD0AA12-D167-4976-8653-ACEE1F31A9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0" name="Picture 5">
          <a:extLst>
            <a:ext uri="{FF2B5EF4-FFF2-40B4-BE49-F238E27FC236}">
              <a16:creationId xmlns:a16="http://schemas.microsoft.com/office/drawing/2014/main" id="{4853F0F5-1BF4-4F27-9C4E-B4E1777EF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1" name="Picture 5">
          <a:extLst>
            <a:ext uri="{FF2B5EF4-FFF2-40B4-BE49-F238E27FC236}">
              <a16:creationId xmlns:a16="http://schemas.microsoft.com/office/drawing/2014/main" id="{3A236A97-B278-412A-91CF-71F6B5AEA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2" name="Picture 5">
          <a:extLst>
            <a:ext uri="{FF2B5EF4-FFF2-40B4-BE49-F238E27FC236}">
              <a16:creationId xmlns:a16="http://schemas.microsoft.com/office/drawing/2014/main" id="{9F03BD58-3C43-4D20-B93A-C37DBB0E7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3" name="Picture 5">
          <a:extLst>
            <a:ext uri="{FF2B5EF4-FFF2-40B4-BE49-F238E27FC236}">
              <a16:creationId xmlns:a16="http://schemas.microsoft.com/office/drawing/2014/main" id="{BCBB1E53-9490-4DFC-B89F-5416ADB14E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4" name="Picture 5">
          <a:extLst>
            <a:ext uri="{FF2B5EF4-FFF2-40B4-BE49-F238E27FC236}">
              <a16:creationId xmlns:a16="http://schemas.microsoft.com/office/drawing/2014/main" id="{9D550F55-3C2D-4A8A-A5B4-8FB4B02A5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5" name="Picture 5">
          <a:extLst>
            <a:ext uri="{FF2B5EF4-FFF2-40B4-BE49-F238E27FC236}">
              <a16:creationId xmlns:a16="http://schemas.microsoft.com/office/drawing/2014/main" id="{814F7772-759F-414E-AC3E-CD591ECAC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6" name="Picture 5">
          <a:extLst>
            <a:ext uri="{FF2B5EF4-FFF2-40B4-BE49-F238E27FC236}">
              <a16:creationId xmlns:a16="http://schemas.microsoft.com/office/drawing/2014/main" id="{55B9B0C2-DC37-4825-81E7-59AC9EF88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7" name="Picture 5">
          <a:extLst>
            <a:ext uri="{FF2B5EF4-FFF2-40B4-BE49-F238E27FC236}">
              <a16:creationId xmlns:a16="http://schemas.microsoft.com/office/drawing/2014/main" id="{B129411F-3273-4604-B677-73D0576F6B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8" name="Picture 5">
          <a:extLst>
            <a:ext uri="{FF2B5EF4-FFF2-40B4-BE49-F238E27FC236}">
              <a16:creationId xmlns:a16="http://schemas.microsoft.com/office/drawing/2014/main" id="{395D02E0-6A71-46AB-ADA4-2C3D89EEA7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79" name="Picture 5">
          <a:extLst>
            <a:ext uri="{FF2B5EF4-FFF2-40B4-BE49-F238E27FC236}">
              <a16:creationId xmlns:a16="http://schemas.microsoft.com/office/drawing/2014/main" id="{8BD75665-F7DE-408F-8E41-2F62990B39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80" name="Picture 5">
          <a:extLst>
            <a:ext uri="{FF2B5EF4-FFF2-40B4-BE49-F238E27FC236}">
              <a16:creationId xmlns:a16="http://schemas.microsoft.com/office/drawing/2014/main" id="{D3820709-F9DC-440B-91D4-8FE3F7A28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81" name="Picture 5">
          <a:extLst>
            <a:ext uri="{FF2B5EF4-FFF2-40B4-BE49-F238E27FC236}">
              <a16:creationId xmlns:a16="http://schemas.microsoft.com/office/drawing/2014/main" id="{97251CE9-8926-430A-BB00-A721C6E8A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82" name="Picture 5">
          <a:extLst>
            <a:ext uri="{FF2B5EF4-FFF2-40B4-BE49-F238E27FC236}">
              <a16:creationId xmlns:a16="http://schemas.microsoft.com/office/drawing/2014/main" id="{1AFCBDEB-A8FF-4699-ACC0-0A85A0FA2E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83" name="Picture 5">
          <a:extLst>
            <a:ext uri="{FF2B5EF4-FFF2-40B4-BE49-F238E27FC236}">
              <a16:creationId xmlns:a16="http://schemas.microsoft.com/office/drawing/2014/main" id="{B06A4BC8-4752-43A0-B875-35381F367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1884" name="Picture 5">
          <a:extLst>
            <a:ext uri="{FF2B5EF4-FFF2-40B4-BE49-F238E27FC236}">
              <a16:creationId xmlns:a16="http://schemas.microsoft.com/office/drawing/2014/main" id="{133D9E42-2423-4AC0-98FC-98A0E5A4B1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5" name="Picture 5">
          <a:extLst>
            <a:ext uri="{FF2B5EF4-FFF2-40B4-BE49-F238E27FC236}">
              <a16:creationId xmlns:a16="http://schemas.microsoft.com/office/drawing/2014/main" id="{ABBD404B-F83E-4D32-8787-A4C2DC195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6" name="Picture 5">
          <a:extLst>
            <a:ext uri="{FF2B5EF4-FFF2-40B4-BE49-F238E27FC236}">
              <a16:creationId xmlns:a16="http://schemas.microsoft.com/office/drawing/2014/main" id="{73961F2A-8ACA-4254-913F-E627D7663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7" name="Picture 5">
          <a:extLst>
            <a:ext uri="{FF2B5EF4-FFF2-40B4-BE49-F238E27FC236}">
              <a16:creationId xmlns:a16="http://schemas.microsoft.com/office/drawing/2014/main" id="{DE815DA2-3428-4735-BF58-56D349B96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8" name="Picture 5">
          <a:extLst>
            <a:ext uri="{FF2B5EF4-FFF2-40B4-BE49-F238E27FC236}">
              <a16:creationId xmlns:a16="http://schemas.microsoft.com/office/drawing/2014/main" id="{0B67C62C-F6C3-4503-B10F-59C0D9ABA9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89" name="Picture 5">
          <a:extLst>
            <a:ext uri="{FF2B5EF4-FFF2-40B4-BE49-F238E27FC236}">
              <a16:creationId xmlns:a16="http://schemas.microsoft.com/office/drawing/2014/main" id="{4198718C-31DC-4B33-ADD7-079C79BBD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0" name="Picture 5">
          <a:extLst>
            <a:ext uri="{FF2B5EF4-FFF2-40B4-BE49-F238E27FC236}">
              <a16:creationId xmlns:a16="http://schemas.microsoft.com/office/drawing/2014/main" id="{984E167E-3BBA-4B30-9C9B-DC29D58228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1" name="Picture 5">
          <a:extLst>
            <a:ext uri="{FF2B5EF4-FFF2-40B4-BE49-F238E27FC236}">
              <a16:creationId xmlns:a16="http://schemas.microsoft.com/office/drawing/2014/main" id="{0A769C85-C224-458F-8A5D-229ACD2FF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2" name="Picture 5">
          <a:extLst>
            <a:ext uri="{FF2B5EF4-FFF2-40B4-BE49-F238E27FC236}">
              <a16:creationId xmlns:a16="http://schemas.microsoft.com/office/drawing/2014/main" id="{FB9E16DC-9C19-4CE8-84E6-14CCA0415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3" name="Picture 5">
          <a:extLst>
            <a:ext uri="{FF2B5EF4-FFF2-40B4-BE49-F238E27FC236}">
              <a16:creationId xmlns:a16="http://schemas.microsoft.com/office/drawing/2014/main" id="{2D7658DD-E5DC-42D0-8A22-57906C857F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4" name="Picture 5">
          <a:extLst>
            <a:ext uri="{FF2B5EF4-FFF2-40B4-BE49-F238E27FC236}">
              <a16:creationId xmlns:a16="http://schemas.microsoft.com/office/drawing/2014/main" id="{6A472C2F-3E30-41F7-B2FC-EC8253B38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5" name="Picture 5">
          <a:extLst>
            <a:ext uri="{FF2B5EF4-FFF2-40B4-BE49-F238E27FC236}">
              <a16:creationId xmlns:a16="http://schemas.microsoft.com/office/drawing/2014/main" id="{3C5DA843-0947-472F-B52D-FC745E4AB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6" name="Picture 5">
          <a:extLst>
            <a:ext uri="{FF2B5EF4-FFF2-40B4-BE49-F238E27FC236}">
              <a16:creationId xmlns:a16="http://schemas.microsoft.com/office/drawing/2014/main" id="{A8C745CF-059B-4371-943B-70DA6F5B9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7" name="Picture 5">
          <a:extLst>
            <a:ext uri="{FF2B5EF4-FFF2-40B4-BE49-F238E27FC236}">
              <a16:creationId xmlns:a16="http://schemas.microsoft.com/office/drawing/2014/main" id="{7A633FA4-DEDE-4E30-85FB-FB64FB61CA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8" name="Picture 5">
          <a:extLst>
            <a:ext uri="{FF2B5EF4-FFF2-40B4-BE49-F238E27FC236}">
              <a16:creationId xmlns:a16="http://schemas.microsoft.com/office/drawing/2014/main" id="{3ED97E14-EC7E-4C1E-96C8-CC186C53B9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899" name="Picture 5">
          <a:extLst>
            <a:ext uri="{FF2B5EF4-FFF2-40B4-BE49-F238E27FC236}">
              <a16:creationId xmlns:a16="http://schemas.microsoft.com/office/drawing/2014/main" id="{14C828E6-6185-44A9-AF73-52AEB3A89B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0" name="Picture 5">
          <a:extLst>
            <a:ext uri="{FF2B5EF4-FFF2-40B4-BE49-F238E27FC236}">
              <a16:creationId xmlns:a16="http://schemas.microsoft.com/office/drawing/2014/main" id="{E08412EB-9038-47BF-86BF-7ED988E2B8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1" name="Picture 5">
          <a:extLst>
            <a:ext uri="{FF2B5EF4-FFF2-40B4-BE49-F238E27FC236}">
              <a16:creationId xmlns:a16="http://schemas.microsoft.com/office/drawing/2014/main" id="{47BE3222-6AC9-48B9-889F-89843226DF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2" name="Picture 5">
          <a:extLst>
            <a:ext uri="{FF2B5EF4-FFF2-40B4-BE49-F238E27FC236}">
              <a16:creationId xmlns:a16="http://schemas.microsoft.com/office/drawing/2014/main" id="{08598C46-D2DD-497A-B4F1-0878097A8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3" name="Picture 5">
          <a:extLst>
            <a:ext uri="{FF2B5EF4-FFF2-40B4-BE49-F238E27FC236}">
              <a16:creationId xmlns:a16="http://schemas.microsoft.com/office/drawing/2014/main" id="{1EF40BBA-C995-4462-992A-FA44B536B9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4" name="Picture 5">
          <a:extLst>
            <a:ext uri="{FF2B5EF4-FFF2-40B4-BE49-F238E27FC236}">
              <a16:creationId xmlns:a16="http://schemas.microsoft.com/office/drawing/2014/main" id="{49864DCC-A230-43A2-9B3E-028A6BFC7C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5" name="Picture 5">
          <a:extLst>
            <a:ext uri="{FF2B5EF4-FFF2-40B4-BE49-F238E27FC236}">
              <a16:creationId xmlns:a16="http://schemas.microsoft.com/office/drawing/2014/main" id="{C6F9ADB9-A59C-48C1-9B8C-C4D1EE026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6" name="Picture 5">
          <a:extLst>
            <a:ext uri="{FF2B5EF4-FFF2-40B4-BE49-F238E27FC236}">
              <a16:creationId xmlns:a16="http://schemas.microsoft.com/office/drawing/2014/main" id="{695F691E-05EC-48E8-A584-2739A893C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7" name="Picture 5">
          <a:extLst>
            <a:ext uri="{FF2B5EF4-FFF2-40B4-BE49-F238E27FC236}">
              <a16:creationId xmlns:a16="http://schemas.microsoft.com/office/drawing/2014/main" id="{AD3C3382-39F2-4B37-81E6-EEDC35624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8" name="Picture 5">
          <a:extLst>
            <a:ext uri="{FF2B5EF4-FFF2-40B4-BE49-F238E27FC236}">
              <a16:creationId xmlns:a16="http://schemas.microsoft.com/office/drawing/2014/main" id="{7075DB9D-B980-479C-8A7C-1D3D175B6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09" name="Picture 5">
          <a:extLst>
            <a:ext uri="{FF2B5EF4-FFF2-40B4-BE49-F238E27FC236}">
              <a16:creationId xmlns:a16="http://schemas.microsoft.com/office/drawing/2014/main" id="{73BC2910-75FF-47E6-91B1-8AA45BFD7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0" name="Picture 5">
          <a:extLst>
            <a:ext uri="{FF2B5EF4-FFF2-40B4-BE49-F238E27FC236}">
              <a16:creationId xmlns:a16="http://schemas.microsoft.com/office/drawing/2014/main" id="{AFE03BBA-69DC-4538-A66A-D5E8DAD38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1" name="Picture 5">
          <a:extLst>
            <a:ext uri="{FF2B5EF4-FFF2-40B4-BE49-F238E27FC236}">
              <a16:creationId xmlns:a16="http://schemas.microsoft.com/office/drawing/2014/main" id="{B6C21C70-0C43-4B47-8258-1971F5A7E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2" name="Picture 5">
          <a:extLst>
            <a:ext uri="{FF2B5EF4-FFF2-40B4-BE49-F238E27FC236}">
              <a16:creationId xmlns:a16="http://schemas.microsoft.com/office/drawing/2014/main" id="{3211D294-09A4-48E3-901F-DA965AE5A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3" name="Picture 5">
          <a:extLst>
            <a:ext uri="{FF2B5EF4-FFF2-40B4-BE49-F238E27FC236}">
              <a16:creationId xmlns:a16="http://schemas.microsoft.com/office/drawing/2014/main" id="{CE67B665-E9A5-4360-A026-6E9917C57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4" name="Picture 5">
          <a:extLst>
            <a:ext uri="{FF2B5EF4-FFF2-40B4-BE49-F238E27FC236}">
              <a16:creationId xmlns:a16="http://schemas.microsoft.com/office/drawing/2014/main" id="{CDB67473-D9D1-4A0F-A3B0-A3CFD00A9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5" name="Picture 5">
          <a:extLst>
            <a:ext uri="{FF2B5EF4-FFF2-40B4-BE49-F238E27FC236}">
              <a16:creationId xmlns:a16="http://schemas.microsoft.com/office/drawing/2014/main" id="{B90E711C-BF0E-4631-B163-22CA14707E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6" name="Picture 5">
          <a:extLst>
            <a:ext uri="{FF2B5EF4-FFF2-40B4-BE49-F238E27FC236}">
              <a16:creationId xmlns:a16="http://schemas.microsoft.com/office/drawing/2014/main" id="{E0015881-A016-4363-9B97-ABF4D24A1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7" name="Picture 5">
          <a:extLst>
            <a:ext uri="{FF2B5EF4-FFF2-40B4-BE49-F238E27FC236}">
              <a16:creationId xmlns:a16="http://schemas.microsoft.com/office/drawing/2014/main" id="{7117C731-EA05-4365-AE3D-AAAF8650F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8" name="Picture 5">
          <a:extLst>
            <a:ext uri="{FF2B5EF4-FFF2-40B4-BE49-F238E27FC236}">
              <a16:creationId xmlns:a16="http://schemas.microsoft.com/office/drawing/2014/main" id="{DC2BD52E-F44F-4938-890C-D431AF4881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19" name="Picture 5">
          <a:extLst>
            <a:ext uri="{FF2B5EF4-FFF2-40B4-BE49-F238E27FC236}">
              <a16:creationId xmlns:a16="http://schemas.microsoft.com/office/drawing/2014/main" id="{61413350-C754-420D-A883-BE3CC8702D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0" name="Picture 5">
          <a:extLst>
            <a:ext uri="{FF2B5EF4-FFF2-40B4-BE49-F238E27FC236}">
              <a16:creationId xmlns:a16="http://schemas.microsoft.com/office/drawing/2014/main" id="{71FA516D-46DE-46F0-B04E-A705D0E67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1" name="Picture 5">
          <a:extLst>
            <a:ext uri="{FF2B5EF4-FFF2-40B4-BE49-F238E27FC236}">
              <a16:creationId xmlns:a16="http://schemas.microsoft.com/office/drawing/2014/main" id="{91A07E31-3864-43B1-8A17-5AB746C91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2" name="Picture 5">
          <a:extLst>
            <a:ext uri="{FF2B5EF4-FFF2-40B4-BE49-F238E27FC236}">
              <a16:creationId xmlns:a16="http://schemas.microsoft.com/office/drawing/2014/main" id="{299F436E-26D3-4077-8636-3CEC558DA2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3" name="Picture 5">
          <a:extLst>
            <a:ext uri="{FF2B5EF4-FFF2-40B4-BE49-F238E27FC236}">
              <a16:creationId xmlns:a16="http://schemas.microsoft.com/office/drawing/2014/main" id="{C2E66E84-DCD5-401B-AA8B-5DDB72E19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4" name="Picture 5">
          <a:extLst>
            <a:ext uri="{FF2B5EF4-FFF2-40B4-BE49-F238E27FC236}">
              <a16:creationId xmlns:a16="http://schemas.microsoft.com/office/drawing/2014/main" id="{58266048-29A2-4E31-856C-C21A1FC6AA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5" name="Picture 5">
          <a:extLst>
            <a:ext uri="{FF2B5EF4-FFF2-40B4-BE49-F238E27FC236}">
              <a16:creationId xmlns:a16="http://schemas.microsoft.com/office/drawing/2014/main" id="{BE086470-90ED-4C00-8513-4ABB05BDF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1926" name="Picture 5">
          <a:extLst>
            <a:ext uri="{FF2B5EF4-FFF2-40B4-BE49-F238E27FC236}">
              <a16:creationId xmlns:a16="http://schemas.microsoft.com/office/drawing/2014/main" id="{DCAD5665-EA5E-43B4-8B2B-1701F6031D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27" name="Picture 5">
          <a:extLst>
            <a:ext uri="{FF2B5EF4-FFF2-40B4-BE49-F238E27FC236}">
              <a16:creationId xmlns:a16="http://schemas.microsoft.com/office/drawing/2014/main" id="{E20532C4-5B0B-4C53-912D-E08DAE361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28" name="Picture 5">
          <a:extLst>
            <a:ext uri="{FF2B5EF4-FFF2-40B4-BE49-F238E27FC236}">
              <a16:creationId xmlns:a16="http://schemas.microsoft.com/office/drawing/2014/main" id="{CC5F3713-1C99-44F0-BD96-8A54F5FBC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29" name="Picture 5">
          <a:extLst>
            <a:ext uri="{FF2B5EF4-FFF2-40B4-BE49-F238E27FC236}">
              <a16:creationId xmlns:a16="http://schemas.microsoft.com/office/drawing/2014/main" id="{94D38279-B8DF-466A-8088-8BF38A68D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0" name="Picture 5">
          <a:extLst>
            <a:ext uri="{FF2B5EF4-FFF2-40B4-BE49-F238E27FC236}">
              <a16:creationId xmlns:a16="http://schemas.microsoft.com/office/drawing/2014/main" id="{3450C240-BF91-487B-9F68-53BDC2FE6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1" name="Picture 5">
          <a:extLst>
            <a:ext uri="{FF2B5EF4-FFF2-40B4-BE49-F238E27FC236}">
              <a16:creationId xmlns:a16="http://schemas.microsoft.com/office/drawing/2014/main" id="{8576CD55-CB3B-4DA1-AB12-801D1D8A1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2" name="Picture 5">
          <a:extLst>
            <a:ext uri="{FF2B5EF4-FFF2-40B4-BE49-F238E27FC236}">
              <a16:creationId xmlns:a16="http://schemas.microsoft.com/office/drawing/2014/main" id="{22E16D09-1D0B-4C87-A757-0CCD5F64C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3" name="Picture 5">
          <a:extLst>
            <a:ext uri="{FF2B5EF4-FFF2-40B4-BE49-F238E27FC236}">
              <a16:creationId xmlns:a16="http://schemas.microsoft.com/office/drawing/2014/main" id="{488FC374-880F-4DFA-A366-474BF1F96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4" name="Picture 5">
          <a:extLst>
            <a:ext uri="{FF2B5EF4-FFF2-40B4-BE49-F238E27FC236}">
              <a16:creationId xmlns:a16="http://schemas.microsoft.com/office/drawing/2014/main" id="{D4AFB71B-7197-4633-ABD2-DEE576876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5" name="Picture 5">
          <a:extLst>
            <a:ext uri="{FF2B5EF4-FFF2-40B4-BE49-F238E27FC236}">
              <a16:creationId xmlns:a16="http://schemas.microsoft.com/office/drawing/2014/main" id="{BCDDF82A-9D3D-4AD9-94BA-29EAEA2A4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6" name="Picture 5">
          <a:extLst>
            <a:ext uri="{FF2B5EF4-FFF2-40B4-BE49-F238E27FC236}">
              <a16:creationId xmlns:a16="http://schemas.microsoft.com/office/drawing/2014/main" id="{C91A6B93-CFAF-4A35-81D1-A8BDA4A39A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7" name="Picture 5">
          <a:extLst>
            <a:ext uri="{FF2B5EF4-FFF2-40B4-BE49-F238E27FC236}">
              <a16:creationId xmlns:a16="http://schemas.microsoft.com/office/drawing/2014/main" id="{28E6C59E-4C2E-4582-8E28-1FF5C1D01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8" name="Picture 5">
          <a:extLst>
            <a:ext uri="{FF2B5EF4-FFF2-40B4-BE49-F238E27FC236}">
              <a16:creationId xmlns:a16="http://schemas.microsoft.com/office/drawing/2014/main" id="{5C0E5775-F56D-4EFE-8C07-43CDA8E4A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39" name="Picture 5">
          <a:extLst>
            <a:ext uri="{FF2B5EF4-FFF2-40B4-BE49-F238E27FC236}">
              <a16:creationId xmlns:a16="http://schemas.microsoft.com/office/drawing/2014/main" id="{8C3CA106-EDC6-4E06-959F-71590933A1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0" name="Picture 5">
          <a:extLst>
            <a:ext uri="{FF2B5EF4-FFF2-40B4-BE49-F238E27FC236}">
              <a16:creationId xmlns:a16="http://schemas.microsoft.com/office/drawing/2014/main" id="{AE6E7276-CC34-4A1D-9BF9-F5ED9053C5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1" name="Picture 5">
          <a:extLst>
            <a:ext uri="{FF2B5EF4-FFF2-40B4-BE49-F238E27FC236}">
              <a16:creationId xmlns:a16="http://schemas.microsoft.com/office/drawing/2014/main" id="{F8388600-70E7-461E-969C-E4321DCB4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2" name="Picture 5">
          <a:extLst>
            <a:ext uri="{FF2B5EF4-FFF2-40B4-BE49-F238E27FC236}">
              <a16:creationId xmlns:a16="http://schemas.microsoft.com/office/drawing/2014/main" id="{C97F850D-F6CC-43D5-9718-4A3CC6BCA6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3" name="Picture 5">
          <a:extLst>
            <a:ext uri="{FF2B5EF4-FFF2-40B4-BE49-F238E27FC236}">
              <a16:creationId xmlns:a16="http://schemas.microsoft.com/office/drawing/2014/main" id="{0DB49A48-F6F0-46C7-89FF-CEA19C573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4" name="Picture 5">
          <a:extLst>
            <a:ext uri="{FF2B5EF4-FFF2-40B4-BE49-F238E27FC236}">
              <a16:creationId xmlns:a16="http://schemas.microsoft.com/office/drawing/2014/main" id="{54A4B0ED-2D36-430A-8B33-C65398A2CD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5" name="Picture 5">
          <a:extLst>
            <a:ext uri="{FF2B5EF4-FFF2-40B4-BE49-F238E27FC236}">
              <a16:creationId xmlns:a16="http://schemas.microsoft.com/office/drawing/2014/main" id="{930186CC-88B8-4F85-BF4A-F7EEED022E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6" name="Picture 5">
          <a:extLst>
            <a:ext uri="{FF2B5EF4-FFF2-40B4-BE49-F238E27FC236}">
              <a16:creationId xmlns:a16="http://schemas.microsoft.com/office/drawing/2014/main" id="{95694895-646B-4FB7-8888-2EB3E4EB6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7" name="Picture 5">
          <a:extLst>
            <a:ext uri="{FF2B5EF4-FFF2-40B4-BE49-F238E27FC236}">
              <a16:creationId xmlns:a16="http://schemas.microsoft.com/office/drawing/2014/main" id="{50E3C17A-41E3-4C2B-9036-ED11061C52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8" name="Picture 5">
          <a:extLst>
            <a:ext uri="{FF2B5EF4-FFF2-40B4-BE49-F238E27FC236}">
              <a16:creationId xmlns:a16="http://schemas.microsoft.com/office/drawing/2014/main" id="{674B499D-55F2-4B72-828A-DD3F45AB71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49" name="Picture 5">
          <a:extLst>
            <a:ext uri="{FF2B5EF4-FFF2-40B4-BE49-F238E27FC236}">
              <a16:creationId xmlns:a16="http://schemas.microsoft.com/office/drawing/2014/main" id="{AE31F5FD-C634-421D-87B7-C69A09FD26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0" name="Picture 5">
          <a:extLst>
            <a:ext uri="{FF2B5EF4-FFF2-40B4-BE49-F238E27FC236}">
              <a16:creationId xmlns:a16="http://schemas.microsoft.com/office/drawing/2014/main" id="{0602C684-4A1E-4305-AF62-088A378325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1" name="Picture 5">
          <a:extLst>
            <a:ext uri="{FF2B5EF4-FFF2-40B4-BE49-F238E27FC236}">
              <a16:creationId xmlns:a16="http://schemas.microsoft.com/office/drawing/2014/main" id="{A828A329-C741-4E92-8E71-C5E25BCBF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2" name="Picture 5">
          <a:extLst>
            <a:ext uri="{FF2B5EF4-FFF2-40B4-BE49-F238E27FC236}">
              <a16:creationId xmlns:a16="http://schemas.microsoft.com/office/drawing/2014/main" id="{62171AB4-26B2-4C84-AE0B-2D88DB16E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3" name="Picture 5">
          <a:extLst>
            <a:ext uri="{FF2B5EF4-FFF2-40B4-BE49-F238E27FC236}">
              <a16:creationId xmlns:a16="http://schemas.microsoft.com/office/drawing/2014/main" id="{A8C96BB3-9D8E-401C-8F28-F4BDE34FF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4" name="Picture 5">
          <a:extLst>
            <a:ext uri="{FF2B5EF4-FFF2-40B4-BE49-F238E27FC236}">
              <a16:creationId xmlns:a16="http://schemas.microsoft.com/office/drawing/2014/main" id="{7EC46669-8749-4046-9AB2-EF10F6FECA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5" name="Picture 5">
          <a:extLst>
            <a:ext uri="{FF2B5EF4-FFF2-40B4-BE49-F238E27FC236}">
              <a16:creationId xmlns:a16="http://schemas.microsoft.com/office/drawing/2014/main" id="{359B866E-14FC-44BE-A54B-670D2B4CC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6" name="Picture 5">
          <a:extLst>
            <a:ext uri="{FF2B5EF4-FFF2-40B4-BE49-F238E27FC236}">
              <a16:creationId xmlns:a16="http://schemas.microsoft.com/office/drawing/2014/main" id="{0AAAD9C6-93BE-4FF0-BD35-D431DD6E16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7" name="Picture 5">
          <a:extLst>
            <a:ext uri="{FF2B5EF4-FFF2-40B4-BE49-F238E27FC236}">
              <a16:creationId xmlns:a16="http://schemas.microsoft.com/office/drawing/2014/main" id="{3745C548-6FC4-4754-B4FD-1EE67CA7C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8" name="Picture 5">
          <a:extLst>
            <a:ext uri="{FF2B5EF4-FFF2-40B4-BE49-F238E27FC236}">
              <a16:creationId xmlns:a16="http://schemas.microsoft.com/office/drawing/2014/main" id="{5C08356F-9A47-4CE2-98BE-AB60FA77B3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59" name="Picture 5">
          <a:extLst>
            <a:ext uri="{FF2B5EF4-FFF2-40B4-BE49-F238E27FC236}">
              <a16:creationId xmlns:a16="http://schemas.microsoft.com/office/drawing/2014/main" id="{C6F3C0AE-B11A-4F66-9926-2EA9DD5A2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0" name="Picture 5">
          <a:extLst>
            <a:ext uri="{FF2B5EF4-FFF2-40B4-BE49-F238E27FC236}">
              <a16:creationId xmlns:a16="http://schemas.microsoft.com/office/drawing/2014/main" id="{32474515-AF0E-44CC-B871-F25F7685DB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1" name="Picture 5">
          <a:extLst>
            <a:ext uri="{FF2B5EF4-FFF2-40B4-BE49-F238E27FC236}">
              <a16:creationId xmlns:a16="http://schemas.microsoft.com/office/drawing/2014/main" id="{E16ECA83-E150-4EE6-9BE0-CD536737D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2" name="Picture 5">
          <a:extLst>
            <a:ext uri="{FF2B5EF4-FFF2-40B4-BE49-F238E27FC236}">
              <a16:creationId xmlns:a16="http://schemas.microsoft.com/office/drawing/2014/main" id="{B07DF1BA-FA95-4B53-B51C-0FD25E23BB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3" name="Picture 5">
          <a:extLst>
            <a:ext uri="{FF2B5EF4-FFF2-40B4-BE49-F238E27FC236}">
              <a16:creationId xmlns:a16="http://schemas.microsoft.com/office/drawing/2014/main" id="{A648D037-9083-4886-B9D5-F1D5A319BD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4" name="Picture 5">
          <a:extLst>
            <a:ext uri="{FF2B5EF4-FFF2-40B4-BE49-F238E27FC236}">
              <a16:creationId xmlns:a16="http://schemas.microsoft.com/office/drawing/2014/main" id="{501B52A6-F58E-440C-8706-3C453D389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5" name="Picture 5">
          <a:extLst>
            <a:ext uri="{FF2B5EF4-FFF2-40B4-BE49-F238E27FC236}">
              <a16:creationId xmlns:a16="http://schemas.microsoft.com/office/drawing/2014/main" id="{9DB161A9-E2AD-4858-ADE3-FF8D96D71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6" name="Picture 5">
          <a:extLst>
            <a:ext uri="{FF2B5EF4-FFF2-40B4-BE49-F238E27FC236}">
              <a16:creationId xmlns:a16="http://schemas.microsoft.com/office/drawing/2014/main" id="{4C4618E6-83AC-4834-A743-7BC475610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7" name="Picture 5">
          <a:extLst>
            <a:ext uri="{FF2B5EF4-FFF2-40B4-BE49-F238E27FC236}">
              <a16:creationId xmlns:a16="http://schemas.microsoft.com/office/drawing/2014/main" id="{5B87622A-349F-466D-ABFF-32F73602A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8" name="Picture 5">
          <a:extLst>
            <a:ext uri="{FF2B5EF4-FFF2-40B4-BE49-F238E27FC236}">
              <a16:creationId xmlns:a16="http://schemas.microsoft.com/office/drawing/2014/main" id="{889412AB-E4BF-444C-81C7-417D58746C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69" name="Picture 5">
          <a:extLst>
            <a:ext uri="{FF2B5EF4-FFF2-40B4-BE49-F238E27FC236}">
              <a16:creationId xmlns:a16="http://schemas.microsoft.com/office/drawing/2014/main" id="{8636AF88-5FCA-403E-9C07-134534E45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0" name="Picture 5">
          <a:extLst>
            <a:ext uri="{FF2B5EF4-FFF2-40B4-BE49-F238E27FC236}">
              <a16:creationId xmlns:a16="http://schemas.microsoft.com/office/drawing/2014/main" id="{807F5557-843A-46D3-94C1-4B69473F95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1" name="Picture 5">
          <a:extLst>
            <a:ext uri="{FF2B5EF4-FFF2-40B4-BE49-F238E27FC236}">
              <a16:creationId xmlns:a16="http://schemas.microsoft.com/office/drawing/2014/main" id="{F7E4627D-29F0-41F4-8104-965A91B4D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2" name="Picture 5">
          <a:extLst>
            <a:ext uri="{FF2B5EF4-FFF2-40B4-BE49-F238E27FC236}">
              <a16:creationId xmlns:a16="http://schemas.microsoft.com/office/drawing/2014/main" id="{07B65DBC-25CD-46BF-AEFE-8F5448107B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3" name="Picture 5">
          <a:extLst>
            <a:ext uri="{FF2B5EF4-FFF2-40B4-BE49-F238E27FC236}">
              <a16:creationId xmlns:a16="http://schemas.microsoft.com/office/drawing/2014/main" id="{365C93BE-B864-4DB3-854D-1FEB3E1AC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4" name="Picture 5">
          <a:extLst>
            <a:ext uri="{FF2B5EF4-FFF2-40B4-BE49-F238E27FC236}">
              <a16:creationId xmlns:a16="http://schemas.microsoft.com/office/drawing/2014/main" id="{78C2DDEA-49BD-4B1B-AE40-34151158F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5" name="Picture 5">
          <a:extLst>
            <a:ext uri="{FF2B5EF4-FFF2-40B4-BE49-F238E27FC236}">
              <a16:creationId xmlns:a16="http://schemas.microsoft.com/office/drawing/2014/main" id="{63C5C2F2-2169-4D2A-BF3A-CD05CAEB0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6" name="Picture 5">
          <a:extLst>
            <a:ext uri="{FF2B5EF4-FFF2-40B4-BE49-F238E27FC236}">
              <a16:creationId xmlns:a16="http://schemas.microsoft.com/office/drawing/2014/main" id="{25C7D2E5-734D-4A0D-9820-6B487A4AA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7" name="Picture 5">
          <a:extLst>
            <a:ext uri="{FF2B5EF4-FFF2-40B4-BE49-F238E27FC236}">
              <a16:creationId xmlns:a16="http://schemas.microsoft.com/office/drawing/2014/main" id="{844E7181-E724-466B-A5DC-D3A637EBEC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8" name="Picture 5">
          <a:extLst>
            <a:ext uri="{FF2B5EF4-FFF2-40B4-BE49-F238E27FC236}">
              <a16:creationId xmlns:a16="http://schemas.microsoft.com/office/drawing/2014/main" id="{7434E696-F199-4300-AE25-D10F5B9880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79" name="Picture 5">
          <a:extLst>
            <a:ext uri="{FF2B5EF4-FFF2-40B4-BE49-F238E27FC236}">
              <a16:creationId xmlns:a16="http://schemas.microsoft.com/office/drawing/2014/main" id="{7254B0DB-293D-4E18-9BC2-1CE9BEDFC2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0" name="Picture 5">
          <a:extLst>
            <a:ext uri="{FF2B5EF4-FFF2-40B4-BE49-F238E27FC236}">
              <a16:creationId xmlns:a16="http://schemas.microsoft.com/office/drawing/2014/main" id="{F0456E1B-5980-4A13-85EF-B8873336C4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1" name="Picture 5">
          <a:extLst>
            <a:ext uri="{FF2B5EF4-FFF2-40B4-BE49-F238E27FC236}">
              <a16:creationId xmlns:a16="http://schemas.microsoft.com/office/drawing/2014/main" id="{83EE8BE6-0CAE-4E5D-A121-D8E35D65C6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2" name="Picture 5">
          <a:extLst>
            <a:ext uri="{FF2B5EF4-FFF2-40B4-BE49-F238E27FC236}">
              <a16:creationId xmlns:a16="http://schemas.microsoft.com/office/drawing/2014/main" id="{A4B4CF0E-590D-400D-8F1D-91D8DD3E6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3" name="Picture 5">
          <a:extLst>
            <a:ext uri="{FF2B5EF4-FFF2-40B4-BE49-F238E27FC236}">
              <a16:creationId xmlns:a16="http://schemas.microsoft.com/office/drawing/2014/main" id="{C4F8D7DF-DB17-4B49-BAFF-46EFFDB31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4" name="Picture 5">
          <a:extLst>
            <a:ext uri="{FF2B5EF4-FFF2-40B4-BE49-F238E27FC236}">
              <a16:creationId xmlns:a16="http://schemas.microsoft.com/office/drawing/2014/main" id="{8CF5AC3E-DBF8-4EC4-B708-79226EA48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5" name="Picture 5">
          <a:extLst>
            <a:ext uri="{FF2B5EF4-FFF2-40B4-BE49-F238E27FC236}">
              <a16:creationId xmlns:a16="http://schemas.microsoft.com/office/drawing/2014/main" id="{B2241848-5B8D-4B86-A3E0-1D4AB2F23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6" name="Picture 5">
          <a:extLst>
            <a:ext uri="{FF2B5EF4-FFF2-40B4-BE49-F238E27FC236}">
              <a16:creationId xmlns:a16="http://schemas.microsoft.com/office/drawing/2014/main" id="{4112F86A-67AA-465D-A68D-5E30EB128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7" name="Picture 5">
          <a:extLst>
            <a:ext uri="{FF2B5EF4-FFF2-40B4-BE49-F238E27FC236}">
              <a16:creationId xmlns:a16="http://schemas.microsoft.com/office/drawing/2014/main" id="{3A9A59F9-5D90-422E-BF96-24D40497C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1988" name="Picture 5">
          <a:extLst>
            <a:ext uri="{FF2B5EF4-FFF2-40B4-BE49-F238E27FC236}">
              <a16:creationId xmlns:a16="http://schemas.microsoft.com/office/drawing/2014/main" id="{447A6954-83C9-440C-91E1-8E08F13FB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89" name="Picture 5">
          <a:extLst>
            <a:ext uri="{FF2B5EF4-FFF2-40B4-BE49-F238E27FC236}">
              <a16:creationId xmlns:a16="http://schemas.microsoft.com/office/drawing/2014/main" id="{E785B63E-11C6-4A8C-87A7-42BE28DFB0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0" name="Picture 5">
          <a:extLst>
            <a:ext uri="{FF2B5EF4-FFF2-40B4-BE49-F238E27FC236}">
              <a16:creationId xmlns:a16="http://schemas.microsoft.com/office/drawing/2014/main" id="{76404C4B-CD7D-4329-B42A-5854794E7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1" name="Picture 5">
          <a:extLst>
            <a:ext uri="{FF2B5EF4-FFF2-40B4-BE49-F238E27FC236}">
              <a16:creationId xmlns:a16="http://schemas.microsoft.com/office/drawing/2014/main" id="{5C290B53-78D5-466A-B580-85A58D4DC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2" name="Picture 5">
          <a:extLst>
            <a:ext uri="{FF2B5EF4-FFF2-40B4-BE49-F238E27FC236}">
              <a16:creationId xmlns:a16="http://schemas.microsoft.com/office/drawing/2014/main" id="{200ED8C0-7BA2-4066-BACA-CF0A22F1A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3" name="Picture 5">
          <a:extLst>
            <a:ext uri="{FF2B5EF4-FFF2-40B4-BE49-F238E27FC236}">
              <a16:creationId xmlns:a16="http://schemas.microsoft.com/office/drawing/2014/main" id="{89B71599-1E35-40DC-8FBF-6014F9DEA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4" name="Picture 5">
          <a:extLst>
            <a:ext uri="{FF2B5EF4-FFF2-40B4-BE49-F238E27FC236}">
              <a16:creationId xmlns:a16="http://schemas.microsoft.com/office/drawing/2014/main" id="{CD2650E9-2097-409A-AB5E-C679978CA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5" name="Picture 5">
          <a:extLst>
            <a:ext uri="{FF2B5EF4-FFF2-40B4-BE49-F238E27FC236}">
              <a16:creationId xmlns:a16="http://schemas.microsoft.com/office/drawing/2014/main" id="{E0C10733-1E57-4C8F-A070-AE260A0B2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6" name="Picture 5">
          <a:extLst>
            <a:ext uri="{FF2B5EF4-FFF2-40B4-BE49-F238E27FC236}">
              <a16:creationId xmlns:a16="http://schemas.microsoft.com/office/drawing/2014/main" id="{2F7A5C9B-F45A-4DA2-87CB-F3EA55B00B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7" name="Picture 5">
          <a:extLst>
            <a:ext uri="{FF2B5EF4-FFF2-40B4-BE49-F238E27FC236}">
              <a16:creationId xmlns:a16="http://schemas.microsoft.com/office/drawing/2014/main" id="{7F505C05-C866-4893-BE8D-FB82B14B38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8" name="Picture 5">
          <a:extLst>
            <a:ext uri="{FF2B5EF4-FFF2-40B4-BE49-F238E27FC236}">
              <a16:creationId xmlns:a16="http://schemas.microsoft.com/office/drawing/2014/main" id="{D5B928C8-7A56-45A0-8BC9-27696F6A8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1999" name="Picture 5">
          <a:extLst>
            <a:ext uri="{FF2B5EF4-FFF2-40B4-BE49-F238E27FC236}">
              <a16:creationId xmlns:a16="http://schemas.microsoft.com/office/drawing/2014/main" id="{2C7F98FB-AAAE-4921-82D7-36ACDABDD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0" name="Picture 5">
          <a:extLst>
            <a:ext uri="{FF2B5EF4-FFF2-40B4-BE49-F238E27FC236}">
              <a16:creationId xmlns:a16="http://schemas.microsoft.com/office/drawing/2014/main" id="{A859F443-E1C0-4042-B17C-7E26EC3148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1" name="Picture 5">
          <a:extLst>
            <a:ext uri="{FF2B5EF4-FFF2-40B4-BE49-F238E27FC236}">
              <a16:creationId xmlns:a16="http://schemas.microsoft.com/office/drawing/2014/main" id="{EBF9EBDA-8CCC-47F8-A9A1-156452BAE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2" name="Picture 5">
          <a:extLst>
            <a:ext uri="{FF2B5EF4-FFF2-40B4-BE49-F238E27FC236}">
              <a16:creationId xmlns:a16="http://schemas.microsoft.com/office/drawing/2014/main" id="{A3F8EE93-4EA5-4F9A-AF8C-0A819FE8D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3" name="Picture 5">
          <a:extLst>
            <a:ext uri="{FF2B5EF4-FFF2-40B4-BE49-F238E27FC236}">
              <a16:creationId xmlns:a16="http://schemas.microsoft.com/office/drawing/2014/main" id="{1485CECE-5219-4BD9-82DE-EF4148E46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4" name="Picture 5">
          <a:extLst>
            <a:ext uri="{FF2B5EF4-FFF2-40B4-BE49-F238E27FC236}">
              <a16:creationId xmlns:a16="http://schemas.microsoft.com/office/drawing/2014/main" id="{A03E4786-200E-4843-9FB5-12A62D891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5" name="Picture 5">
          <a:extLst>
            <a:ext uri="{FF2B5EF4-FFF2-40B4-BE49-F238E27FC236}">
              <a16:creationId xmlns:a16="http://schemas.microsoft.com/office/drawing/2014/main" id="{24B40A71-83CF-455D-B8A4-223ACDD34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6" name="Picture 5">
          <a:extLst>
            <a:ext uri="{FF2B5EF4-FFF2-40B4-BE49-F238E27FC236}">
              <a16:creationId xmlns:a16="http://schemas.microsoft.com/office/drawing/2014/main" id="{6E3FAC4F-0F4C-4D93-917C-34EF2990D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7" name="Picture 5">
          <a:extLst>
            <a:ext uri="{FF2B5EF4-FFF2-40B4-BE49-F238E27FC236}">
              <a16:creationId xmlns:a16="http://schemas.microsoft.com/office/drawing/2014/main" id="{40D97D8B-8C28-4A52-9C8D-46CD07CDE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8" name="Picture 5">
          <a:extLst>
            <a:ext uri="{FF2B5EF4-FFF2-40B4-BE49-F238E27FC236}">
              <a16:creationId xmlns:a16="http://schemas.microsoft.com/office/drawing/2014/main" id="{A29EBF2A-39B3-4372-BA0B-D5D55D680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09" name="Picture 5">
          <a:extLst>
            <a:ext uri="{FF2B5EF4-FFF2-40B4-BE49-F238E27FC236}">
              <a16:creationId xmlns:a16="http://schemas.microsoft.com/office/drawing/2014/main" id="{7ECE2D29-76F2-4AEB-AB48-BE2505BB42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0" name="Picture 5">
          <a:extLst>
            <a:ext uri="{FF2B5EF4-FFF2-40B4-BE49-F238E27FC236}">
              <a16:creationId xmlns:a16="http://schemas.microsoft.com/office/drawing/2014/main" id="{B2B089CB-563E-4839-90B8-DD082EE3C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1" name="Picture 5">
          <a:extLst>
            <a:ext uri="{FF2B5EF4-FFF2-40B4-BE49-F238E27FC236}">
              <a16:creationId xmlns:a16="http://schemas.microsoft.com/office/drawing/2014/main" id="{4C478713-4917-4ABF-BDFF-F62603833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2" name="Picture 5">
          <a:extLst>
            <a:ext uri="{FF2B5EF4-FFF2-40B4-BE49-F238E27FC236}">
              <a16:creationId xmlns:a16="http://schemas.microsoft.com/office/drawing/2014/main" id="{4040C3BD-266D-4AB8-9843-9C9C6730E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3" name="Picture 5">
          <a:extLst>
            <a:ext uri="{FF2B5EF4-FFF2-40B4-BE49-F238E27FC236}">
              <a16:creationId xmlns:a16="http://schemas.microsoft.com/office/drawing/2014/main" id="{98885FCB-79FC-4CA7-BEB4-EBF8A9474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4" name="Picture 5">
          <a:extLst>
            <a:ext uri="{FF2B5EF4-FFF2-40B4-BE49-F238E27FC236}">
              <a16:creationId xmlns:a16="http://schemas.microsoft.com/office/drawing/2014/main" id="{3A960DD9-F7B0-47E3-BA4D-5CBF54ABB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5" name="Picture 5">
          <a:extLst>
            <a:ext uri="{FF2B5EF4-FFF2-40B4-BE49-F238E27FC236}">
              <a16:creationId xmlns:a16="http://schemas.microsoft.com/office/drawing/2014/main" id="{C7937F5D-E244-4A72-8344-0210B74A52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6" name="Picture 5">
          <a:extLst>
            <a:ext uri="{FF2B5EF4-FFF2-40B4-BE49-F238E27FC236}">
              <a16:creationId xmlns:a16="http://schemas.microsoft.com/office/drawing/2014/main" id="{1615F66B-94C5-4C95-950D-524962E251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7" name="Picture 5">
          <a:extLst>
            <a:ext uri="{FF2B5EF4-FFF2-40B4-BE49-F238E27FC236}">
              <a16:creationId xmlns:a16="http://schemas.microsoft.com/office/drawing/2014/main" id="{FE106B16-5245-4285-8196-3E0745164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8" name="Picture 5">
          <a:extLst>
            <a:ext uri="{FF2B5EF4-FFF2-40B4-BE49-F238E27FC236}">
              <a16:creationId xmlns:a16="http://schemas.microsoft.com/office/drawing/2014/main" id="{6C4AF81E-41B1-4EC3-8063-2C3B915C20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19" name="Picture 5">
          <a:extLst>
            <a:ext uri="{FF2B5EF4-FFF2-40B4-BE49-F238E27FC236}">
              <a16:creationId xmlns:a16="http://schemas.microsoft.com/office/drawing/2014/main" id="{8F6E0D22-F8FA-442A-9E82-D7520B60B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0" name="Picture 5">
          <a:extLst>
            <a:ext uri="{FF2B5EF4-FFF2-40B4-BE49-F238E27FC236}">
              <a16:creationId xmlns:a16="http://schemas.microsoft.com/office/drawing/2014/main" id="{89D9CF84-C5A5-4260-A54C-7CD47A41B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1" name="Picture 5">
          <a:extLst>
            <a:ext uri="{FF2B5EF4-FFF2-40B4-BE49-F238E27FC236}">
              <a16:creationId xmlns:a16="http://schemas.microsoft.com/office/drawing/2014/main" id="{E8A120F0-7269-47D1-8823-DF4FCDCF2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2" name="Picture 5">
          <a:extLst>
            <a:ext uri="{FF2B5EF4-FFF2-40B4-BE49-F238E27FC236}">
              <a16:creationId xmlns:a16="http://schemas.microsoft.com/office/drawing/2014/main" id="{D7104619-476B-43A6-B7D3-96C18211A6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3" name="Picture 5">
          <a:extLst>
            <a:ext uri="{FF2B5EF4-FFF2-40B4-BE49-F238E27FC236}">
              <a16:creationId xmlns:a16="http://schemas.microsoft.com/office/drawing/2014/main" id="{04FD10FF-82D5-4F77-8F7B-47676D8C9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4" name="Picture 5">
          <a:extLst>
            <a:ext uri="{FF2B5EF4-FFF2-40B4-BE49-F238E27FC236}">
              <a16:creationId xmlns:a16="http://schemas.microsoft.com/office/drawing/2014/main" id="{90371702-F424-457F-A5A1-5A2374D4B3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5" name="Picture 5">
          <a:extLst>
            <a:ext uri="{FF2B5EF4-FFF2-40B4-BE49-F238E27FC236}">
              <a16:creationId xmlns:a16="http://schemas.microsoft.com/office/drawing/2014/main" id="{E0A0C7EA-6003-4424-8D63-981208A4F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6" name="Picture 5">
          <a:extLst>
            <a:ext uri="{FF2B5EF4-FFF2-40B4-BE49-F238E27FC236}">
              <a16:creationId xmlns:a16="http://schemas.microsoft.com/office/drawing/2014/main" id="{21821F44-3B6A-4B9E-A4E0-E07E79FEF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7" name="Picture 5">
          <a:extLst>
            <a:ext uri="{FF2B5EF4-FFF2-40B4-BE49-F238E27FC236}">
              <a16:creationId xmlns:a16="http://schemas.microsoft.com/office/drawing/2014/main" id="{F5BF5998-8E81-4DDB-AC0F-D72C965066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8" name="Picture 5">
          <a:extLst>
            <a:ext uri="{FF2B5EF4-FFF2-40B4-BE49-F238E27FC236}">
              <a16:creationId xmlns:a16="http://schemas.microsoft.com/office/drawing/2014/main" id="{FAB6A300-55C5-42B2-A2EF-5E31B1643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29" name="Picture 5">
          <a:extLst>
            <a:ext uri="{FF2B5EF4-FFF2-40B4-BE49-F238E27FC236}">
              <a16:creationId xmlns:a16="http://schemas.microsoft.com/office/drawing/2014/main" id="{5BDE1671-89C2-4720-8CE2-D8C8E5607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030" name="Picture 5">
          <a:extLst>
            <a:ext uri="{FF2B5EF4-FFF2-40B4-BE49-F238E27FC236}">
              <a16:creationId xmlns:a16="http://schemas.microsoft.com/office/drawing/2014/main" id="{1760A51E-F901-49EF-8207-A913096E6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1" name="Picture 5">
          <a:extLst>
            <a:ext uri="{FF2B5EF4-FFF2-40B4-BE49-F238E27FC236}">
              <a16:creationId xmlns:a16="http://schemas.microsoft.com/office/drawing/2014/main" id="{D85E8FCC-9B74-45A7-A12F-6EA95E7D1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2" name="Picture 5">
          <a:extLst>
            <a:ext uri="{FF2B5EF4-FFF2-40B4-BE49-F238E27FC236}">
              <a16:creationId xmlns:a16="http://schemas.microsoft.com/office/drawing/2014/main" id="{D04E73B3-5C89-4F5F-9A9D-519287EE2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3" name="Picture 5">
          <a:extLst>
            <a:ext uri="{FF2B5EF4-FFF2-40B4-BE49-F238E27FC236}">
              <a16:creationId xmlns:a16="http://schemas.microsoft.com/office/drawing/2014/main" id="{DCCFDA13-C5CC-4EA4-92FE-14ABB5C28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4" name="Picture 5">
          <a:extLst>
            <a:ext uri="{FF2B5EF4-FFF2-40B4-BE49-F238E27FC236}">
              <a16:creationId xmlns:a16="http://schemas.microsoft.com/office/drawing/2014/main" id="{7B8F15D3-B57B-4541-B0F7-69CEA2D21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5" name="Picture 5">
          <a:extLst>
            <a:ext uri="{FF2B5EF4-FFF2-40B4-BE49-F238E27FC236}">
              <a16:creationId xmlns:a16="http://schemas.microsoft.com/office/drawing/2014/main" id="{5CBDFBB8-E950-4AD2-B7D9-7B1DA956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6" name="Picture 5">
          <a:extLst>
            <a:ext uri="{FF2B5EF4-FFF2-40B4-BE49-F238E27FC236}">
              <a16:creationId xmlns:a16="http://schemas.microsoft.com/office/drawing/2014/main" id="{A5CD0CBD-6887-4FEA-90B6-BF8E98A7C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7" name="Picture 5">
          <a:extLst>
            <a:ext uri="{FF2B5EF4-FFF2-40B4-BE49-F238E27FC236}">
              <a16:creationId xmlns:a16="http://schemas.microsoft.com/office/drawing/2014/main" id="{E9AB4454-82B9-42E8-95F2-84385DA9CC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8" name="Picture 5">
          <a:extLst>
            <a:ext uri="{FF2B5EF4-FFF2-40B4-BE49-F238E27FC236}">
              <a16:creationId xmlns:a16="http://schemas.microsoft.com/office/drawing/2014/main" id="{F4A0427C-BDAA-4A44-840E-88F0F2C9E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39" name="Picture 5">
          <a:extLst>
            <a:ext uri="{FF2B5EF4-FFF2-40B4-BE49-F238E27FC236}">
              <a16:creationId xmlns:a16="http://schemas.microsoft.com/office/drawing/2014/main" id="{F50C858A-131B-4616-AA37-9FF973210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0" name="Picture 5">
          <a:extLst>
            <a:ext uri="{FF2B5EF4-FFF2-40B4-BE49-F238E27FC236}">
              <a16:creationId xmlns:a16="http://schemas.microsoft.com/office/drawing/2014/main" id="{F8C15B8B-BE35-4B8B-B1F8-1EC5C9F81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1" name="Picture 5">
          <a:extLst>
            <a:ext uri="{FF2B5EF4-FFF2-40B4-BE49-F238E27FC236}">
              <a16:creationId xmlns:a16="http://schemas.microsoft.com/office/drawing/2014/main" id="{4C3598BF-CEE7-443F-BC76-55DEA0392B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2" name="Picture 5">
          <a:extLst>
            <a:ext uri="{FF2B5EF4-FFF2-40B4-BE49-F238E27FC236}">
              <a16:creationId xmlns:a16="http://schemas.microsoft.com/office/drawing/2014/main" id="{A35C561C-AB28-45B0-A202-6CDD47CDB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3" name="Picture 5">
          <a:extLst>
            <a:ext uri="{FF2B5EF4-FFF2-40B4-BE49-F238E27FC236}">
              <a16:creationId xmlns:a16="http://schemas.microsoft.com/office/drawing/2014/main" id="{A919625A-59F6-49D3-A4B4-1ACF212CD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4" name="Picture 5">
          <a:extLst>
            <a:ext uri="{FF2B5EF4-FFF2-40B4-BE49-F238E27FC236}">
              <a16:creationId xmlns:a16="http://schemas.microsoft.com/office/drawing/2014/main" id="{3EEFBDAC-AA39-447B-9FB5-D3A3506BA6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5" name="Picture 5">
          <a:extLst>
            <a:ext uri="{FF2B5EF4-FFF2-40B4-BE49-F238E27FC236}">
              <a16:creationId xmlns:a16="http://schemas.microsoft.com/office/drawing/2014/main" id="{704861C9-1C0E-452C-87B6-25EF502882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6" name="Picture 5">
          <a:extLst>
            <a:ext uri="{FF2B5EF4-FFF2-40B4-BE49-F238E27FC236}">
              <a16:creationId xmlns:a16="http://schemas.microsoft.com/office/drawing/2014/main" id="{463361EF-DAFD-4BCB-B502-3A54025847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7" name="Picture 5">
          <a:extLst>
            <a:ext uri="{FF2B5EF4-FFF2-40B4-BE49-F238E27FC236}">
              <a16:creationId xmlns:a16="http://schemas.microsoft.com/office/drawing/2014/main" id="{1D057120-F8EE-4550-9927-592EF9480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8" name="Picture 5">
          <a:extLst>
            <a:ext uri="{FF2B5EF4-FFF2-40B4-BE49-F238E27FC236}">
              <a16:creationId xmlns:a16="http://schemas.microsoft.com/office/drawing/2014/main" id="{DC4DA734-4BE3-4F8C-B934-E759D0E021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49" name="Picture 5">
          <a:extLst>
            <a:ext uri="{FF2B5EF4-FFF2-40B4-BE49-F238E27FC236}">
              <a16:creationId xmlns:a16="http://schemas.microsoft.com/office/drawing/2014/main" id="{DBDDF9E3-2914-4A53-B96B-81935BDF2A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0" name="Picture 5">
          <a:extLst>
            <a:ext uri="{FF2B5EF4-FFF2-40B4-BE49-F238E27FC236}">
              <a16:creationId xmlns:a16="http://schemas.microsoft.com/office/drawing/2014/main" id="{9C9D91B3-2097-4C0E-A88D-72EB63D873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1" name="Picture 5">
          <a:extLst>
            <a:ext uri="{FF2B5EF4-FFF2-40B4-BE49-F238E27FC236}">
              <a16:creationId xmlns:a16="http://schemas.microsoft.com/office/drawing/2014/main" id="{64E7B5C2-768B-47FF-A888-466EC20F1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2" name="Picture 5">
          <a:extLst>
            <a:ext uri="{FF2B5EF4-FFF2-40B4-BE49-F238E27FC236}">
              <a16:creationId xmlns:a16="http://schemas.microsoft.com/office/drawing/2014/main" id="{46D60D78-9A0B-4625-9899-D3D8AFCB3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3" name="Picture 5">
          <a:extLst>
            <a:ext uri="{FF2B5EF4-FFF2-40B4-BE49-F238E27FC236}">
              <a16:creationId xmlns:a16="http://schemas.microsoft.com/office/drawing/2014/main" id="{1A66E17C-7703-43DA-AD92-6206171475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4" name="Picture 5">
          <a:extLst>
            <a:ext uri="{FF2B5EF4-FFF2-40B4-BE49-F238E27FC236}">
              <a16:creationId xmlns:a16="http://schemas.microsoft.com/office/drawing/2014/main" id="{A0D09B5D-7561-4CC8-A73D-0B9CF6B051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5" name="Picture 5">
          <a:extLst>
            <a:ext uri="{FF2B5EF4-FFF2-40B4-BE49-F238E27FC236}">
              <a16:creationId xmlns:a16="http://schemas.microsoft.com/office/drawing/2014/main" id="{B5CB55B2-3217-413B-AC68-D162DEC474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6" name="Picture 5">
          <a:extLst>
            <a:ext uri="{FF2B5EF4-FFF2-40B4-BE49-F238E27FC236}">
              <a16:creationId xmlns:a16="http://schemas.microsoft.com/office/drawing/2014/main" id="{E7F03602-6536-40D3-B7F0-6EEB65F19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7" name="Picture 5">
          <a:extLst>
            <a:ext uri="{FF2B5EF4-FFF2-40B4-BE49-F238E27FC236}">
              <a16:creationId xmlns:a16="http://schemas.microsoft.com/office/drawing/2014/main" id="{DD44DA73-B5DB-41E9-B373-55CB906B2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8" name="Picture 5">
          <a:extLst>
            <a:ext uri="{FF2B5EF4-FFF2-40B4-BE49-F238E27FC236}">
              <a16:creationId xmlns:a16="http://schemas.microsoft.com/office/drawing/2014/main" id="{7B6D2030-551A-410C-B55B-3B9C50FB3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59" name="Picture 5">
          <a:extLst>
            <a:ext uri="{FF2B5EF4-FFF2-40B4-BE49-F238E27FC236}">
              <a16:creationId xmlns:a16="http://schemas.microsoft.com/office/drawing/2014/main" id="{BF1C9D96-5589-43F6-8803-9B24288426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0" name="Picture 5">
          <a:extLst>
            <a:ext uri="{FF2B5EF4-FFF2-40B4-BE49-F238E27FC236}">
              <a16:creationId xmlns:a16="http://schemas.microsoft.com/office/drawing/2014/main" id="{9B810873-7B49-4EE2-996F-3B5497D5DD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1" name="Picture 5">
          <a:extLst>
            <a:ext uri="{FF2B5EF4-FFF2-40B4-BE49-F238E27FC236}">
              <a16:creationId xmlns:a16="http://schemas.microsoft.com/office/drawing/2014/main" id="{29FB20A1-089E-47DF-93D5-1F2BD3DC4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2" name="Picture 5">
          <a:extLst>
            <a:ext uri="{FF2B5EF4-FFF2-40B4-BE49-F238E27FC236}">
              <a16:creationId xmlns:a16="http://schemas.microsoft.com/office/drawing/2014/main" id="{C3D2514A-6AF9-4045-B205-F3DC5379D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3" name="Picture 5">
          <a:extLst>
            <a:ext uri="{FF2B5EF4-FFF2-40B4-BE49-F238E27FC236}">
              <a16:creationId xmlns:a16="http://schemas.microsoft.com/office/drawing/2014/main" id="{A250195F-D3CF-4B5C-8944-C88477E57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4" name="Picture 5">
          <a:extLst>
            <a:ext uri="{FF2B5EF4-FFF2-40B4-BE49-F238E27FC236}">
              <a16:creationId xmlns:a16="http://schemas.microsoft.com/office/drawing/2014/main" id="{7015A41A-F673-4679-B2F6-F8B01B362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5" name="Picture 5">
          <a:extLst>
            <a:ext uri="{FF2B5EF4-FFF2-40B4-BE49-F238E27FC236}">
              <a16:creationId xmlns:a16="http://schemas.microsoft.com/office/drawing/2014/main" id="{51CDDE65-BF3C-4209-8BEE-FBC1732B57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6" name="Picture 5">
          <a:extLst>
            <a:ext uri="{FF2B5EF4-FFF2-40B4-BE49-F238E27FC236}">
              <a16:creationId xmlns:a16="http://schemas.microsoft.com/office/drawing/2014/main" id="{EF761427-D985-440C-B45F-0EA6FBCAC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7" name="Picture 5">
          <a:extLst>
            <a:ext uri="{FF2B5EF4-FFF2-40B4-BE49-F238E27FC236}">
              <a16:creationId xmlns:a16="http://schemas.microsoft.com/office/drawing/2014/main" id="{E9C42C9E-3996-4D76-8238-378E2C805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8" name="Picture 5">
          <a:extLst>
            <a:ext uri="{FF2B5EF4-FFF2-40B4-BE49-F238E27FC236}">
              <a16:creationId xmlns:a16="http://schemas.microsoft.com/office/drawing/2014/main" id="{FC4001D9-334F-4E8B-A6BE-78DDB6CBC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69" name="Picture 5">
          <a:extLst>
            <a:ext uri="{FF2B5EF4-FFF2-40B4-BE49-F238E27FC236}">
              <a16:creationId xmlns:a16="http://schemas.microsoft.com/office/drawing/2014/main" id="{0C28B9CD-55AC-4572-9A9B-30FC5B728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0" name="Picture 5">
          <a:extLst>
            <a:ext uri="{FF2B5EF4-FFF2-40B4-BE49-F238E27FC236}">
              <a16:creationId xmlns:a16="http://schemas.microsoft.com/office/drawing/2014/main" id="{F8B29846-98B0-4942-A2C6-51EA24688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1" name="Picture 5">
          <a:extLst>
            <a:ext uri="{FF2B5EF4-FFF2-40B4-BE49-F238E27FC236}">
              <a16:creationId xmlns:a16="http://schemas.microsoft.com/office/drawing/2014/main" id="{58E1CE69-B7D0-4A05-8CC2-D3613CADC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2" name="Picture 5">
          <a:extLst>
            <a:ext uri="{FF2B5EF4-FFF2-40B4-BE49-F238E27FC236}">
              <a16:creationId xmlns:a16="http://schemas.microsoft.com/office/drawing/2014/main" id="{67897B26-411E-4EFA-9306-DFAB2D6FEF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3" name="Picture 5">
          <a:extLst>
            <a:ext uri="{FF2B5EF4-FFF2-40B4-BE49-F238E27FC236}">
              <a16:creationId xmlns:a16="http://schemas.microsoft.com/office/drawing/2014/main" id="{2DDE847F-B287-44E4-B913-BEF355C1E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4" name="Picture 5">
          <a:extLst>
            <a:ext uri="{FF2B5EF4-FFF2-40B4-BE49-F238E27FC236}">
              <a16:creationId xmlns:a16="http://schemas.microsoft.com/office/drawing/2014/main" id="{A9624A3A-F85E-4B27-B136-2C1DFF1B4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5" name="Picture 5">
          <a:extLst>
            <a:ext uri="{FF2B5EF4-FFF2-40B4-BE49-F238E27FC236}">
              <a16:creationId xmlns:a16="http://schemas.microsoft.com/office/drawing/2014/main" id="{043F507B-7E58-43C3-AD8A-10119626E7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6" name="Picture 5">
          <a:extLst>
            <a:ext uri="{FF2B5EF4-FFF2-40B4-BE49-F238E27FC236}">
              <a16:creationId xmlns:a16="http://schemas.microsoft.com/office/drawing/2014/main" id="{42F9421A-20C6-4B8D-8D68-6BB73D04D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7" name="Picture 5">
          <a:extLst>
            <a:ext uri="{FF2B5EF4-FFF2-40B4-BE49-F238E27FC236}">
              <a16:creationId xmlns:a16="http://schemas.microsoft.com/office/drawing/2014/main" id="{B5533173-3E52-4A76-B5A3-132FEBE74D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8" name="Picture 5">
          <a:extLst>
            <a:ext uri="{FF2B5EF4-FFF2-40B4-BE49-F238E27FC236}">
              <a16:creationId xmlns:a16="http://schemas.microsoft.com/office/drawing/2014/main" id="{531FFE37-F2AD-49FB-8267-08A0AB2E07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79" name="Picture 5">
          <a:extLst>
            <a:ext uri="{FF2B5EF4-FFF2-40B4-BE49-F238E27FC236}">
              <a16:creationId xmlns:a16="http://schemas.microsoft.com/office/drawing/2014/main" id="{9751EEC4-56AE-4B40-9D72-D48244D5B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0" name="Picture 5">
          <a:extLst>
            <a:ext uri="{FF2B5EF4-FFF2-40B4-BE49-F238E27FC236}">
              <a16:creationId xmlns:a16="http://schemas.microsoft.com/office/drawing/2014/main" id="{4E83BB4D-331E-473B-84DF-6649D57DC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1" name="Picture 5">
          <a:extLst>
            <a:ext uri="{FF2B5EF4-FFF2-40B4-BE49-F238E27FC236}">
              <a16:creationId xmlns:a16="http://schemas.microsoft.com/office/drawing/2014/main" id="{1622A9A1-8BD5-4467-B9B2-C1D9A5B7A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2" name="Picture 5">
          <a:extLst>
            <a:ext uri="{FF2B5EF4-FFF2-40B4-BE49-F238E27FC236}">
              <a16:creationId xmlns:a16="http://schemas.microsoft.com/office/drawing/2014/main" id="{D69E72D1-3460-41D7-A1ED-DF12A1C64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3" name="Picture 5">
          <a:extLst>
            <a:ext uri="{FF2B5EF4-FFF2-40B4-BE49-F238E27FC236}">
              <a16:creationId xmlns:a16="http://schemas.microsoft.com/office/drawing/2014/main" id="{9FA9D10F-78B1-4437-B49B-B67095DB5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4" name="Picture 5">
          <a:extLst>
            <a:ext uri="{FF2B5EF4-FFF2-40B4-BE49-F238E27FC236}">
              <a16:creationId xmlns:a16="http://schemas.microsoft.com/office/drawing/2014/main" id="{2014FB34-634E-4017-AE33-1192B16DB2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5" name="Picture 5">
          <a:extLst>
            <a:ext uri="{FF2B5EF4-FFF2-40B4-BE49-F238E27FC236}">
              <a16:creationId xmlns:a16="http://schemas.microsoft.com/office/drawing/2014/main" id="{12230C97-AA46-4613-8162-BBDC1BFA5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6" name="Picture 5">
          <a:extLst>
            <a:ext uri="{FF2B5EF4-FFF2-40B4-BE49-F238E27FC236}">
              <a16:creationId xmlns:a16="http://schemas.microsoft.com/office/drawing/2014/main" id="{EDD77B97-9A93-459C-8917-0716A1EC8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7" name="Picture 5">
          <a:extLst>
            <a:ext uri="{FF2B5EF4-FFF2-40B4-BE49-F238E27FC236}">
              <a16:creationId xmlns:a16="http://schemas.microsoft.com/office/drawing/2014/main" id="{0C62A493-3697-49A3-A870-6DBBBF4AB9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8" name="Picture 5">
          <a:extLst>
            <a:ext uri="{FF2B5EF4-FFF2-40B4-BE49-F238E27FC236}">
              <a16:creationId xmlns:a16="http://schemas.microsoft.com/office/drawing/2014/main" id="{76D456B9-7BD2-4389-907D-3B061E965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89" name="Picture 5">
          <a:extLst>
            <a:ext uri="{FF2B5EF4-FFF2-40B4-BE49-F238E27FC236}">
              <a16:creationId xmlns:a16="http://schemas.microsoft.com/office/drawing/2014/main" id="{AB13D762-A383-48AD-85F5-748970A0E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90" name="Picture 5">
          <a:extLst>
            <a:ext uri="{FF2B5EF4-FFF2-40B4-BE49-F238E27FC236}">
              <a16:creationId xmlns:a16="http://schemas.microsoft.com/office/drawing/2014/main" id="{11864C59-F4BC-4BF2-8AD3-43C3C2501D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91" name="Picture 5">
          <a:extLst>
            <a:ext uri="{FF2B5EF4-FFF2-40B4-BE49-F238E27FC236}">
              <a16:creationId xmlns:a16="http://schemas.microsoft.com/office/drawing/2014/main" id="{7DE53FFF-4AD4-4C9C-B677-043E16DE3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092" name="Picture 5">
          <a:extLst>
            <a:ext uri="{FF2B5EF4-FFF2-40B4-BE49-F238E27FC236}">
              <a16:creationId xmlns:a16="http://schemas.microsoft.com/office/drawing/2014/main" id="{C00EF8E4-109D-4DB1-8AEA-DC1A0ED009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3" name="Picture 5">
          <a:extLst>
            <a:ext uri="{FF2B5EF4-FFF2-40B4-BE49-F238E27FC236}">
              <a16:creationId xmlns:a16="http://schemas.microsoft.com/office/drawing/2014/main" id="{B761ED1E-0DEB-4786-A545-110002EAA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4" name="Picture 5">
          <a:extLst>
            <a:ext uri="{FF2B5EF4-FFF2-40B4-BE49-F238E27FC236}">
              <a16:creationId xmlns:a16="http://schemas.microsoft.com/office/drawing/2014/main" id="{693996C0-6402-4BE8-B002-1B3C8146B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5" name="Picture 5">
          <a:extLst>
            <a:ext uri="{FF2B5EF4-FFF2-40B4-BE49-F238E27FC236}">
              <a16:creationId xmlns:a16="http://schemas.microsoft.com/office/drawing/2014/main" id="{213AF844-1D4B-42AF-B381-46D016579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6" name="Picture 5">
          <a:extLst>
            <a:ext uri="{FF2B5EF4-FFF2-40B4-BE49-F238E27FC236}">
              <a16:creationId xmlns:a16="http://schemas.microsoft.com/office/drawing/2014/main" id="{BCE054E4-9DA7-4AD3-B616-AE924C104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7" name="Picture 5">
          <a:extLst>
            <a:ext uri="{FF2B5EF4-FFF2-40B4-BE49-F238E27FC236}">
              <a16:creationId xmlns:a16="http://schemas.microsoft.com/office/drawing/2014/main" id="{BDA292AC-AFD1-4DCB-B61B-1A538814A7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8" name="Picture 5">
          <a:extLst>
            <a:ext uri="{FF2B5EF4-FFF2-40B4-BE49-F238E27FC236}">
              <a16:creationId xmlns:a16="http://schemas.microsoft.com/office/drawing/2014/main" id="{6ACF645B-12D5-4FCF-A952-5D959077C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099" name="Picture 5">
          <a:extLst>
            <a:ext uri="{FF2B5EF4-FFF2-40B4-BE49-F238E27FC236}">
              <a16:creationId xmlns:a16="http://schemas.microsoft.com/office/drawing/2014/main" id="{8C0877D8-95B1-4FF4-8B35-5063F4D24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0" name="Picture 5">
          <a:extLst>
            <a:ext uri="{FF2B5EF4-FFF2-40B4-BE49-F238E27FC236}">
              <a16:creationId xmlns:a16="http://schemas.microsoft.com/office/drawing/2014/main" id="{CF39B606-2E8F-405A-8142-AC62258CA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1" name="Picture 5">
          <a:extLst>
            <a:ext uri="{FF2B5EF4-FFF2-40B4-BE49-F238E27FC236}">
              <a16:creationId xmlns:a16="http://schemas.microsoft.com/office/drawing/2014/main" id="{48AE8EB1-CEB9-438C-924D-3D542E2C4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2" name="Picture 5">
          <a:extLst>
            <a:ext uri="{FF2B5EF4-FFF2-40B4-BE49-F238E27FC236}">
              <a16:creationId xmlns:a16="http://schemas.microsoft.com/office/drawing/2014/main" id="{E889A933-FB4F-45CB-8089-CA4A1DC45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3" name="Picture 5">
          <a:extLst>
            <a:ext uri="{FF2B5EF4-FFF2-40B4-BE49-F238E27FC236}">
              <a16:creationId xmlns:a16="http://schemas.microsoft.com/office/drawing/2014/main" id="{EFA5F69F-5475-4FE7-AF5D-008789B905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4" name="Picture 5">
          <a:extLst>
            <a:ext uri="{FF2B5EF4-FFF2-40B4-BE49-F238E27FC236}">
              <a16:creationId xmlns:a16="http://schemas.microsoft.com/office/drawing/2014/main" id="{ED888386-A1B2-424B-9D6F-DCF834FBA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5" name="Picture 5">
          <a:extLst>
            <a:ext uri="{FF2B5EF4-FFF2-40B4-BE49-F238E27FC236}">
              <a16:creationId xmlns:a16="http://schemas.microsoft.com/office/drawing/2014/main" id="{52D9B207-3470-4658-B866-9CF0C33912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6" name="Picture 5">
          <a:extLst>
            <a:ext uri="{FF2B5EF4-FFF2-40B4-BE49-F238E27FC236}">
              <a16:creationId xmlns:a16="http://schemas.microsoft.com/office/drawing/2014/main" id="{1549D23A-BEE9-408C-A413-4D3765BF0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7" name="Picture 5">
          <a:extLst>
            <a:ext uri="{FF2B5EF4-FFF2-40B4-BE49-F238E27FC236}">
              <a16:creationId xmlns:a16="http://schemas.microsoft.com/office/drawing/2014/main" id="{B7D17D5A-65BA-474F-8243-E8E0AD6B21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8" name="Picture 5">
          <a:extLst>
            <a:ext uri="{FF2B5EF4-FFF2-40B4-BE49-F238E27FC236}">
              <a16:creationId xmlns:a16="http://schemas.microsoft.com/office/drawing/2014/main" id="{4C4DA151-8DDC-4B7C-AF7F-4F2F02667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09" name="Picture 5">
          <a:extLst>
            <a:ext uri="{FF2B5EF4-FFF2-40B4-BE49-F238E27FC236}">
              <a16:creationId xmlns:a16="http://schemas.microsoft.com/office/drawing/2014/main" id="{BBB9B953-5A87-4371-9604-30C0E20F6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10" name="Picture 5">
          <a:extLst>
            <a:ext uri="{FF2B5EF4-FFF2-40B4-BE49-F238E27FC236}">
              <a16:creationId xmlns:a16="http://schemas.microsoft.com/office/drawing/2014/main" id="{EE23683E-4FA9-4D25-A047-657B6A5A6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11" name="Picture 5">
          <a:extLst>
            <a:ext uri="{FF2B5EF4-FFF2-40B4-BE49-F238E27FC236}">
              <a16:creationId xmlns:a16="http://schemas.microsoft.com/office/drawing/2014/main" id="{8A9449B3-E31E-429C-9921-DA53554BE1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12" name="Picture 5">
          <a:extLst>
            <a:ext uri="{FF2B5EF4-FFF2-40B4-BE49-F238E27FC236}">
              <a16:creationId xmlns:a16="http://schemas.microsoft.com/office/drawing/2014/main" id="{DC053AFB-8032-468B-AE91-B5EAA97AD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13" name="Picture 5">
          <a:extLst>
            <a:ext uri="{FF2B5EF4-FFF2-40B4-BE49-F238E27FC236}">
              <a16:creationId xmlns:a16="http://schemas.microsoft.com/office/drawing/2014/main" id="{DEACF1E6-9CBF-4632-8268-AB969CEAF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4" name="Picture 5">
          <a:extLst>
            <a:ext uri="{FF2B5EF4-FFF2-40B4-BE49-F238E27FC236}">
              <a16:creationId xmlns:a16="http://schemas.microsoft.com/office/drawing/2014/main" id="{01EB3730-E7A4-41AA-B8FA-554AB914C9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5" name="Picture 5">
          <a:extLst>
            <a:ext uri="{FF2B5EF4-FFF2-40B4-BE49-F238E27FC236}">
              <a16:creationId xmlns:a16="http://schemas.microsoft.com/office/drawing/2014/main" id="{0B9C6F7E-A38F-4445-B64B-F5E8C3EFA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6" name="Picture 5">
          <a:extLst>
            <a:ext uri="{FF2B5EF4-FFF2-40B4-BE49-F238E27FC236}">
              <a16:creationId xmlns:a16="http://schemas.microsoft.com/office/drawing/2014/main" id="{833D6E1C-5C02-43B6-99DA-7CFA8D2261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7" name="Picture 5">
          <a:extLst>
            <a:ext uri="{FF2B5EF4-FFF2-40B4-BE49-F238E27FC236}">
              <a16:creationId xmlns:a16="http://schemas.microsoft.com/office/drawing/2014/main" id="{3BF1ED88-3FF0-4D53-B16E-29408C096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8" name="Picture 5">
          <a:extLst>
            <a:ext uri="{FF2B5EF4-FFF2-40B4-BE49-F238E27FC236}">
              <a16:creationId xmlns:a16="http://schemas.microsoft.com/office/drawing/2014/main" id="{66B9BE23-DE38-46FE-A7D4-070409FF98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19" name="Picture 5">
          <a:extLst>
            <a:ext uri="{FF2B5EF4-FFF2-40B4-BE49-F238E27FC236}">
              <a16:creationId xmlns:a16="http://schemas.microsoft.com/office/drawing/2014/main" id="{03C6B474-7574-42AA-9BBA-9051CCEA68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0" name="Picture 5">
          <a:extLst>
            <a:ext uri="{FF2B5EF4-FFF2-40B4-BE49-F238E27FC236}">
              <a16:creationId xmlns:a16="http://schemas.microsoft.com/office/drawing/2014/main" id="{C272BCD9-E831-4D88-852B-CDC6CDE97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1" name="Picture 5">
          <a:extLst>
            <a:ext uri="{FF2B5EF4-FFF2-40B4-BE49-F238E27FC236}">
              <a16:creationId xmlns:a16="http://schemas.microsoft.com/office/drawing/2014/main" id="{BA62FFD3-FE0E-4F4F-B1C0-12A51F542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2" name="Picture 5">
          <a:extLst>
            <a:ext uri="{FF2B5EF4-FFF2-40B4-BE49-F238E27FC236}">
              <a16:creationId xmlns:a16="http://schemas.microsoft.com/office/drawing/2014/main" id="{2A7C1876-25A0-47AF-A059-C0FD38C5DF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3" name="Picture 5">
          <a:extLst>
            <a:ext uri="{FF2B5EF4-FFF2-40B4-BE49-F238E27FC236}">
              <a16:creationId xmlns:a16="http://schemas.microsoft.com/office/drawing/2014/main" id="{6BFCBA76-E11B-47AA-BF50-F1B491658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4" name="Picture 5">
          <a:extLst>
            <a:ext uri="{FF2B5EF4-FFF2-40B4-BE49-F238E27FC236}">
              <a16:creationId xmlns:a16="http://schemas.microsoft.com/office/drawing/2014/main" id="{BB2502C7-BFF5-4034-8D5C-73397FE9C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5" name="Picture 5">
          <a:extLst>
            <a:ext uri="{FF2B5EF4-FFF2-40B4-BE49-F238E27FC236}">
              <a16:creationId xmlns:a16="http://schemas.microsoft.com/office/drawing/2014/main" id="{11E1BBAE-1452-4405-ABCE-B1F8FEA31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6" name="Picture 5">
          <a:extLst>
            <a:ext uri="{FF2B5EF4-FFF2-40B4-BE49-F238E27FC236}">
              <a16:creationId xmlns:a16="http://schemas.microsoft.com/office/drawing/2014/main" id="{AD5057E1-A7DB-41EE-839E-4C8C08798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7" name="Picture 5">
          <a:extLst>
            <a:ext uri="{FF2B5EF4-FFF2-40B4-BE49-F238E27FC236}">
              <a16:creationId xmlns:a16="http://schemas.microsoft.com/office/drawing/2014/main" id="{2229B1A8-9DB3-4CC1-B194-3BD60EAC6D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8" name="Picture 5">
          <a:extLst>
            <a:ext uri="{FF2B5EF4-FFF2-40B4-BE49-F238E27FC236}">
              <a16:creationId xmlns:a16="http://schemas.microsoft.com/office/drawing/2014/main" id="{2EC44603-1593-413B-898C-3DBCCFA53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29" name="Picture 5">
          <a:extLst>
            <a:ext uri="{FF2B5EF4-FFF2-40B4-BE49-F238E27FC236}">
              <a16:creationId xmlns:a16="http://schemas.microsoft.com/office/drawing/2014/main" id="{AB75B4F7-E993-43B5-9ECE-3EE4F5CC7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30" name="Picture 5">
          <a:extLst>
            <a:ext uri="{FF2B5EF4-FFF2-40B4-BE49-F238E27FC236}">
              <a16:creationId xmlns:a16="http://schemas.microsoft.com/office/drawing/2014/main" id="{4F3C5301-F11D-498B-90E4-CDC238003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31" name="Picture 5">
          <a:extLst>
            <a:ext uri="{FF2B5EF4-FFF2-40B4-BE49-F238E27FC236}">
              <a16:creationId xmlns:a16="http://schemas.microsoft.com/office/drawing/2014/main" id="{CFE35781-13C1-44BA-862F-69D0EBB98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32" name="Picture 5">
          <a:extLst>
            <a:ext uri="{FF2B5EF4-FFF2-40B4-BE49-F238E27FC236}">
              <a16:creationId xmlns:a16="http://schemas.microsoft.com/office/drawing/2014/main" id="{8B98A3A4-49F4-46D9-86D7-E153B30648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33" name="Picture 5">
          <a:extLst>
            <a:ext uri="{FF2B5EF4-FFF2-40B4-BE49-F238E27FC236}">
              <a16:creationId xmlns:a16="http://schemas.microsoft.com/office/drawing/2014/main" id="{389D5393-C7B5-403D-92B3-B7B412942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134" name="Picture 5">
          <a:extLst>
            <a:ext uri="{FF2B5EF4-FFF2-40B4-BE49-F238E27FC236}">
              <a16:creationId xmlns:a16="http://schemas.microsoft.com/office/drawing/2014/main" id="{32515E62-95EC-4EAC-A336-BEAB569F5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5" name="Picture 5">
          <a:extLst>
            <a:ext uri="{FF2B5EF4-FFF2-40B4-BE49-F238E27FC236}">
              <a16:creationId xmlns:a16="http://schemas.microsoft.com/office/drawing/2014/main" id="{DBFA7C43-F496-4C55-A6D1-B10703669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6" name="Picture 5">
          <a:extLst>
            <a:ext uri="{FF2B5EF4-FFF2-40B4-BE49-F238E27FC236}">
              <a16:creationId xmlns:a16="http://schemas.microsoft.com/office/drawing/2014/main" id="{2920FF23-02B9-4E42-9FE5-C3524F19D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7" name="Picture 5">
          <a:extLst>
            <a:ext uri="{FF2B5EF4-FFF2-40B4-BE49-F238E27FC236}">
              <a16:creationId xmlns:a16="http://schemas.microsoft.com/office/drawing/2014/main" id="{BE76789A-91B6-4AAE-9C37-A8B4DB99E0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8" name="Picture 5">
          <a:extLst>
            <a:ext uri="{FF2B5EF4-FFF2-40B4-BE49-F238E27FC236}">
              <a16:creationId xmlns:a16="http://schemas.microsoft.com/office/drawing/2014/main" id="{D224DF50-7048-422C-9004-1AA100676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39" name="Picture 5">
          <a:extLst>
            <a:ext uri="{FF2B5EF4-FFF2-40B4-BE49-F238E27FC236}">
              <a16:creationId xmlns:a16="http://schemas.microsoft.com/office/drawing/2014/main" id="{7D266927-2B53-44D3-83FE-189577F00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0" name="Picture 5">
          <a:extLst>
            <a:ext uri="{FF2B5EF4-FFF2-40B4-BE49-F238E27FC236}">
              <a16:creationId xmlns:a16="http://schemas.microsoft.com/office/drawing/2014/main" id="{5325DDF8-BDA6-47D6-9D68-2FA113A9F9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1" name="Picture 5">
          <a:extLst>
            <a:ext uri="{FF2B5EF4-FFF2-40B4-BE49-F238E27FC236}">
              <a16:creationId xmlns:a16="http://schemas.microsoft.com/office/drawing/2014/main" id="{261E2BC5-BF77-4CCD-AFA7-71CBA9920B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2" name="Picture 5">
          <a:extLst>
            <a:ext uri="{FF2B5EF4-FFF2-40B4-BE49-F238E27FC236}">
              <a16:creationId xmlns:a16="http://schemas.microsoft.com/office/drawing/2014/main" id="{BD192BA4-97BF-4789-B3F4-A5F97753B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3" name="Picture 5">
          <a:extLst>
            <a:ext uri="{FF2B5EF4-FFF2-40B4-BE49-F238E27FC236}">
              <a16:creationId xmlns:a16="http://schemas.microsoft.com/office/drawing/2014/main" id="{8B51B88C-679D-4688-B42D-12195DDCE8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4" name="Picture 5">
          <a:extLst>
            <a:ext uri="{FF2B5EF4-FFF2-40B4-BE49-F238E27FC236}">
              <a16:creationId xmlns:a16="http://schemas.microsoft.com/office/drawing/2014/main" id="{68CAD1DB-E722-4286-8449-DA5515A66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5" name="Picture 5">
          <a:extLst>
            <a:ext uri="{FF2B5EF4-FFF2-40B4-BE49-F238E27FC236}">
              <a16:creationId xmlns:a16="http://schemas.microsoft.com/office/drawing/2014/main" id="{8D5BE162-C446-45F1-824A-8CFD75BE5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6" name="Picture 5">
          <a:extLst>
            <a:ext uri="{FF2B5EF4-FFF2-40B4-BE49-F238E27FC236}">
              <a16:creationId xmlns:a16="http://schemas.microsoft.com/office/drawing/2014/main" id="{E4991244-D991-4397-B202-B382C91C11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7" name="Picture 5">
          <a:extLst>
            <a:ext uri="{FF2B5EF4-FFF2-40B4-BE49-F238E27FC236}">
              <a16:creationId xmlns:a16="http://schemas.microsoft.com/office/drawing/2014/main" id="{ACC665A5-2CA8-40DD-8AD3-1F32EC209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8" name="Picture 5">
          <a:extLst>
            <a:ext uri="{FF2B5EF4-FFF2-40B4-BE49-F238E27FC236}">
              <a16:creationId xmlns:a16="http://schemas.microsoft.com/office/drawing/2014/main" id="{609B78BA-2B64-43E1-BFAE-48FEA9CF9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49" name="Picture 5">
          <a:extLst>
            <a:ext uri="{FF2B5EF4-FFF2-40B4-BE49-F238E27FC236}">
              <a16:creationId xmlns:a16="http://schemas.microsoft.com/office/drawing/2014/main" id="{760440FE-3239-4695-9738-3D5669DDB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0" name="Picture 5">
          <a:extLst>
            <a:ext uri="{FF2B5EF4-FFF2-40B4-BE49-F238E27FC236}">
              <a16:creationId xmlns:a16="http://schemas.microsoft.com/office/drawing/2014/main" id="{C9C3C941-D6AF-4F09-9FF8-BA0EB8C56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1" name="Picture 5">
          <a:extLst>
            <a:ext uri="{FF2B5EF4-FFF2-40B4-BE49-F238E27FC236}">
              <a16:creationId xmlns:a16="http://schemas.microsoft.com/office/drawing/2014/main" id="{AA152887-50EC-4644-A70D-F613A8EDC2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2" name="Picture 5">
          <a:extLst>
            <a:ext uri="{FF2B5EF4-FFF2-40B4-BE49-F238E27FC236}">
              <a16:creationId xmlns:a16="http://schemas.microsoft.com/office/drawing/2014/main" id="{690EA08A-30DF-49D2-9E6A-063634E3D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3" name="Picture 5">
          <a:extLst>
            <a:ext uri="{FF2B5EF4-FFF2-40B4-BE49-F238E27FC236}">
              <a16:creationId xmlns:a16="http://schemas.microsoft.com/office/drawing/2014/main" id="{DC630E2C-6A6D-482A-BFA5-122FE4F2C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4" name="Picture 5">
          <a:extLst>
            <a:ext uri="{FF2B5EF4-FFF2-40B4-BE49-F238E27FC236}">
              <a16:creationId xmlns:a16="http://schemas.microsoft.com/office/drawing/2014/main" id="{F8169266-3D62-4891-B83D-3AF48AC03F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5" name="Picture 5">
          <a:extLst>
            <a:ext uri="{FF2B5EF4-FFF2-40B4-BE49-F238E27FC236}">
              <a16:creationId xmlns:a16="http://schemas.microsoft.com/office/drawing/2014/main" id="{00FF1CF2-ED6D-42F3-9CA3-F0F20A865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6" name="Picture 5">
          <a:extLst>
            <a:ext uri="{FF2B5EF4-FFF2-40B4-BE49-F238E27FC236}">
              <a16:creationId xmlns:a16="http://schemas.microsoft.com/office/drawing/2014/main" id="{31B3C552-2716-472A-86BD-CCE75CBDA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7" name="Picture 5">
          <a:extLst>
            <a:ext uri="{FF2B5EF4-FFF2-40B4-BE49-F238E27FC236}">
              <a16:creationId xmlns:a16="http://schemas.microsoft.com/office/drawing/2014/main" id="{492372C6-497D-4E7E-B6E8-D55BC0664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8" name="Picture 5">
          <a:extLst>
            <a:ext uri="{FF2B5EF4-FFF2-40B4-BE49-F238E27FC236}">
              <a16:creationId xmlns:a16="http://schemas.microsoft.com/office/drawing/2014/main" id="{7E58ED7E-2EBE-4F82-8DA9-1D6E4B74C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59" name="Picture 5">
          <a:extLst>
            <a:ext uri="{FF2B5EF4-FFF2-40B4-BE49-F238E27FC236}">
              <a16:creationId xmlns:a16="http://schemas.microsoft.com/office/drawing/2014/main" id="{C40B02B3-5AA6-4158-BA7B-8BD1F07450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0" name="Picture 5">
          <a:extLst>
            <a:ext uri="{FF2B5EF4-FFF2-40B4-BE49-F238E27FC236}">
              <a16:creationId xmlns:a16="http://schemas.microsoft.com/office/drawing/2014/main" id="{8C176E50-F01D-43AB-8F40-5E5C9EB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1" name="Picture 5">
          <a:extLst>
            <a:ext uri="{FF2B5EF4-FFF2-40B4-BE49-F238E27FC236}">
              <a16:creationId xmlns:a16="http://schemas.microsoft.com/office/drawing/2014/main" id="{B8E9259C-6C10-456E-8DE9-45CA91AAFE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2" name="Picture 5">
          <a:extLst>
            <a:ext uri="{FF2B5EF4-FFF2-40B4-BE49-F238E27FC236}">
              <a16:creationId xmlns:a16="http://schemas.microsoft.com/office/drawing/2014/main" id="{80BBE77D-26E2-44C0-B0AD-5680A27E21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3" name="Picture 5">
          <a:extLst>
            <a:ext uri="{FF2B5EF4-FFF2-40B4-BE49-F238E27FC236}">
              <a16:creationId xmlns:a16="http://schemas.microsoft.com/office/drawing/2014/main" id="{C6637BAB-B1A1-4A27-A060-3115CA8AF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4" name="Picture 5">
          <a:extLst>
            <a:ext uri="{FF2B5EF4-FFF2-40B4-BE49-F238E27FC236}">
              <a16:creationId xmlns:a16="http://schemas.microsoft.com/office/drawing/2014/main" id="{FFF601C8-285F-401A-A5B2-A8CE78D28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5" name="Picture 5">
          <a:extLst>
            <a:ext uri="{FF2B5EF4-FFF2-40B4-BE49-F238E27FC236}">
              <a16:creationId xmlns:a16="http://schemas.microsoft.com/office/drawing/2014/main" id="{FB1C72D7-904E-4CF3-B4B7-B9E50767E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6" name="Picture 5">
          <a:extLst>
            <a:ext uri="{FF2B5EF4-FFF2-40B4-BE49-F238E27FC236}">
              <a16:creationId xmlns:a16="http://schemas.microsoft.com/office/drawing/2014/main" id="{E53A0A9E-1226-4667-995C-5C63EEAF9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7" name="Picture 5">
          <a:extLst>
            <a:ext uri="{FF2B5EF4-FFF2-40B4-BE49-F238E27FC236}">
              <a16:creationId xmlns:a16="http://schemas.microsoft.com/office/drawing/2014/main" id="{C851E032-9A3D-4A28-9E83-C2B7A8E3C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8" name="Picture 5">
          <a:extLst>
            <a:ext uri="{FF2B5EF4-FFF2-40B4-BE49-F238E27FC236}">
              <a16:creationId xmlns:a16="http://schemas.microsoft.com/office/drawing/2014/main" id="{0F6FB0C3-4A8A-4207-9C54-5FD4AA8F5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69" name="Picture 5">
          <a:extLst>
            <a:ext uri="{FF2B5EF4-FFF2-40B4-BE49-F238E27FC236}">
              <a16:creationId xmlns:a16="http://schemas.microsoft.com/office/drawing/2014/main" id="{F39962F5-1D5D-4F5E-8099-9E9238F0B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0" name="Picture 5">
          <a:extLst>
            <a:ext uri="{FF2B5EF4-FFF2-40B4-BE49-F238E27FC236}">
              <a16:creationId xmlns:a16="http://schemas.microsoft.com/office/drawing/2014/main" id="{9AE4AC0F-2452-4182-AFD3-903CDF308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1" name="Picture 5">
          <a:extLst>
            <a:ext uri="{FF2B5EF4-FFF2-40B4-BE49-F238E27FC236}">
              <a16:creationId xmlns:a16="http://schemas.microsoft.com/office/drawing/2014/main" id="{97919F26-8C33-453E-BEB7-FD4AE97483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2" name="Picture 5">
          <a:extLst>
            <a:ext uri="{FF2B5EF4-FFF2-40B4-BE49-F238E27FC236}">
              <a16:creationId xmlns:a16="http://schemas.microsoft.com/office/drawing/2014/main" id="{4424D905-62E0-4ACA-9331-48C03C26A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3" name="Picture 5">
          <a:extLst>
            <a:ext uri="{FF2B5EF4-FFF2-40B4-BE49-F238E27FC236}">
              <a16:creationId xmlns:a16="http://schemas.microsoft.com/office/drawing/2014/main" id="{D09B8BEA-BAF2-4FA5-90CB-D2DC9AFD1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4" name="Picture 5">
          <a:extLst>
            <a:ext uri="{FF2B5EF4-FFF2-40B4-BE49-F238E27FC236}">
              <a16:creationId xmlns:a16="http://schemas.microsoft.com/office/drawing/2014/main" id="{9FB11262-E0F7-4261-AA64-FB5C05EA5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5" name="Picture 5">
          <a:extLst>
            <a:ext uri="{FF2B5EF4-FFF2-40B4-BE49-F238E27FC236}">
              <a16:creationId xmlns:a16="http://schemas.microsoft.com/office/drawing/2014/main" id="{7EDA5478-F4E9-4EAD-9086-3A585E8B89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6" name="Picture 5">
          <a:extLst>
            <a:ext uri="{FF2B5EF4-FFF2-40B4-BE49-F238E27FC236}">
              <a16:creationId xmlns:a16="http://schemas.microsoft.com/office/drawing/2014/main" id="{F653F7AA-6CBB-43C3-9F67-3E22E52A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7" name="Picture 5">
          <a:extLst>
            <a:ext uri="{FF2B5EF4-FFF2-40B4-BE49-F238E27FC236}">
              <a16:creationId xmlns:a16="http://schemas.microsoft.com/office/drawing/2014/main" id="{9A3EC952-8E0D-4B56-A23B-1D1F7016D8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8" name="Picture 5">
          <a:extLst>
            <a:ext uri="{FF2B5EF4-FFF2-40B4-BE49-F238E27FC236}">
              <a16:creationId xmlns:a16="http://schemas.microsoft.com/office/drawing/2014/main" id="{17A63EF4-2621-439A-A244-937C4D9E9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79" name="Picture 5">
          <a:extLst>
            <a:ext uri="{FF2B5EF4-FFF2-40B4-BE49-F238E27FC236}">
              <a16:creationId xmlns:a16="http://schemas.microsoft.com/office/drawing/2014/main" id="{788E03B1-2396-49E7-81FC-5AF646D359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0" name="Picture 5">
          <a:extLst>
            <a:ext uri="{FF2B5EF4-FFF2-40B4-BE49-F238E27FC236}">
              <a16:creationId xmlns:a16="http://schemas.microsoft.com/office/drawing/2014/main" id="{68C6EF81-6178-41BF-B70A-66597D4A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1" name="Picture 5">
          <a:extLst>
            <a:ext uri="{FF2B5EF4-FFF2-40B4-BE49-F238E27FC236}">
              <a16:creationId xmlns:a16="http://schemas.microsoft.com/office/drawing/2014/main" id="{56E545C9-6BFC-49A0-A553-A67D0075D2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2" name="Picture 5">
          <a:extLst>
            <a:ext uri="{FF2B5EF4-FFF2-40B4-BE49-F238E27FC236}">
              <a16:creationId xmlns:a16="http://schemas.microsoft.com/office/drawing/2014/main" id="{3A210208-2497-4AEE-BDCA-94F35DA66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3" name="Picture 5">
          <a:extLst>
            <a:ext uri="{FF2B5EF4-FFF2-40B4-BE49-F238E27FC236}">
              <a16:creationId xmlns:a16="http://schemas.microsoft.com/office/drawing/2014/main" id="{3FDA65BC-9D32-4A25-A05E-B140E237C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4" name="Picture 5">
          <a:extLst>
            <a:ext uri="{FF2B5EF4-FFF2-40B4-BE49-F238E27FC236}">
              <a16:creationId xmlns:a16="http://schemas.microsoft.com/office/drawing/2014/main" id="{00017616-9B48-4EE3-B77A-74224AC7C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5" name="Picture 5">
          <a:extLst>
            <a:ext uri="{FF2B5EF4-FFF2-40B4-BE49-F238E27FC236}">
              <a16:creationId xmlns:a16="http://schemas.microsoft.com/office/drawing/2014/main" id="{A05948FE-B9CA-4B54-81B0-67FBC15E5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6" name="Picture 5">
          <a:extLst>
            <a:ext uri="{FF2B5EF4-FFF2-40B4-BE49-F238E27FC236}">
              <a16:creationId xmlns:a16="http://schemas.microsoft.com/office/drawing/2014/main" id="{45C20A73-982C-4AD2-82E7-8E2603B8CF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7" name="Picture 5">
          <a:extLst>
            <a:ext uri="{FF2B5EF4-FFF2-40B4-BE49-F238E27FC236}">
              <a16:creationId xmlns:a16="http://schemas.microsoft.com/office/drawing/2014/main" id="{8C0903FB-4C9E-4603-972B-42B6849F9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8" name="Picture 5">
          <a:extLst>
            <a:ext uri="{FF2B5EF4-FFF2-40B4-BE49-F238E27FC236}">
              <a16:creationId xmlns:a16="http://schemas.microsoft.com/office/drawing/2014/main" id="{12C5D5DF-12F1-4D8C-9555-D279E49A6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89" name="Picture 5">
          <a:extLst>
            <a:ext uri="{FF2B5EF4-FFF2-40B4-BE49-F238E27FC236}">
              <a16:creationId xmlns:a16="http://schemas.microsoft.com/office/drawing/2014/main" id="{EDB2FE2B-F41D-4902-B293-64A6445AE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0" name="Picture 5">
          <a:extLst>
            <a:ext uri="{FF2B5EF4-FFF2-40B4-BE49-F238E27FC236}">
              <a16:creationId xmlns:a16="http://schemas.microsoft.com/office/drawing/2014/main" id="{6C62D9A5-C9EB-42A4-A5A4-CB08236F44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1" name="Picture 5">
          <a:extLst>
            <a:ext uri="{FF2B5EF4-FFF2-40B4-BE49-F238E27FC236}">
              <a16:creationId xmlns:a16="http://schemas.microsoft.com/office/drawing/2014/main" id="{313D1087-4304-4B6A-BD10-FC5B1727B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2" name="Picture 5">
          <a:extLst>
            <a:ext uri="{FF2B5EF4-FFF2-40B4-BE49-F238E27FC236}">
              <a16:creationId xmlns:a16="http://schemas.microsoft.com/office/drawing/2014/main" id="{4292BAD4-6FA8-4E23-AD7B-F3CC35B40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3" name="Picture 5">
          <a:extLst>
            <a:ext uri="{FF2B5EF4-FFF2-40B4-BE49-F238E27FC236}">
              <a16:creationId xmlns:a16="http://schemas.microsoft.com/office/drawing/2014/main" id="{58A12371-C25F-4EF1-8CFC-DA62272CA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4" name="Picture 5">
          <a:extLst>
            <a:ext uri="{FF2B5EF4-FFF2-40B4-BE49-F238E27FC236}">
              <a16:creationId xmlns:a16="http://schemas.microsoft.com/office/drawing/2014/main" id="{DE109213-3278-449A-8C90-FFD01D0AB3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5" name="Picture 5">
          <a:extLst>
            <a:ext uri="{FF2B5EF4-FFF2-40B4-BE49-F238E27FC236}">
              <a16:creationId xmlns:a16="http://schemas.microsoft.com/office/drawing/2014/main" id="{D5D644EF-D5FA-4D20-9570-F655F37106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196" name="Picture 5">
          <a:extLst>
            <a:ext uri="{FF2B5EF4-FFF2-40B4-BE49-F238E27FC236}">
              <a16:creationId xmlns:a16="http://schemas.microsoft.com/office/drawing/2014/main" id="{491AE64E-3747-4A77-82AA-5001A0F76B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97" name="Picture 5">
          <a:extLst>
            <a:ext uri="{FF2B5EF4-FFF2-40B4-BE49-F238E27FC236}">
              <a16:creationId xmlns:a16="http://schemas.microsoft.com/office/drawing/2014/main" id="{A40CA354-22A5-4737-A4CD-5997974B1C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98" name="Picture 5">
          <a:extLst>
            <a:ext uri="{FF2B5EF4-FFF2-40B4-BE49-F238E27FC236}">
              <a16:creationId xmlns:a16="http://schemas.microsoft.com/office/drawing/2014/main" id="{606FAA81-AE7A-41A5-9ED9-7D6A2787CF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199" name="Picture 5">
          <a:extLst>
            <a:ext uri="{FF2B5EF4-FFF2-40B4-BE49-F238E27FC236}">
              <a16:creationId xmlns:a16="http://schemas.microsoft.com/office/drawing/2014/main" id="{6303623B-82DC-46BB-9C5D-6722215C2C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0" name="Picture 5">
          <a:extLst>
            <a:ext uri="{FF2B5EF4-FFF2-40B4-BE49-F238E27FC236}">
              <a16:creationId xmlns:a16="http://schemas.microsoft.com/office/drawing/2014/main" id="{C16AEAE3-7B09-44ED-9C12-F7C6CD6E27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1" name="Picture 5">
          <a:extLst>
            <a:ext uri="{FF2B5EF4-FFF2-40B4-BE49-F238E27FC236}">
              <a16:creationId xmlns:a16="http://schemas.microsoft.com/office/drawing/2014/main" id="{FBE9E47B-1968-4021-8F2E-7E98197C6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2" name="Picture 5">
          <a:extLst>
            <a:ext uri="{FF2B5EF4-FFF2-40B4-BE49-F238E27FC236}">
              <a16:creationId xmlns:a16="http://schemas.microsoft.com/office/drawing/2014/main" id="{0DAE9271-FC53-4FE7-8BF6-ABE6D3D80B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3" name="Picture 5">
          <a:extLst>
            <a:ext uri="{FF2B5EF4-FFF2-40B4-BE49-F238E27FC236}">
              <a16:creationId xmlns:a16="http://schemas.microsoft.com/office/drawing/2014/main" id="{585C24D2-E4FA-4FD4-941D-2784E522E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4" name="Picture 5">
          <a:extLst>
            <a:ext uri="{FF2B5EF4-FFF2-40B4-BE49-F238E27FC236}">
              <a16:creationId xmlns:a16="http://schemas.microsoft.com/office/drawing/2014/main" id="{F5A1C596-4F3B-45E3-B616-5206AD1F06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5" name="Picture 5">
          <a:extLst>
            <a:ext uri="{FF2B5EF4-FFF2-40B4-BE49-F238E27FC236}">
              <a16:creationId xmlns:a16="http://schemas.microsoft.com/office/drawing/2014/main" id="{ED58EFBF-89E3-4754-BDB9-C79E4E868F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6" name="Picture 5">
          <a:extLst>
            <a:ext uri="{FF2B5EF4-FFF2-40B4-BE49-F238E27FC236}">
              <a16:creationId xmlns:a16="http://schemas.microsoft.com/office/drawing/2014/main" id="{FE444CA8-DAF2-479E-8D9E-C62901BE25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7" name="Picture 5">
          <a:extLst>
            <a:ext uri="{FF2B5EF4-FFF2-40B4-BE49-F238E27FC236}">
              <a16:creationId xmlns:a16="http://schemas.microsoft.com/office/drawing/2014/main" id="{9CC9713B-6FC2-491F-9115-9E6D4C063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8" name="Picture 5">
          <a:extLst>
            <a:ext uri="{FF2B5EF4-FFF2-40B4-BE49-F238E27FC236}">
              <a16:creationId xmlns:a16="http://schemas.microsoft.com/office/drawing/2014/main" id="{01DCB58D-1B7A-433F-B156-E4E24A1AA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09" name="Picture 5">
          <a:extLst>
            <a:ext uri="{FF2B5EF4-FFF2-40B4-BE49-F238E27FC236}">
              <a16:creationId xmlns:a16="http://schemas.microsoft.com/office/drawing/2014/main" id="{5772FBE5-8E03-4899-BBED-E6766B07D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0" name="Picture 5">
          <a:extLst>
            <a:ext uri="{FF2B5EF4-FFF2-40B4-BE49-F238E27FC236}">
              <a16:creationId xmlns:a16="http://schemas.microsoft.com/office/drawing/2014/main" id="{B8010AA9-F112-4CE8-969F-02BED2AA9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1" name="Picture 5">
          <a:extLst>
            <a:ext uri="{FF2B5EF4-FFF2-40B4-BE49-F238E27FC236}">
              <a16:creationId xmlns:a16="http://schemas.microsoft.com/office/drawing/2014/main" id="{C62B95A4-276A-4427-B0BA-FA07E9579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2" name="Picture 5">
          <a:extLst>
            <a:ext uri="{FF2B5EF4-FFF2-40B4-BE49-F238E27FC236}">
              <a16:creationId xmlns:a16="http://schemas.microsoft.com/office/drawing/2014/main" id="{7626A9DC-F073-40F0-9176-C4EC1881D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3" name="Picture 5">
          <a:extLst>
            <a:ext uri="{FF2B5EF4-FFF2-40B4-BE49-F238E27FC236}">
              <a16:creationId xmlns:a16="http://schemas.microsoft.com/office/drawing/2014/main" id="{84978E13-A447-4B00-897C-3011206E8A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4" name="Picture 5">
          <a:extLst>
            <a:ext uri="{FF2B5EF4-FFF2-40B4-BE49-F238E27FC236}">
              <a16:creationId xmlns:a16="http://schemas.microsoft.com/office/drawing/2014/main" id="{37B1DA1E-8132-4F67-809F-895DB0650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5" name="Picture 5">
          <a:extLst>
            <a:ext uri="{FF2B5EF4-FFF2-40B4-BE49-F238E27FC236}">
              <a16:creationId xmlns:a16="http://schemas.microsoft.com/office/drawing/2014/main" id="{2958B8FA-87E1-413D-8D40-A03D37BA36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6" name="Picture 5">
          <a:extLst>
            <a:ext uri="{FF2B5EF4-FFF2-40B4-BE49-F238E27FC236}">
              <a16:creationId xmlns:a16="http://schemas.microsoft.com/office/drawing/2014/main" id="{10521CFB-5EC8-47B7-9CC6-453167F763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217" name="Picture 5">
          <a:extLst>
            <a:ext uri="{FF2B5EF4-FFF2-40B4-BE49-F238E27FC236}">
              <a16:creationId xmlns:a16="http://schemas.microsoft.com/office/drawing/2014/main" id="{8E8F8B30-D3D3-49C1-93A5-AD5484D4E0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18" name="Picture 5">
          <a:extLst>
            <a:ext uri="{FF2B5EF4-FFF2-40B4-BE49-F238E27FC236}">
              <a16:creationId xmlns:a16="http://schemas.microsoft.com/office/drawing/2014/main" id="{05516B7A-F2AE-445C-B279-A8C813009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19" name="Picture 5">
          <a:extLst>
            <a:ext uri="{FF2B5EF4-FFF2-40B4-BE49-F238E27FC236}">
              <a16:creationId xmlns:a16="http://schemas.microsoft.com/office/drawing/2014/main" id="{8D146C80-D9DD-49E5-8991-087E7AD41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0" name="Picture 5">
          <a:extLst>
            <a:ext uri="{FF2B5EF4-FFF2-40B4-BE49-F238E27FC236}">
              <a16:creationId xmlns:a16="http://schemas.microsoft.com/office/drawing/2014/main" id="{A9A8FC88-52A4-41E0-A525-4C8E613F6F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1" name="Picture 5">
          <a:extLst>
            <a:ext uri="{FF2B5EF4-FFF2-40B4-BE49-F238E27FC236}">
              <a16:creationId xmlns:a16="http://schemas.microsoft.com/office/drawing/2014/main" id="{5F75204A-ED16-4FE2-9804-752FE0642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2" name="Picture 5">
          <a:extLst>
            <a:ext uri="{FF2B5EF4-FFF2-40B4-BE49-F238E27FC236}">
              <a16:creationId xmlns:a16="http://schemas.microsoft.com/office/drawing/2014/main" id="{D5A03D9F-B775-4353-A8CE-01E02D07C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3" name="Picture 5">
          <a:extLst>
            <a:ext uri="{FF2B5EF4-FFF2-40B4-BE49-F238E27FC236}">
              <a16:creationId xmlns:a16="http://schemas.microsoft.com/office/drawing/2014/main" id="{B5C6E7B8-29C0-4CAE-A036-12EBAE4EB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4" name="Picture 5">
          <a:extLst>
            <a:ext uri="{FF2B5EF4-FFF2-40B4-BE49-F238E27FC236}">
              <a16:creationId xmlns:a16="http://schemas.microsoft.com/office/drawing/2014/main" id="{E2477E32-B7F8-41AB-9FEF-53A62E90E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5" name="Picture 5">
          <a:extLst>
            <a:ext uri="{FF2B5EF4-FFF2-40B4-BE49-F238E27FC236}">
              <a16:creationId xmlns:a16="http://schemas.microsoft.com/office/drawing/2014/main" id="{E39FB35C-91A7-4D06-B723-A6E8B8208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6" name="Picture 5">
          <a:extLst>
            <a:ext uri="{FF2B5EF4-FFF2-40B4-BE49-F238E27FC236}">
              <a16:creationId xmlns:a16="http://schemas.microsoft.com/office/drawing/2014/main" id="{AADDB42E-9D81-497C-B588-F2ECD6062D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7" name="Picture 5">
          <a:extLst>
            <a:ext uri="{FF2B5EF4-FFF2-40B4-BE49-F238E27FC236}">
              <a16:creationId xmlns:a16="http://schemas.microsoft.com/office/drawing/2014/main" id="{18644EDD-C36C-49F9-BD99-092B346844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8" name="Picture 5">
          <a:extLst>
            <a:ext uri="{FF2B5EF4-FFF2-40B4-BE49-F238E27FC236}">
              <a16:creationId xmlns:a16="http://schemas.microsoft.com/office/drawing/2014/main" id="{11F2A6AE-5FFA-4C80-8760-12E59DAD8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29" name="Picture 5">
          <a:extLst>
            <a:ext uri="{FF2B5EF4-FFF2-40B4-BE49-F238E27FC236}">
              <a16:creationId xmlns:a16="http://schemas.microsoft.com/office/drawing/2014/main" id="{94CAF1B4-F914-47A1-8B59-998872DCF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0" name="Picture 5">
          <a:extLst>
            <a:ext uri="{FF2B5EF4-FFF2-40B4-BE49-F238E27FC236}">
              <a16:creationId xmlns:a16="http://schemas.microsoft.com/office/drawing/2014/main" id="{2C73DB7E-1106-442F-802E-8F0999F459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1" name="Picture 5">
          <a:extLst>
            <a:ext uri="{FF2B5EF4-FFF2-40B4-BE49-F238E27FC236}">
              <a16:creationId xmlns:a16="http://schemas.microsoft.com/office/drawing/2014/main" id="{5DD74F09-B185-48C5-9F64-209BF92D0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2" name="Picture 5">
          <a:extLst>
            <a:ext uri="{FF2B5EF4-FFF2-40B4-BE49-F238E27FC236}">
              <a16:creationId xmlns:a16="http://schemas.microsoft.com/office/drawing/2014/main" id="{1A98B50C-C242-4439-8880-EAEB82C6EE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3" name="Picture 5">
          <a:extLst>
            <a:ext uri="{FF2B5EF4-FFF2-40B4-BE49-F238E27FC236}">
              <a16:creationId xmlns:a16="http://schemas.microsoft.com/office/drawing/2014/main" id="{0FB5212F-798C-4C2E-9E67-994619207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4" name="Picture 5">
          <a:extLst>
            <a:ext uri="{FF2B5EF4-FFF2-40B4-BE49-F238E27FC236}">
              <a16:creationId xmlns:a16="http://schemas.microsoft.com/office/drawing/2014/main" id="{14C695D5-6F5B-4CE0-B80C-A4F5A51651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5" name="Picture 5">
          <a:extLst>
            <a:ext uri="{FF2B5EF4-FFF2-40B4-BE49-F238E27FC236}">
              <a16:creationId xmlns:a16="http://schemas.microsoft.com/office/drawing/2014/main" id="{D72A543F-08A1-4E7C-83D3-4286F3FE1F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6" name="Picture 5">
          <a:extLst>
            <a:ext uri="{FF2B5EF4-FFF2-40B4-BE49-F238E27FC236}">
              <a16:creationId xmlns:a16="http://schemas.microsoft.com/office/drawing/2014/main" id="{2A5D0499-FF5F-41AD-BD57-AB1C7B1ED9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7" name="Picture 5">
          <a:extLst>
            <a:ext uri="{FF2B5EF4-FFF2-40B4-BE49-F238E27FC236}">
              <a16:creationId xmlns:a16="http://schemas.microsoft.com/office/drawing/2014/main" id="{49794336-3769-47F0-A097-56ECE997AD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8" name="Picture 5">
          <a:extLst>
            <a:ext uri="{FF2B5EF4-FFF2-40B4-BE49-F238E27FC236}">
              <a16:creationId xmlns:a16="http://schemas.microsoft.com/office/drawing/2014/main" id="{4701BDBC-B283-43F5-9A7A-7A802137A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39" name="Picture 5">
          <a:extLst>
            <a:ext uri="{FF2B5EF4-FFF2-40B4-BE49-F238E27FC236}">
              <a16:creationId xmlns:a16="http://schemas.microsoft.com/office/drawing/2014/main" id="{E75AF492-A893-44C6-AD18-BE709F411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0" name="Picture 5">
          <a:extLst>
            <a:ext uri="{FF2B5EF4-FFF2-40B4-BE49-F238E27FC236}">
              <a16:creationId xmlns:a16="http://schemas.microsoft.com/office/drawing/2014/main" id="{7D50C480-BBD8-4056-A8D7-C87829F9A7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1" name="Picture 5">
          <a:extLst>
            <a:ext uri="{FF2B5EF4-FFF2-40B4-BE49-F238E27FC236}">
              <a16:creationId xmlns:a16="http://schemas.microsoft.com/office/drawing/2014/main" id="{2AEAABC2-3F07-4EBC-BF75-9E97C765DA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2" name="Picture 5">
          <a:extLst>
            <a:ext uri="{FF2B5EF4-FFF2-40B4-BE49-F238E27FC236}">
              <a16:creationId xmlns:a16="http://schemas.microsoft.com/office/drawing/2014/main" id="{B26FA8A8-5493-474A-A556-9B5FEE8A06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3" name="Picture 5">
          <a:extLst>
            <a:ext uri="{FF2B5EF4-FFF2-40B4-BE49-F238E27FC236}">
              <a16:creationId xmlns:a16="http://schemas.microsoft.com/office/drawing/2014/main" id="{32AB99FB-2FD8-4A6F-A0F8-4463ACF26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4" name="Picture 5">
          <a:extLst>
            <a:ext uri="{FF2B5EF4-FFF2-40B4-BE49-F238E27FC236}">
              <a16:creationId xmlns:a16="http://schemas.microsoft.com/office/drawing/2014/main" id="{C076F591-2F15-4F9A-9A0A-B4F8A179E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5" name="Picture 5">
          <a:extLst>
            <a:ext uri="{FF2B5EF4-FFF2-40B4-BE49-F238E27FC236}">
              <a16:creationId xmlns:a16="http://schemas.microsoft.com/office/drawing/2014/main" id="{8DDDFD49-C92F-4362-9992-A91907496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6" name="Picture 5">
          <a:extLst>
            <a:ext uri="{FF2B5EF4-FFF2-40B4-BE49-F238E27FC236}">
              <a16:creationId xmlns:a16="http://schemas.microsoft.com/office/drawing/2014/main" id="{1226317B-8568-451B-8E7F-0555EF665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7" name="Picture 5">
          <a:extLst>
            <a:ext uri="{FF2B5EF4-FFF2-40B4-BE49-F238E27FC236}">
              <a16:creationId xmlns:a16="http://schemas.microsoft.com/office/drawing/2014/main" id="{B4AB2DC9-D925-4216-B5AB-D92DE58AF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8" name="Picture 5">
          <a:extLst>
            <a:ext uri="{FF2B5EF4-FFF2-40B4-BE49-F238E27FC236}">
              <a16:creationId xmlns:a16="http://schemas.microsoft.com/office/drawing/2014/main" id="{BCE6AD6A-4D5B-4D9B-A992-157620A8A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49" name="Picture 5">
          <a:extLst>
            <a:ext uri="{FF2B5EF4-FFF2-40B4-BE49-F238E27FC236}">
              <a16:creationId xmlns:a16="http://schemas.microsoft.com/office/drawing/2014/main" id="{73582D9D-BD97-43A3-941D-B0D687073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0" name="Picture 5">
          <a:extLst>
            <a:ext uri="{FF2B5EF4-FFF2-40B4-BE49-F238E27FC236}">
              <a16:creationId xmlns:a16="http://schemas.microsoft.com/office/drawing/2014/main" id="{963D97A2-D0BF-41A4-AF04-F461F159D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1" name="Picture 5">
          <a:extLst>
            <a:ext uri="{FF2B5EF4-FFF2-40B4-BE49-F238E27FC236}">
              <a16:creationId xmlns:a16="http://schemas.microsoft.com/office/drawing/2014/main" id="{6679FDB4-C3C3-4F36-9419-58CB2941E9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2" name="Picture 5">
          <a:extLst>
            <a:ext uri="{FF2B5EF4-FFF2-40B4-BE49-F238E27FC236}">
              <a16:creationId xmlns:a16="http://schemas.microsoft.com/office/drawing/2014/main" id="{511F37BE-C48A-447C-8AD9-1E096C08B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3" name="Picture 5">
          <a:extLst>
            <a:ext uri="{FF2B5EF4-FFF2-40B4-BE49-F238E27FC236}">
              <a16:creationId xmlns:a16="http://schemas.microsoft.com/office/drawing/2014/main" id="{92BC5FBA-D9E3-49C2-9201-1E2F00141D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4" name="Picture 5">
          <a:extLst>
            <a:ext uri="{FF2B5EF4-FFF2-40B4-BE49-F238E27FC236}">
              <a16:creationId xmlns:a16="http://schemas.microsoft.com/office/drawing/2014/main" id="{C8408EA6-58F6-488F-8166-AFC12A5D5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5" name="Picture 5">
          <a:extLst>
            <a:ext uri="{FF2B5EF4-FFF2-40B4-BE49-F238E27FC236}">
              <a16:creationId xmlns:a16="http://schemas.microsoft.com/office/drawing/2014/main" id="{C12C2C97-1837-432B-BBE3-02D3AC2E1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6" name="Picture 5">
          <a:extLst>
            <a:ext uri="{FF2B5EF4-FFF2-40B4-BE49-F238E27FC236}">
              <a16:creationId xmlns:a16="http://schemas.microsoft.com/office/drawing/2014/main" id="{F6C394EF-DDEF-40A3-8791-059ABFB8E5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7" name="Picture 5">
          <a:extLst>
            <a:ext uri="{FF2B5EF4-FFF2-40B4-BE49-F238E27FC236}">
              <a16:creationId xmlns:a16="http://schemas.microsoft.com/office/drawing/2014/main" id="{0A9DE432-C050-4DC0-8F5B-D95495CFD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8" name="Picture 5">
          <a:extLst>
            <a:ext uri="{FF2B5EF4-FFF2-40B4-BE49-F238E27FC236}">
              <a16:creationId xmlns:a16="http://schemas.microsoft.com/office/drawing/2014/main" id="{DFC31AFB-EA5D-41B5-82EA-838CEEAF1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59" name="Picture 5">
          <a:extLst>
            <a:ext uri="{FF2B5EF4-FFF2-40B4-BE49-F238E27FC236}">
              <a16:creationId xmlns:a16="http://schemas.microsoft.com/office/drawing/2014/main" id="{02CF7C7F-218A-44A7-8A5C-ECF0316C8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0" name="Picture 5">
          <a:extLst>
            <a:ext uri="{FF2B5EF4-FFF2-40B4-BE49-F238E27FC236}">
              <a16:creationId xmlns:a16="http://schemas.microsoft.com/office/drawing/2014/main" id="{26FD5AE5-69ED-4347-A2E2-A9174B47F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1" name="Picture 5">
          <a:extLst>
            <a:ext uri="{FF2B5EF4-FFF2-40B4-BE49-F238E27FC236}">
              <a16:creationId xmlns:a16="http://schemas.microsoft.com/office/drawing/2014/main" id="{EAA0A307-A0FE-4A6B-824B-40B0775D4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2" name="Picture 5">
          <a:extLst>
            <a:ext uri="{FF2B5EF4-FFF2-40B4-BE49-F238E27FC236}">
              <a16:creationId xmlns:a16="http://schemas.microsoft.com/office/drawing/2014/main" id="{0BC1E699-618E-4A18-B0EB-CA8D91180F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3" name="Picture 5">
          <a:extLst>
            <a:ext uri="{FF2B5EF4-FFF2-40B4-BE49-F238E27FC236}">
              <a16:creationId xmlns:a16="http://schemas.microsoft.com/office/drawing/2014/main" id="{169C0C53-64FF-40DC-91A4-8EF36D6AF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4" name="Picture 5">
          <a:extLst>
            <a:ext uri="{FF2B5EF4-FFF2-40B4-BE49-F238E27FC236}">
              <a16:creationId xmlns:a16="http://schemas.microsoft.com/office/drawing/2014/main" id="{5D6F3BD7-5B3D-4ABC-8112-52B9239ED2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5" name="Picture 5">
          <a:extLst>
            <a:ext uri="{FF2B5EF4-FFF2-40B4-BE49-F238E27FC236}">
              <a16:creationId xmlns:a16="http://schemas.microsoft.com/office/drawing/2014/main" id="{54F27F0A-0382-4C14-8EC0-5967DFF47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6" name="Picture 5">
          <a:extLst>
            <a:ext uri="{FF2B5EF4-FFF2-40B4-BE49-F238E27FC236}">
              <a16:creationId xmlns:a16="http://schemas.microsoft.com/office/drawing/2014/main" id="{4427D74E-7E55-4AF9-A29C-657E87D19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7" name="Picture 5">
          <a:extLst>
            <a:ext uri="{FF2B5EF4-FFF2-40B4-BE49-F238E27FC236}">
              <a16:creationId xmlns:a16="http://schemas.microsoft.com/office/drawing/2014/main" id="{9ECDAD09-7C0E-48F7-9EF4-275300EB0D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8" name="Picture 5">
          <a:extLst>
            <a:ext uri="{FF2B5EF4-FFF2-40B4-BE49-F238E27FC236}">
              <a16:creationId xmlns:a16="http://schemas.microsoft.com/office/drawing/2014/main" id="{2C274717-E6E0-4574-9D4B-CE55D8EF9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69" name="Picture 5">
          <a:extLst>
            <a:ext uri="{FF2B5EF4-FFF2-40B4-BE49-F238E27FC236}">
              <a16:creationId xmlns:a16="http://schemas.microsoft.com/office/drawing/2014/main" id="{3167A17A-8166-4FA5-86A0-63E6A67CD2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0" name="Picture 5">
          <a:extLst>
            <a:ext uri="{FF2B5EF4-FFF2-40B4-BE49-F238E27FC236}">
              <a16:creationId xmlns:a16="http://schemas.microsoft.com/office/drawing/2014/main" id="{AC380F0B-DB10-40ED-8BD7-211A530FE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1" name="Picture 5">
          <a:extLst>
            <a:ext uri="{FF2B5EF4-FFF2-40B4-BE49-F238E27FC236}">
              <a16:creationId xmlns:a16="http://schemas.microsoft.com/office/drawing/2014/main" id="{7361939C-4B3C-48D7-9BE5-5DF23A571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2" name="Picture 5">
          <a:extLst>
            <a:ext uri="{FF2B5EF4-FFF2-40B4-BE49-F238E27FC236}">
              <a16:creationId xmlns:a16="http://schemas.microsoft.com/office/drawing/2014/main" id="{86684B83-F9A1-4F55-BD0F-95239448A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3" name="Picture 5">
          <a:extLst>
            <a:ext uri="{FF2B5EF4-FFF2-40B4-BE49-F238E27FC236}">
              <a16:creationId xmlns:a16="http://schemas.microsoft.com/office/drawing/2014/main" id="{EF51E9CF-CD61-4C37-9303-F8D5187A59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4" name="Picture 5">
          <a:extLst>
            <a:ext uri="{FF2B5EF4-FFF2-40B4-BE49-F238E27FC236}">
              <a16:creationId xmlns:a16="http://schemas.microsoft.com/office/drawing/2014/main" id="{5AE62BF8-AAD3-4206-9EF0-0A0125EC7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5" name="Picture 5">
          <a:extLst>
            <a:ext uri="{FF2B5EF4-FFF2-40B4-BE49-F238E27FC236}">
              <a16:creationId xmlns:a16="http://schemas.microsoft.com/office/drawing/2014/main" id="{FA4E1C30-94DD-4198-B356-7A0593D0CF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6" name="Picture 5">
          <a:extLst>
            <a:ext uri="{FF2B5EF4-FFF2-40B4-BE49-F238E27FC236}">
              <a16:creationId xmlns:a16="http://schemas.microsoft.com/office/drawing/2014/main" id="{14C7B79D-6995-4336-A55C-E3F70F07A8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7" name="Picture 5">
          <a:extLst>
            <a:ext uri="{FF2B5EF4-FFF2-40B4-BE49-F238E27FC236}">
              <a16:creationId xmlns:a16="http://schemas.microsoft.com/office/drawing/2014/main" id="{CFC2F470-D331-472B-A793-2396B0B50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8" name="Picture 5">
          <a:extLst>
            <a:ext uri="{FF2B5EF4-FFF2-40B4-BE49-F238E27FC236}">
              <a16:creationId xmlns:a16="http://schemas.microsoft.com/office/drawing/2014/main" id="{DF9A2238-C042-426A-9C71-BE4B280C6F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279" name="Picture 5">
          <a:extLst>
            <a:ext uri="{FF2B5EF4-FFF2-40B4-BE49-F238E27FC236}">
              <a16:creationId xmlns:a16="http://schemas.microsoft.com/office/drawing/2014/main" id="{4E334B97-B553-46D3-822D-A75DC63D1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0" name="Picture 5">
          <a:extLst>
            <a:ext uri="{FF2B5EF4-FFF2-40B4-BE49-F238E27FC236}">
              <a16:creationId xmlns:a16="http://schemas.microsoft.com/office/drawing/2014/main" id="{A4B6E824-F680-4632-96AD-A0D813460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1" name="Picture 5">
          <a:extLst>
            <a:ext uri="{FF2B5EF4-FFF2-40B4-BE49-F238E27FC236}">
              <a16:creationId xmlns:a16="http://schemas.microsoft.com/office/drawing/2014/main" id="{7627617B-3227-4E39-A117-B399C43A3C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2" name="Picture 5">
          <a:extLst>
            <a:ext uri="{FF2B5EF4-FFF2-40B4-BE49-F238E27FC236}">
              <a16:creationId xmlns:a16="http://schemas.microsoft.com/office/drawing/2014/main" id="{3F4F9177-9B22-496A-8BEB-7DA9567ADC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3" name="Picture 5">
          <a:extLst>
            <a:ext uri="{FF2B5EF4-FFF2-40B4-BE49-F238E27FC236}">
              <a16:creationId xmlns:a16="http://schemas.microsoft.com/office/drawing/2014/main" id="{257CCB09-CBF1-4D25-9AD7-2ED6BD7C5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4" name="Picture 5">
          <a:extLst>
            <a:ext uri="{FF2B5EF4-FFF2-40B4-BE49-F238E27FC236}">
              <a16:creationId xmlns:a16="http://schemas.microsoft.com/office/drawing/2014/main" id="{560AA596-1207-4AF9-B039-7707827CA5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5" name="Picture 5">
          <a:extLst>
            <a:ext uri="{FF2B5EF4-FFF2-40B4-BE49-F238E27FC236}">
              <a16:creationId xmlns:a16="http://schemas.microsoft.com/office/drawing/2014/main" id="{0C87BE41-08B9-4105-987C-7BEB7C468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6" name="Picture 5">
          <a:extLst>
            <a:ext uri="{FF2B5EF4-FFF2-40B4-BE49-F238E27FC236}">
              <a16:creationId xmlns:a16="http://schemas.microsoft.com/office/drawing/2014/main" id="{E4A50C62-43C5-41BC-A9CC-6CCBEBD8B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7" name="Picture 5">
          <a:extLst>
            <a:ext uri="{FF2B5EF4-FFF2-40B4-BE49-F238E27FC236}">
              <a16:creationId xmlns:a16="http://schemas.microsoft.com/office/drawing/2014/main" id="{65FEF61D-FF16-43C1-A719-40ABA08C84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8" name="Picture 5">
          <a:extLst>
            <a:ext uri="{FF2B5EF4-FFF2-40B4-BE49-F238E27FC236}">
              <a16:creationId xmlns:a16="http://schemas.microsoft.com/office/drawing/2014/main" id="{B1DBF3DF-7155-42BB-9433-0B126F89D3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89" name="Picture 5">
          <a:extLst>
            <a:ext uri="{FF2B5EF4-FFF2-40B4-BE49-F238E27FC236}">
              <a16:creationId xmlns:a16="http://schemas.microsoft.com/office/drawing/2014/main" id="{376E05B4-D056-473F-9C67-A46AE351A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0" name="Picture 5">
          <a:extLst>
            <a:ext uri="{FF2B5EF4-FFF2-40B4-BE49-F238E27FC236}">
              <a16:creationId xmlns:a16="http://schemas.microsoft.com/office/drawing/2014/main" id="{975AE35B-2905-4150-90E8-52CE334221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1" name="Picture 5">
          <a:extLst>
            <a:ext uri="{FF2B5EF4-FFF2-40B4-BE49-F238E27FC236}">
              <a16:creationId xmlns:a16="http://schemas.microsoft.com/office/drawing/2014/main" id="{DAA49273-062E-4A63-9763-F2F87E44B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2" name="Picture 5">
          <a:extLst>
            <a:ext uri="{FF2B5EF4-FFF2-40B4-BE49-F238E27FC236}">
              <a16:creationId xmlns:a16="http://schemas.microsoft.com/office/drawing/2014/main" id="{49CE3A63-6FD7-4384-8E59-4219909501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3" name="Picture 5">
          <a:extLst>
            <a:ext uri="{FF2B5EF4-FFF2-40B4-BE49-F238E27FC236}">
              <a16:creationId xmlns:a16="http://schemas.microsoft.com/office/drawing/2014/main" id="{3CE5244F-9E37-44C0-9A0B-9BFE169A47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4" name="Picture 5">
          <a:extLst>
            <a:ext uri="{FF2B5EF4-FFF2-40B4-BE49-F238E27FC236}">
              <a16:creationId xmlns:a16="http://schemas.microsoft.com/office/drawing/2014/main" id="{3F14985A-9448-4CC9-AC3E-2FB15FABEA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5" name="Picture 5">
          <a:extLst>
            <a:ext uri="{FF2B5EF4-FFF2-40B4-BE49-F238E27FC236}">
              <a16:creationId xmlns:a16="http://schemas.microsoft.com/office/drawing/2014/main" id="{1EB3553F-D68F-4E3A-9280-A1CD93C057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6" name="Picture 5">
          <a:extLst>
            <a:ext uri="{FF2B5EF4-FFF2-40B4-BE49-F238E27FC236}">
              <a16:creationId xmlns:a16="http://schemas.microsoft.com/office/drawing/2014/main" id="{A8AA084D-0DE4-436A-B683-CBF0E0D62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7" name="Picture 5">
          <a:extLst>
            <a:ext uri="{FF2B5EF4-FFF2-40B4-BE49-F238E27FC236}">
              <a16:creationId xmlns:a16="http://schemas.microsoft.com/office/drawing/2014/main" id="{9005BDCF-5BD7-4C10-B10C-0A40570E0F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8" name="Picture 5">
          <a:extLst>
            <a:ext uri="{FF2B5EF4-FFF2-40B4-BE49-F238E27FC236}">
              <a16:creationId xmlns:a16="http://schemas.microsoft.com/office/drawing/2014/main" id="{04B100A8-3D86-4792-BADD-DBC69C2B2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299" name="Picture 5">
          <a:extLst>
            <a:ext uri="{FF2B5EF4-FFF2-40B4-BE49-F238E27FC236}">
              <a16:creationId xmlns:a16="http://schemas.microsoft.com/office/drawing/2014/main" id="{C16B05CF-41F3-4FC3-B3A4-9EC314ED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0" name="Picture 5">
          <a:extLst>
            <a:ext uri="{FF2B5EF4-FFF2-40B4-BE49-F238E27FC236}">
              <a16:creationId xmlns:a16="http://schemas.microsoft.com/office/drawing/2014/main" id="{A4902DE0-AA9E-47F2-9D28-E6691959B4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1" name="Picture 5">
          <a:extLst>
            <a:ext uri="{FF2B5EF4-FFF2-40B4-BE49-F238E27FC236}">
              <a16:creationId xmlns:a16="http://schemas.microsoft.com/office/drawing/2014/main" id="{355409E4-A270-4017-9941-88BFE337D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2" name="Picture 5">
          <a:extLst>
            <a:ext uri="{FF2B5EF4-FFF2-40B4-BE49-F238E27FC236}">
              <a16:creationId xmlns:a16="http://schemas.microsoft.com/office/drawing/2014/main" id="{70B5DD12-0702-4666-A066-CE090AB4B5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3" name="Picture 5">
          <a:extLst>
            <a:ext uri="{FF2B5EF4-FFF2-40B4-BE49-F238E27FC236}">
              <a16:creationId xmlns:a16="http://schemas.microsoft.com/office/drawing/2014/main" id="{D3339D5D-EDDC-47E6-8F77-454065364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4" name="Picture 5">
          <a:extLst>
            <a:ext uri="{FF2B5EF4-FFF2-40B4-BE49-F238E27FC236}">
              <a16:creationId xmlns:a16="http://schemas.microsoft.com/office/drawing/2014/main" id="{B929E727-72C1-4DF4-9EA3-A70FB8E82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5" name="Picture 5">
          <a:extLst>
            <a:ext uri="{FF2B5EF4-FFF2-40B4-BE49-F238E27FC236}">
              <a16:creationId xmlns:a16="http://schemas.microsoft.com/office/drawing/2014/main" id="{49772D67-A4D0-4D0E-91C3-5F66B10DC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6" name="Picture 5">
          <a:extLst>
            <a:ext uri="{FF2B5EF4-FFF2-40B4-BE49-F238E27FC236}">
              <a16:creationId xmlns:a16="http://schemas.microsoft.com/office/drawing/2014/main" id="{9EC68E2B-EBBA-4279-BDB0-8FC2D997F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7" name="Picture 5">
          <a:extLst>
            <a:ext uri="{FF2B5EF4-FFF2-40B4-BE49-F238E27FC236}">
              <a16:creationId xmlns:a16="http://schemas.microsoft.com/office/drawing/2014/main" id="{B66DD230-8E9B-4CE2-B810-8A58E5E79D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8" name="Picture 5">
          <a:extLst>
            <a:ext uri="{FF2B5EF4-FFF2-40B4-BE49-F238E27FC236}">
              <a16:creationId xmlns:a16="http://schemas.microsoft.com/office/drawing/2014/main" id="{A2E26A51-F6E7-415E-B741-389E180637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09" name="Picture 5">
          <a:extLst>
            <a:ext uri="{FF2B5EF4-FFF2-40B4-BE49-F238E27FC236}">
              <a16:creationId xmlns:a16="http://schemas.microsoft.com/office/drawing/2014/main" id="{AB6409AE-E532-4B70-8CAF-D806D4B28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0" name="Picture 5">
          <a:extLst>
            <a:ext uri="{FF2B5EF4-FFF2-40B4-BE49-F238E27FC236}">
              <a16:creationId xmlns:a16="http://schemas.microsoft.com/office/drawing/2014/main" id="{5BE43F72-7495-48A7-8D77-3BB357F6E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1" name="Picture 5">
          <a:extLst>
            <a:ext uri="{FF2B5EF4-FFF2-40B4-BE49-F238E27FC236}">
              <a16:creationId xmlns:a16="http://schemas.microsoft.com/office/drawing/2014/main" id="{721D8795-66C5-46D1-80F7-C771330565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2" name="Picture 5">
          <a:extLst>
            <a:ext uri="{FF2B5EF4-FFF2-40B4-BE49-F238E27FC236}">
              <a16:creationId xmlns:a16="http://schemas.microsoft.com/office/drawing/2014/main" id="{F1223A9F-B218-42D4-A436-61A5895E2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3" name="Picture 5">
          <a:extLst>
            <a:ext uri="{FF2B5EF4-FFF2-40B4-BE49-F238E27FC236}">
              <a16:creationId xmlns:a16="http://schemas.microsoft.com/office/drawing/2014/main" id="{27B24172-4F70-4FFF-80FA-52070DBF6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4" name="Picture 5">
          <a:extLst>
            <a:ext uri="{FF2B5EF4-FFF2-40B4-BE49-F238E27FC236}">
              <a16:creationId xmlns:a16="http://schemas.microsoft.com/office/drawing/2014/main" id="{9F322BA6-452F-4B90-8644-F1AADADC0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5" name="Picture 5">
          <a:extLst>
            <a:ext uri="{FF2B5EF4-FFF2-40B4-BE49-F238E27FC236}">
              <a16:creationId xmlns:a16="http://schemas.microsoft.com/office/drawing/2014/main" id="{D1065924-D1B1-4168-9A20-1959CF569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6" name="Picture 5">
          <a:extLst>
            <a:ext uri="{FF2B5EF4-FFF2-40B4-BE49-F238E27FC236}">
              <a16:creationId xmlns:a16="http://schemas.microsoft.com/office/drawing/2014/main" id="{FFEFE339-DC04-4001-A778-E945E1931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7" name="Picture 5">
          <a:extLst>
            <a:ext uri="{FF2B5EF4-FFF2-40B4-BE49-F238E27FC236}">
              <a16:creationId xmlns:a16="http://schemas.microsoft.com/office/drawing/2014/main" id="{CD2F6B91-397E-42C3-BA2D-22A91B6CB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8" name="Picture 5">
          <a:extLst>
            <a:ext uri="{FF2B5EF4-FFF2-40B4-BE49-F238E27FC236}">
              <a16:creationId xmlns:a16="http://schemas.microsoft.com/office/drawing/2014/main" id="{D94AB5CF-4C57-4204-9903-62ACC8F38F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19" name="Picture 5">
          <a:extLst>
            <a:ext uri="{FF2B5EF4-FFF2-40B4-BE49-F238E27FC236}">
              <a16:creationId xmlns:a16="http://schemas.microsoft.com/office/drawing/2014/main" id="{00C50956-12FD-4810-AD26-CF0DB4FEC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20" name="Picture 5">
          <a:extLst>
            <a:ext uri="{FF2B5EF4-FFF2-40B4-BE49-F238E27FC236}">
              <a16:creationId xmlns:a16="http://schemas.microsoft.com/office/drawing/2014/main" id="{5ED9F7FF-66E9-4423-8FAD-DDDECB2EA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321" name="Picture 5">
          <a:extLst>
            <a:ext uri="{FF2B5EF4-FFF2-40B4-BE49-F238E27FC236}">
              <a16:creationId xmlns:a16="http://schemas.microsoft.com/office/drawing/2014/main" id="{2884834B-0792-47D0-9A35-FE340D602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2" name="Picture 5">
          <a:extLst>
            <a:ext uri="{FF2B5EF4-FFF2-40B4-BE49-F238E27FC236}">
              <a16:creationId xmlns:a16="http://schemas.microsoft.com/office/drawing/2014/main" id="{D369F838-B34D-46B6-B130-8C78B9235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3" name="Picture 5">
          <a:extLst>
            <a:ext uri="{FF2B5EF4-FFF2-40B4-BE49-F238E27FC236}">
              <a16:creationId xmlns:a16="http://schemas.microsoft.com/office/drawing/2014/main" id="{52C069F6-4EE3-4A65-B76D-A1D9F0677A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4" name="Picture 5">
          <a:extLst>
            <a:ext uri="{FF2B5EF4-FFF2-40B4-BE49-F238E27FC236}">
              <a16:creationId xmlns:a16="http://schemas.microsoft.com/office/drawing/2014/main" id="{7B13C38D-7A21-4E20-92A2-591C0EFDC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5" name="Picture 5">
          <a:extLst>
            <a:ext uri="{FF2B5EF4-FFF2-40B4-BE49-F238E27FC236}">
              <a16:creationId xmlns:a16="http://schemas.microsoft.com/office/drawing/2014/main" id="{F6487234-24F6-47B8-A358-9B2A6AED6C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6" name="Picture 5">
          <a:extLst>
            <a:ext uri="{FF2B5EF4-FFF2-40B4-BE49-F238E27FC236}">
              <a16:creationId xmlns:a16="http://schemas.microsoft.com/office/drawing/2014/main" id="{853DB7B1-047D-4D54-8298-65517B9B3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7" name="Picture 5">
          <a:extLst>
            <a:ext uri="{FF2B5EF4-FFF2-40B4-BE49-F238E27FC236}">
              <a16:creationId xmlns:a16="http://schemas.microsoft.com/office/drawing/2014/main" id="{4EAFB8A5-C8C4-4E21-9E51-A5D8588E5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8" name="Picture 5">
          <a:extLst>
            <a:ext uri="{FF2B5EF4-FFF2-40B4-BE49-F238E27FC236}">
              <a16:creationId xmlns:a16="http://schemas.microsoft.com/office/drawing/2014/main" id="{BC0F55C4-AEE4-473F-A518-5154C1DA74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29" name="Picture 5">
          <a:extLst>
            <a:ext uri="{FF2B5EF4-FFF2-40B4-BE49-F238E27FC236}">
              <a16:creationId xmlns:a16="http://schemas.microsoft.com/office/drawing/2014/main" id="{D90518C1-727A-486B-B5BE-ACA8BE7ED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0" name="Picture 5">
          <a:extLst>
            <a:ext uri="{FF2B5EF4-FFF2-40B4-BE49-F238E27FC236}">
              <a16:creationId xmlns:a16="http://schemas.microsoft.com/office/drawing/2014/main" id="{FD216FBC-C608-4809-9958-D6CD970DF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1" name="Picture 5">
          <a:extLst>
            <a:ext uri="{FF2B5EF4-FFF2-40B4-BE49-F238E27FC236}">
              <a16:creationId xmlns:a16="http://schemas.microsoft.com/office/drawing/2014/main" id="{F267D292-E213-40DD-B8B3-EA440B8E6B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2" name="Picture 5">
          <a:extLst>
            <a:ext uri="{FF2B5EF4-FFF2-40B4-BE49-F238E27FC236}">
              <a16:creationId xmlns:a16="http://schemas.microsoft.com/office/drawing/2014/main" id="{A2FE272B-9BD7-402A-B832-83226A140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3" name="Picture 5">
          <a:extLst>
            <a:ext uri="{FF2B5EF4-FFF2-40B4-BE49-F238E27FC236}">
              <a16:creationId xmlns:a16="http://schemas.microsoft.com/office/drawing/2014/main" id="{4362C279-8DA7-47EC-A835-086623204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4" name="Picture 5">
          <a:extLst>
            <a:ext uri="{FF2B5EF4-FFF2-40B4-BE49-F238E27FC236}">
              <a16:creationId xmlns:a16="http://schemas.microsoft.com/office/drawing/2014/main" id="{8278BEF1-AF45-48B4-AC67-5DB69B8BBE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5" name="Picture 5">
          <a:extLst>
            <a:ext uri="{FF2B5EF4-FFF2-40B4-BE49-F238E27FC236}">
              <a16:creationId xmlns:a16="http://schemas.microsoft.com/office/drawing/2014/main" id="{D464E12E-BDE8-4A2A-B780-78303B3B13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6" name="Picture 5">
          <a:extLst>
            <a:ext uri="{FF2B5EF4-FFF2-40B4-BE49-F238E27FC236}">
              <a16:creationId xmlns:a16="http://schemas.microsoft.com/office/drawing/2014/main" id="{28AB0319-0587-4B00-B6BB-9C0D1F7D9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7" name="Picture 5">
          <a:extLst>
            <a:ext uri="{FF2B5EF4-FFF2-40B4-BE49-F238E27FC236}">
              <a16:creationId xmlns:a16="http://schemas.microsoft.com/office/drawing/2014/main" id="{93D0DEC9-C036-46B9-A599-C95AB4756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8" name="Picture 5">
          <a:extLst>
            <a:ext uri="{FF2B5EF4-FFF2-40B4-BE49-F238E27FC236}">
              <a16:creationId xmlns:a16="http://schemas.microsoft.com/office/drawing/2014/main" id="{64F15F7B-2CB9-4E7E-A0C3-99F0E1E86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39" name="Picture 5">
          <a:extLst>
            <a:ext uri="{FF2B5EF4-FFF2-40B4-BE49-F238E27FC236}">
              <a16:creationId xmlns:a16="http://schemas.microsoft.com/office/drawing/2014/main" id="{69E0489D-B74D-4AA4-AE38-C9584E60F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0" name="Picture 5">
          <a:extLst>
            <a:ext uri="{FF2B5EF4-FFF2-40B4-BE49-F238E27FC236}">
              <a16:creationId xmlns:a16="http://schemas.microsoft.com/office/drawing/2014/main" id="{46770BE0-489B-477A-9B5D-B0AF54C8C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1" name="Picture 5">
          <a:extLst>
            <a:ext uri="{FF2B5EF4-FFF2-40B4-BE49-F238E27FC236}">
              <a16:creationId xmlns:a16="http://schemas.microsoft.com/office/drawing/2014/main" id="{C2EA6E72-4020-4F83-B30A-B89236963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2" name="Picture 5">
          <a:extLst>
            <a:ext uri="{FF2B5EF4-FFF2-40B4-BE49-F238E27FC236}">
              <a16:creationId xmlns:a16="http://schemas.microsoft.com/office/drawing/2014/main" id="{707DA052-A4A4-4F5E-8988-94F604F177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3" name="Picture 5">
          <a:extLst>
            <a:ext uri="{FF2B5EF4-FFF2-40B4-BE49-F238E27FC236}">
              <a16:creationId xmlns:a16="http://schemas.microsoft.com/office/drawing/2014/main" id="{0C92E49D-431F-4915-AA02-0518F3C7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4" name="Picture 5">
          <a:extLst>
            <a:ext uri="{FF2B5EF4-FFF2-40B4-BE49-F238E27FC236}">
              <a16:creationId xmlns:a16="http://schemas.microsoft.com/office/drawing/2014/main" id="{EFA882A4-4B02-4010-88D3-B676BD122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5" name="Picture 5">
          <a:extLst>
            <a:ext uri="{FF2B5EF4-FFF2-40B4-BE49-F238E27FC236}">
              <a16:creationId xmlns:a16="http://schemas.microsoft.com/office/drawing/2014/main" id="{1298ABC2-1BBC-4652-B84E-B1B6E6DF1A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6" name="Picture 5">
          <a:extLst>
            <a:ext uri="{FF2B5EF4-FFF2-40B4-BE49-F238E27FC236}">
              <a16:creationId xmlns:a16="http://schemas.microsoft.com/office/drawing/2014/main" id="{32D5B1CC-46DB-4949-888C-96F12984F4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7" name="Picture 5">
          <a:extLst>
            <a:ext uri="{FF2B5EF4-FFF2-40B4-BE49-F238E27FC236}">
              <a16:creationId xmlns:a16="http://schemas.microsoft.com/office/drawing/2014/main" id="{568CFC1F-E368-4784-B1CF-C9386C7BA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8" name="Picture 5">
          <a:extLst>
            <a:ext uri="{FF2B5EF4-FFF2-40B4-BE49-F238E27FC236}">
              <a16:creationId xmlns:a16="http://schemas.microsoft.com/office/drawing/2014/main" id="{1DD122FE-B27B-4E68-978F-45E7B71FC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49" name="Picture 5">
          <a:extLst>
            <a:ext uri="{FF2B5EF4-FFF2-40B4-BE49-F238E27FC236}">
              <a16:creationId xmlns:a16="http://schemas.microsoft.com/office/drawing/2014/main" id="{E8109A79-7CDC-4640-A699-4F9B6DF038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0" name="Picture 5">
          <a:extLst>
            <a:ext uri="{FF2B5EF4-FFF2-40B4-BE49-F238E27FC236}">
              <a16:creationId xmlns:a16="http://schemas.microsoft.com/office/drawing/2014/main" id="{2F9CA3DA-2F9C-44FB-B418-412245194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1" name="Picture 5">
          <a:extLst>
            <a:ext uri="{FF2B5EF4-FFF2-40B4-BE49-F238E27FC236}">
              <a16:creationId xmlns:a16="http://schemas.microsoft.com/office/drawing/2014/main" id="{1C159943-D679-4E6C-8898-DC32C34A9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2" name="Picture 5">
          <a:extLst>
            <a:ext uri="{FF2B5EF4-FFF2-40B4-BE49-F238E27FC236}">
              <a16:creationId xmlns:a16="http://schemas.microsoft.com/office/drawing/2014/main" id="{58A89CB3-A9E5-4210-AA75-C145D5E12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3" name="Picture 5">
          <a:extLst>
            <a:ext uri="{FF2B5EF4-FFF2-40B4-BE49-F238E27FC236}">
              <a16:creationId xmlns:a16="http://schemas.microsoft.com/office/drawing/2014/main" id="{A361549B-23A1-4ED8-B817-B8AA3001B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4" name="Picture 5">
          <a:extLst>
            <a:ext uri="{FF2B5EF4-FFF2-40B4-BE49-F238E27FC236}">
              <a16:creationId xmlns:a16="http://schemas.microsoft.com/office/drawing/2014/main" id="{3B0179D0-B17F-45E3-B88A-4F13134F6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5" name="Picture 5">
          <a:extLst>
            <a:ext uri="{FF2B5EF4-FFF2-40B4-BE49-F238E27FC236}">
              <a16:creationId xmlns:a16="http://schemas.microsoft.com/office/drawing/2014/main" id="{F76B7FA7-39B2-4278-B616-03D7645F9C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6" name="Picture 5">
          <a:extLst>
            <a:ext uri="{FF2B5EF4-FFF2-40B4-BE49-F238E27FC236}">
              <a16:creationId xmlns:a16="http://schemas.microsoft.com/office/drawing/2014/main" id="{2578FDF2-5AB4-4E27-BFE5-C26E3A7DA0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7" name="Picture 5">
          <a:extLst>
            <a:ext uri="{FF2B5EF4-FFF2-40B4-BE49-F238E27FC236}">
              <a16:creationId xmlns:a16="http://schemas.microsoft.com/office/drawing/2014/main" id="{1ED6815E-5A4C-4E84-A0E5-7B0EF50473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8" name="Picture 5">
          <a:extLst>
            <a:ext uri="{FF2B5EF4-FFF2-40B4-BE49-F238E27FC236}">
              <a16:creationId xmlns:a16="http://schemas.microsoft.com/office/drawing/2014/main" id="{593994F0-92F2-442E-A651-EA33C2B0E8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59" name="Picture 5">
          <a:extLst>
            <a:ext uri="{FF2B5EF4-FFF2-40B4-BE49-F238E27FC236}">
              <a16:creationId xmlns:a16="http://schemas.microsoft.com/office/drawing/2014/main" id="{24E85B9A-DE54-4684-A85F-F3C3C9BCF1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0" name="Picture 5">
          <a:extLst>
            <a:ext uri="{FF2B5EF4-FFF2-40B4-BE49-F238E27FC236}">
              <a16:creationId xmlns:a16="http://schemas.microsoft.com/office/drawing/2014/main" id="{EDA037A1-5C7B-4CE9-ACC4-E9B2D7F3F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1" name="Picture 5">
          <a:extLst>
            <a:ext uri="{FF2B5EF4-FFF2-40B4-BE49-F238E27FC236}">
              <a16:creationId xmlns:a16="http://schemas.microsoft.com/office/drawing/2014/main" id="{EC93E098-5686-4149-BFCB-2FA6ECEE67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2" name="Picture 5">
          <a:extLst>
            <a:ext uri="{FF2B5EF4-FFF2-40B4-BE49-F238E27FC236}">
              <a16:creationId xmlns:a16="http://schemas.microsoft.com/office/drawing/2014/main" id="{A36C7AF1-8D6A-463A-B8C6-EE4ABB91ED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3" name="Picture 5">
          <a:extLst>
            <a:ext uri="{FF2B5EF4-FFF2-40B4-BE49-F238E27FC236}">
              <a16:creationId xmlns:a16="http://schemas.microsoft.com/office/drawing/2014/main" id="{038292CF-0F86-440B-AB77-65D8A6055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4" name="Picture 5">
          <a:extLst>
            <a:ext uri="{FF2B5EF4-FFF2-40B4-BE49-F238E27FC236}">
              <a16:creationId xmlns:a16="http://schemas.microsoft.com/office/drawing/2014/main" id="{D3D8DC8A-291F-4D3F-AA33-1F341CEAF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5" name="Picture 5">
          <a:extLst>
            <a:ext uri="{FF2B5EF4-FFF2-40B4-BE49-F238E27FC236}">
              <a16:creationId xmlns:a16="http://schemas.microsoft.com/office/drawing/2014/main" id="{2470E5F0-3A84-4016-86AF-67B125907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6" name="Picture 5">
          <a:extLst>
            <a:ext uri="{FF2B5EF4-FFF2-40B4-BE49-F238E27FC236}">
              <a16:creationId xmlns:a16="http://schemas.microsoft.com/office/drawing/2014/main" id="{1123FEB4-89D8-44AD-9760-E974F4652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7" name="Picture 5">
          <a:extLst>
            <a:ext uri="{FF2B5EF4-FFF2-40B4-BE49-F238E27FC236}">
              <a16:creationId xmlns:a16="http://schemas.microsoft.com/office/drawing/2014/main" id="{E0734D06-EE15-440D-9E89-92CB1AC264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8" name="Picture 5">
          <a:extLst>
            <a:ext uri="{FF2B5EF4-FFF2-40B4-BE49-F238E27FC236}">
              <a16:creationId xmlns:a16="http://schemas.microsoft.com/office/drawing/2014/main" id="{678BEC38-04F9-4743-8362-47710834C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69" name="Picture 5">
          <a:extLst>
            <a:ext uri="{FF2B5EF4-FFF2-40B4-BE49-F238E27FC236}">
              <a16:creationId xmlns:a16="http://schemas.microsoft.com/office/drawing/2014/main" id="{483B79DD-3C07-4D6D-84E8-5A4FC546A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0" name="Picture 5">
          <a:extLst>
            <a:ext uri="{FF2B5EF4-FFF2-40B4-BE49-F238E27FC236}">
              <a16:creationId xmlns:a16="http://schemas.microsoft.com/office/drawing/2014/main" id="{3AF571F7-DD3E-4010-A04A-D32263780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1" name="Picture 5">
          <a:extLst>
            <a:ext uri="{FF2B5EF4-FFF2-40B4-BE49-F238E27FC236}">
              <a16:creationId xmlns:a16="http://schemas.microsoft.com/office/drawing/2014/main" id="{575487A4-A7A9-455B-9808-9AD7F3894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2" name="Picture 5">
          <a:extLst>
            <a:ext uri="{FF2B5EF4-FFF2-40B4-BE49-F238E27FC236}">
              <a16:creationId xmlns:a16="http://schemas.microsoft.com/office/drawing/2014/main" id="{C2A0AC44-FF45-41EE-B347-EE57656FC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3" name="Picture 5">
          <a:extLst>
            <a:ext uri="{FF2B5EF4-FFF2-40B4-BE49-F238E27FC236}">
              <a16:creationId xmlns:a16="http://schemas.microsoft.com/office/drawing/2014/main" id="{3D260613-C6E3-4AF2-B896-AE8D732FD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4" name="Picture 5">
          <a:extLst>
            <a:ext uri="{FF2B5EF4-FFF2-40B4-BE49-F238E27FC236}">
              <a16:creationId xmlns:a16="http://schemas.microsoft.com/office/drawing/2014/main" id="{7E607C40-DEDB-428F-88C8-2E14E32699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5" name="Picture 5">
          <a:extLst>
            <a:ext uri="{FF2B5EF4-FFF2-40B4-BE49-F238E27FC236}">
              <a16:creationId xmlns:a16="http://schemas.microsoft.com/office/drawing/2014/main" id="{1D5AB5E2-33E6-4977-BC39-F5F789C3B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6" name="Picture 5">
          <a:extLst>
            <a:ext uri="{FF2B5EF4-FFF2-40B4-BE49-F238E27FC236}">
              <a16:creationId xmlns:a16="http://schemas.microsoft.com/office/drawing/2014/main" id="{C87964A6-D1F2-40FB-97D2-E5421C7805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7" name="Picture 5">
          <a:extLst>
            <a:ext uri="{FF2B5EF4-FFF2-40B4-BE49-F238E27FC236}">
              <a16:creationId xmlns:a16="http://schemas.microsoft.com/office/drawing/2014/main" id="{4B77BA3E-D9F1-4A3B-BF85-33638B376F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8" name="Picture 5">
          <a:extLst>
            <a:ext uri="{FF2B5EF4-FFF2-40B4-BE49-F238E27FC236}">
              <a16:creationId xmlns:a16="http://schemas.microsoft.com/office/drawing/2014/main" id="{431E4604-37EF-4894-A5D5-8E301126F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79" name="Picture 5">
          <a:extLst>
            <a:ext uri="{FF2B5EF4-FFF2-40B4-BE49-F238E27FC236}">
              <a16:creationId xmlns:a16="http://schemas.microsoft.com/office/drawing/2014/main" id="{271B8737-23D0-4B5E-987B-B14FB5E7F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80" name="Picture 5">
          <a:extLst>
            <a:ext uri="{FF2B5EF4-FFF2-40B4-BE49-F238E27FC236}">
              <a16:creationId xmlns:a16="http://schemas.microsoft.com/office/drawing/2014/main" id="{E10BC7BB-12EF-4A3E-866D-34E76F6C0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81" name="Picture 5">
          <a:extLst>
            <a:ext uri="{FF2B5EF4-FFF2-40B4-BE49-F238E27FC236}">
              <a16:creationId xmlns:a16="http://schemas.microsoft.com/office/drawing/2014/main" id="{A925EB8E-A1AB-4B32-99AC-5747E747B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82" name="Picture 5">
          <a:extLst>
            <a:ext uri="{FF2B5EF4-FFF2-40B4-BE49-F238E27FC236}">
              <a16:creationId xmlns:a16="http://schemas.microsoft.com/office/drawing/2014/main" id="{63CF99FC-8DC0-49F4-9F46-8B0B070C7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383" name="Picture 5">
          <a:extLst>
            <a:ext uri="{FF2B5EF4-FFF2-40B4-BE49-F238E27FC236}">
              <a16:creationId xmlns:a16="http://schemas.microsoft.com/office/drawing/2014/main" id="{09A203E3-0E7F-4D10-B8A0-CAFB18778E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4" name="Picture 5">
          <a:extLst>
            <a:ext uri="{FF2B5EF4-FFF2-40B4-BE49-F238E27FC236}">
              <a16:creationId xmlns:a16="http://schemas.microsoft.com/office/drawing/2014/main" id="{2177C2CC-D43A-4F2A-AB41-F28E78436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5" name="Picture 5">
          <a:extLst>
            <a:ext uri="{FF2B5EF4-FFF2-40B4-BE49-F238E27FC236}">
              <a16:creationId xmlns:a16="http://schemas.microsoft.com/office/drawing/2014/main" id="{95CF9915-B5C3-4F0E-8EEF-814E3C2FD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6" name="Picture 5">
          <a:extLst>
            <a:ext uri="{FF2B5EF4-FFF2-40B4-BE49-F238E27FC236}">
              <a16:creationId xmlns:a16="http://schemas.microsoft.com/office/drawing/2014/main" id="{B4B8C75D-59F9-4C15-8B46-A723CB4A8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7" name="Picture 5">
          <a:extLst>
            <a:ext uri="{FF2B5EF4-FFF2-40B4-BE49-F238E27FC236}">
              <a16:creationId xmlns:a16="http://schemas.microsoft.com/office/drawing/2014/main" id="{5C575263-3718-4785-9253-25E5453C13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8" name="Picture 5">
          <a:extLst>
            <a:ext uri="{FF2B5EF4-FFF2-40B4-BE49-F238E27FC236}">
              <a16:creationId xmlns:a16="http://schemas.microsoft.com/office/drawing/2014/main" id="{2AC57D0F-41AD-40FB-A3CD-63CA307A4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89" name="Picture 5">
          <a:extLst>
            <a:ext uri="{FF2B5EF4-FFF2-40B4-BE49-F238E27FC236}">
              <a16:creationId xmlns:a16="http://schemas.microsoft.com/office/drawing/2014/main" id="{73F1DE16-3120-4973-B81B-C3D8C649A7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0" name="Picture 5">
          <a:extLst>
            <a:ext uri="{FF2B5EF4-FFF2-40B4-BE49-F238E27FC236}">
              <a16:creationId xmlns:a16="http://schemas.microsoft.com/office/drawing/2014/main" id="{76D3609F-09C4-4555-8FDF-B75C695EA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1" name="Picture 5">
          <a:extLst>
            <a:ext uri="{FF2B5EF4-FFF2-40B4-BE49-F238E27FC236}">
              <a16:creationId xmlns:a16="http://schemas.microsoft.com/office/drawing/2014/main" id="{2B459BE3-6570-43AC-8174-90786E4861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2" name="Picture 5">
          <a:extLst>
            <a:ext uri="{FF2B5EF4-FFF2-40B4-BE49-F238E27FC236}">
              <a16:creationId xmlns:a16="http://schemas.microsoft.com/office/drawing/2014/main" id="{4EDBCE55-988E-4E7F-8E4E-86F3EE8911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3" name="Picture 5">
          <a:extLst>
            <a:ext uri="{FF2B5EF4-FFF2-40B4-BE49-F238E27FC236}">
              <a16:creationId xmlns:a16="http://schemas.microsoft.com/office/drawing/2014/main" id="{B5D880BD-5972-4DC2-B556-EE944F0D88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4" name="Picture 5">
          <a:extLst>
            <a:ext uri="{FF2B5EF4-FFF2-40B4-BE49-F238E27FC236}">
              <a16:creationId xmlns:a16="http://schemas.microsoft.com/office/drawing/2014/main" id="{A14AC39E-0E1C-4F76-8C85-767F509B3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5" name="Picture 5">
          <a:extLst>
            <a:ext uri="{FF2B5EF4-FFF2-40B4-BE49-F238E27FC236}">
              <a16:creationId xmlns:a16="http://schemas.microsoft.com/office/drawing/2014/main" id="{9626BA05-2F84-4D79-8430-EF2289590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6" name="Picture 5">
          <a:extLst>
            <a:ext uri="{FF2B5EF4-FFF2-40B4-BE49-F238E27FC236}">
              <a16:creationId xmlns:a16="http://schemas.microsoft.com/office/drawing/2014/main" id="{81DDBDF0-DCAD-467E-994D-6B7CA15D9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7" name="Picture 5">
          <a:extLst>
            <a:ext uri="{FF2B5EF4-FFF2-40B4-BE49-F238E27FC236}">
              <a16:creationId xmlns:a16="http://schemas.microsoft.com/office/drawing/2014/main" id="{5294243E-3EE5-49CD-8650-655A244017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8" name="Picture 5">
          <a:extLst>
            <a:ext uri="{FF2B5EF4-FFF2-40B4-BE49-F238E27FC236}">
              <a16:creationId xmlns:a16="http://schemas.microsoft.com/office/drawing/2014/main" id="{E6800A7F-D7EC-43C9-BF92-C998094AA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399" name="Picture 5">
          <a:extLst>
            <a:ext uri="{FF2B5EF4-FFF2-40B4-BE49-F238E27FC236}">
              <a16:creationId xmlns:a16="http://schemas.microsoft.com/office/drawing/2014/main" id="{0676E493-34E0-49CB-8BE4-F2C989FC73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00" name="Picture 5">
          <a:extLst>
            <a:ext uri="{FF2B5EF4-FFF2-40B4-BE49-F238E27FC236}">
              <a16:creationId xmlns:a16="http://schemas.microsoft.com/office/drawing/2014/main" id="{FE401ECD-F989-4416-98A4-7FA819CE4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01" name="Picture 5">
          <a:extLst>
            <a:ext uri="{FF2B5EF4-FFF2-40B4-BE49-F238E27FC236}">
              <a16:creationId xmlns:a16="http://schemas.microsoft.com/office/drawing/2014/main" id="{EEE138E0-D790-46AF-8B0F-B58D7BDF6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02" name="Picture 5">
          <a:extLst>
            <a:ext uri="{FF2B5EF4-FFF2-40B4-BE49-F238E27FC236}">
              <a16:creationId xmlns:a16="http://schemas.microsoft.com/office/drawing/2014/main" id="{1CFC0F4B-33D6-4310-8910-BA35011B97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03" name="Picture 5">
          <a:extLst>
            <a:ext uri="{FF2B5EF4-FFF2-40B4-BE49-F238E27FC236}">
              <a16:creationId xmlns:a16="http://schemas.microsoft.com/office/drawing/2014/main" id="{4275D9F7-478B-4D04-900F-3293E77DB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04" name="Picture 5">
          <a:extLst>
            <a:ext uri="{FF2B5EF4-FFF2-40B4-BE49-F238E27FC236}">
              <a16:creationId xmlns:a16="http://schemas.microsoft.com/office/drawing/2014/main" id="{B4B738EC-9EE5-46C5-AC29-D72895FB4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05" name="Picture 5">
          <a:extLst>
            <a:ext uri="{FF2B5EF4-FFF2-40B4-BE49-F238E27FC236}">
              <a16:creationId xmlns:a16="http://schemas.microsoft.com/office/drawing/2014/main" id="{4B5AD8EC-5DCF-49B1-A4C1-D225B7251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06" name="Picture 5">
          <a:extLst>
            <a:ext uri="{FF2B5EF4-FFF2-40B4-BE49-F238E27FC236}">
              <a16:creationId xmlns:a16="http://schemas.microsoft.com/office/drawing/2014/main" id="{C4083E22-7CE2-46B7-B5AB-511A015BEA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07" name="Picture 5">
          <a:extLst>
            <a:ext uri="{FF2B5EF4-FFF2-40B4-BE49-F238E27FC236}">
              <a16:creationId xmlns:a16="http://schemas.microsoft.com/office/drawing/2014/main" id="{04B9D83F-F1FD-4185-B2D6-1FAE45A20C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08" name="Picture 5">
          <a:extLst>
            <a:ext uri="{FF2B5EF4-FFF2-40B4-BE49-F238E27FC236}">
              <a16:creationId xmlns:a16="http://schemas.microsoft.com/office/drawing/2014/main" id="{3EE70C44-966E-4F28-8C17-8C2BD02C7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09" name="Picture 5">
          <a:extLst>
            <a:ext uri="{FF2B5EF4-FFF2-40B4-BE49-F238E27FC236}">
              <a16:creationId xmlns:a16="http://schemas.microsoft.com/office/drawing/2014/main" id="{74BA80AE-30D9-4FBF-AC86-1152B2000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0" name="Picture 5">
          <a:extLst>
            <a:ext uri="{FF2B5EF4-FFF2-40B4-BE49-F238E27FC236}">
              <a16:creationId xmlns:a16="http://schemas.microsoft.com/office/drawing/2014/main" id="{4F258A08-F05E-4161-80E6-F281CAEA4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1" name="Picture 5">
          <a:extLst>
            <a:ext uri="{FF2B5EF4-FFF2-40B4-BE49-F238E27FC236}">
              <a16:creationId xmlns:a16="http://schemas.microsoft.com/office/drawing/2014/main" id="{0FD29C1F-BADC-4CC5-B957-064555BC9E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2" name="Picture 5">
          <a:extLst>
            <a:ext uri="{FF2B5EF4-FFF2-40B4-BE49-F238E27FC236}">
              <a16:creationId xmlns:a16="http://schemas.microsoft.com/office/drawing/2014/main" id="{1A547280-26EB-4A5E-95A8-C92E6E21F5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3" name="Picture 5">
          <a:extLst>
            <a:ext uri="{FF2B5EF4-FFF2-40B4-BE49-F238E27FC236}">
              <a16:creationId xmlns:a16="http://schemas.microsoft.com/office/drawing/2014/main" id="{4D69FE89-9C23-4D97-843F-6BA8E7807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4" name="Picture 5">
          <a:extLst>
            <a:ext uri="{FF2B5EF4-FFF2-40B4-BE49-F238E27FC236}">
              <a16:creationId xmlns:a16="http://schemas.microsoft.com/office/drawing/2014/main" id="{6DB08107-74D8-4D8D-AF23-B3EEE059D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5" name="Picture 5">
          <a:extLst>
            <a:ext uri="{FF2B5EF4-FFF2-40B4-BE49-F238E27FC236}">
              <a16:creationId xmlns:a16="http://schemas.microsoft.com/office/drawing/2014/main" id="{5F828003-4195-4E0D-981B-BBA6F0405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6" name="Picture 5">
          <a:extLst>
            <a:ext uri="{FF2B5EF4-FFF2-40B4-BE49-F238E27FC236}">
              <a16:creationId xmlns:a16="http://schemas.microsoft.com/office/drawing/2014/main" id="{39EB86B7-B594-4159-89E4-C46127A41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7" name="Picture 5">
          <a:extLst>
            <a:ext uri="{FF2B5EF4-FFF2-40B4-BE49-F238E27FC236}">
              <a16:creationId xmlns:a16="http://schemas.microsoft.com/office/drawing/2014/main" id="{2F7F62DC-FB9E-434E-AFCE-8CCCB7051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8" name="Picture 5">
          <a:extLst>
            <a:ext uri="{FF2B5EF4-FFF2-40B4-BE49-F238E27FC236}">
              <a16:creationId xmlns:a16="http://schemas.microsoft.com/office/drawing/2014/main" id="{DC62E71F-6BAA-48D3-8B54-5B8BBFAD6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19" name="Picture 5">
          <a:extLst>
            <a:ext uri="{FF2B5EF4-FFF2-40B4-BE49-F238E27FC236}">
              <a16:creationId xmlns:a16="http://schemas.microsoft.com/office/drawing/2014/main" id="{F4DDF0F4-CEE2-4377-BB44-FAFDA529E7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0" name="Picture 5">
          <a:extLst>
            <a:ext uri="{FF2B5EF4-FFF2-40B4-BE49-F238E27FC236}">
              <a16:creationId xmlns:a16="http://schemas.microsoft.com/office/drawing/2014/main" id="{D4BCD7B8-0108-4D86-B7C5-47F2DDDDE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1" name="Picture 5">
          <a:extLst>
            <a:ext uri="{FF2B5EF4-FFF2-40B4-BE49-F238E27FC236}">
              <a16:creationId xmlns:a16="http://schemas.microsoft.com/office/drawing/2014/main" id="{1D8B99F2-939D-446A-BC78-DB7AE2640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2" name="Picture 5">
          <a:extLst>
            <a:ext uri="{FF2B5EF4-FFF2-40B4-BE49-F238E27FC236}">
              <a16:creationId xmlns:a16="http://schemas.microsoft.com/office/drawing/2014/main" id="{3FFCBE24-552B-4B09-A14B-C17679B52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3" name="Picture 5">
          <a:extLst>
            <a:ext uri="{FF2B5EF4-FFF2-40B4-BE49-F238E27FC236}">
              <a16:creationId xmlns:a16="http://schemas.microsoft.com/office/drawing/2014/main" id="{C0D75727-FAF7-4F38-ADEF-55E1B8A8E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4" name="Picture 5">
          <a:extLst>
            <a:ext uri="{FF2B5EF4-FFF2-40B4-BE49-F238E27FC236}">
              <a16:creationId xmlns:a16="http://schemas.microsoft.com/office/drawing/2014/main" id="{72BE9762-7614-4678-81C2-D7243C16C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425" name="Picture 5">
          <a:extLst>
            <a:ext uri="{FF2B5EF4-FFF2-40B4-BE49-F238E27FC236}">
              <a16:creationId xmlns:a16="http://schemas.microsoft.com/office/drawing/2014/main" id="{21407A04-708E-456F-AB5D-55C75DCFB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26" name="Picture 5">
          <a:extLst>
            <a:ext uri="{FF2B5EF4-FFF2-40B4-BE49-F238E27FC236}">
              <a16:creationId xmlns:a16="http://schemas.microsoft.com/office/drawing/2014/main" id="{93D25696-7FF0-45D8-9B1B-47F5FBD48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27" name="Picture 5">
          <a:extLst>
            <a:ext uri="{FF2B5EF4-FFF2-40B4-BE49-F238E27FC236}">
              <a16:creationId xmlns:a16="http://schemas.microsoft.com/office/drawing/2014/main" id="{818E945F-4450-42AF-B739-A35074BFB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28" name="Picture 5">
          <a:extLst>
            <a:ext uri="{FF2B5EF4-FFF2-40B4-BE49-F238E27FC236}">
              <a16:creationId xmlns:a16="http://schemas.microsoft.com/office/drawing/2014/main" id="{FB821D53-799B-421A-923A-765F16E83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29" name="Picture 5">
          <a:extLst>
            <a:ext uri="{FF2B5EF4-FFF2-40B4-BE49-F238E27FC236}">
              <a16:creationId xmlns:a16="http://schemas.microsoft.com/office/drawing/2014/main" id="{C6D43363-7278-4A28-AD56-05BA39DF1C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0" name="Picture 5">
          <a:extLst>
            <a:ext uri="{FF2B5EF4-FFF2-40B4-BE49-F238E27FC236}">
              <a16:creationId xmlns:a16="http://schemas.microsoft.com/office/drawing/2014/main" id="{C6241FA3-CBAB-4FFB-ADA1-6F001B3064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1" name="Picture 5">
          <a:extLst>
            <a:ext uri="{FF2B5EF4-FFF2-40B4-BE49-F238E27FC236}">
              <a16:creationId xmlns:a16="http://schemas.microsoft.com/office/drawing/2014/main" id="{AC7DCE42-A98F-4288-98E5-5C4115D49B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2" name="Picture 5">
          <a:extLst>
            <a:ext uri="{FF2B5EF4-FFF2-40B4-BE49-F238E27FC236}">
              <a16:creationId xmlns:a16="http://schemas.microsoft.com/office/drawing/2014/main" id="{8DDE97DE-F096-43A8-BF8A-463B32F791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3" name="Picture 5">
          <a:extLst>
            <a:ext uri="{FF2B5EF4-FFF2-40B4-BE49-F238E27FC236}">
              <a16:creationId xmlns:a16="http://schemas.microsoft.com/office/drawing/2014/main" id="{C485365A-0A6D-41B2-8836-AA209DA92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4" name="Picture 5">
          <a:extLst>
            <a:ext uri="{FF2B5EF4-FFF2-40B4-BE49-F238E27FC236}">
              <a16:creationId xmlns:a16="http://schemas.microsoft.com/office/drawing/2014/main" id="{2DF376A7-C667-41C9-A2A2-7E431636B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5" name="Picture 5">
          <a:extLst>
            <a:ext uri="{FF2B5EF4-FFF2-40B4-BE49-F238E27FC236}">
              <a16:creationId xmlns:a16="http://schemas.microsoft.com/office/drawing/2014/main" id="{E7DE13B0-F964-40B9-993C-BE4D0B487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6" name="Picture 5">
          <a:extLst>
            <a:ext uri="{FF2B5EF4-FFF2-40B4-BE49-F238E27FC236}">
              <a16:creationId xmlns:a16="http://schemas.microsoft.com/office/drawing/2014/main" id="{B33D92BF-3AC1-44C9-AD10-6583CAE70D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7" name="Picture 5">
          <a:extLst>
            <a:ext uri="{FF2B5EF4-FFF2-40B4-BE49-F238E27FC236}">
              <a16:creationId xmlns:a16="http://schemas.microsoft.com/office/drawing/2014/main" id="{9EC94A8D-3E3C-4BEE-9E6A-FDD7ABE3B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8" name="Picture 5">
          <a:extLst>
            <a:ext uri="{FF2B5EF4-FFF2-40B4-BE49-F238E27FC236}">
              <a16:creationId xmlns:a16="http://schemas.microsoft.com/office/drawing/2014/main" id="{94454F9C-0A12-49C0-AE8B-CD324D668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39" name="Picture 5">
          <a:extLst>
            <a:ext uri="{FF2B5EF4-FFF2-40B4-BE49-F238E27FC236}">
              <a16:creationId xmlns:a16="http://schemas.microsoft.com/office/drawing/2014/main" id="{1F7628DD-572C-4694-9C2E-F6BD6085A6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0" name="Picture 5">
          <a:extLst>
            <a:ext uri="{FF2B5EF4-FFF2-40B4-BE49-F238E27FC236}">
              <a16:creationId xmlns:a16="http://schemas.microsoft.com/office/drawing/2014/main" id="{397FE499-29A6-4487-9D4A-F69EAEF1D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1" name="Picture 5">
          <a:extLst>
            <a:ext uri="{FF2B5EF4-FFF2-40B4-BE49-F238E27FC236}">
              <a16:creationId xmlns:a16="http://schemas.microsoft.com/office/drawing/2014/main" id="{078B1AD4-3398-4345-AC4C-004045EFC7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2" name="Picture 5">
          <a:extLst>
            <a:ext uri="{FF2B5EF4-FFF2-40B4-BE49-F238E27FC236}">
              <a16:creationId xmlns:a16="http://schemas.microsoft.com/office/drawing/2014/main" id="{C8695369-7EE1-4230-9DD7-27E7282CCB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3" name="Picture 5">
          <a:extLst>
            <a:ext uri="{FF2B5EF4-FFF2-40B4-BE49-F238E27FC236}">
              <a16:creationId xmlns:a16="http://schemas.microsoft.com/office/drawing/2014/main" id="{462AA61C-59DB-4E62-9D86-987014935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4" name="Picture 5">
          <a:extLst>
            <a:ext uri="{FF2B5EF4-FFF2-40B4-BE49-F238E27FC236}">
              <a16:creationId xmlns:a16="http://schemas.microsoft.com/office/drawing/2014/main" id="{D69054E2-5182-41BE-BF1E-6B195B864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5" name="Picture 5">
          <a:extLst>
            <a:ext uri="{FF2B5EF4-FFF2-40B4-BE49-F238E27FC236}">
              <a16:creationId xmlns:a16="http://schemas.microsoft.com/office/drawing/2014/main" id="{00235BFE-0DFE-451B-9DFD-78A92013A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6" name="Picture 5">
          <a:extLst>
            <a:ext uri="{FF2B5EF4-FFF2-40B4-BE49-F238E27FC236}">
              <a16:creationId xmlns:a16="http://schemas.microsoft.com/office/drawing/2014/main" id="{DCC7473F-B08B-4E34-9E6B-7B3649047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7" name="Picture 5">
          <a:extLst>
            <a:ext uri="{FF2B5EF4-FFF2-40B4-BE49-F238E27FC236}">
              <a16:creationId xmlns:a16="http://schemas.microsoft.com/office/drawing/2014/main" id="{06E2DED2-B870-43A5-87A9-5FD166ED2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8" name="Picture 5">
          <a:extLst>
            <a:ext uri="{FF2B5EF4-FFF2-40B4-BE49-F238E27FC236}">
              <a16:creationId xmlns:a16="http://schemas.microsoft.com/office/drawing/2014/main" id="{C260547D-C9D7-4BB6-99E1-C4F01E7D45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49" name="Picture 5">
          <a:extLst>
            <a:ext uri="{FF2B5EF4-FFF2-40B4-BE49-F238E27FC236}">
              <a16:creationId xmlns:a16="http://schemas.microsoft.com/office/drawing/2014/main" id="{A81BF222-57A8-4D98-AC8E-D6196E1FF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0" name="Picture 5">
          <a:extLst>
            <a:ext uri="{FF2B5EF4-FFF2-40B4-BE49-F238E27FC236}">
              <a16:creationId xmlns:a16="http://schemas.microsoft.com/office/drawing/2014/main" id="{A408669D-EDEC-4B4B-B608-5668BCF21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1" name="Picture 5">
          <a:extLst>
            <a:ext uri="{FF2B5EF4-FFF2-40B4-BE49-F238E27FC236}">
              <a16:creationId xmlns:a16="http://schemas.microsoft.com/office/drawing/2014/main" id="{B042597D-BECC-486D-8F3A-C78F50D448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2" name="Picture 5">
          <a:extLst>
            <a:ext uri="{FF2B5EF4-FFF2-40B4-BE49-F238E27FC236}">
              <a16:creationId xmlns:a16="http://schemas.microsoft.com/office/drawing/2014/main" id="{4D8CA2BF-D4BD-4DA2-AF3F-0722045DA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3" name="Picture 5">
          <a:extLst>
            <a:ext uri="{FF2B5EF4-FFF2-40B4-BE49-F238E27FC236}">
              <a16:creationId xmlns:a16="http://schemas.microsoft.com/office/drawing/2014/main" id="{635FD6D9-5E1E-4099-BC3C-CB1962B531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4" name="Picture 5">
          <a:extLst>
            <a:ext uri="{FF2B5EF4-FFF2-40B4-BE49-F238E27FC236}">
              <a16:creationId xmlns:a16="http://schemas.microsoft.com/office/drawing/2014/main" id="{B353481E-E568-4436-90CF-F01D16E57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5" name="Picture 5">
          <a:extLst>
            <a:ext uri="{FF2B5EF4-FFF2-40B4-BE49-F238E27FC236}">
              <a16:creationId xmlns:a16="http://schemas.microsoft.com/office/drawing/2014/main" id="{39E5DC61-C44A-4419-9D2D-205405C73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6" name="Picture 5">
          <a:extLst>
            <a:ext uri="{FF2B5EF4-FFF2-40B4-BE49-F238E27FC236}">
              <a16:creationId xmlns:a16="http://schemas.microsoft.com/office/drawing/2014/main" id="{7C5EAD5E-E32D-457E-B2F7-FB28D9FBA1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7" name="Picture 5">
          <a:extLst>
            <a:ext uri="{FF2B5EF4-FFF2-40B4-BE49-F238E27FC236}">
              <a16:creationId xmlns:a16="http://schemas.microsoft.com/office/drawing/2014/main" id="{E38BA22C-19D0-4929-BD5A-9FF67BE9C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8" name="Picture 5">
          <a:extLst>
            <a:ext uri="{FF2B5EF4-FFF2-40B4-BE49-F238E27FC236}">
              <a16:creationId xmlns:a16="http://schemas.microsoft.com/office/drawing/2014/main" id="{02D4EDE9-94F4-4E83-B0C1-A89AA40723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59" name="Picture 5">
          <a:extLst>
            <a:ext uri="{FF2B5EF4-FFF2-40B4-BE49-F238E27FC236}">
              <a16:creationId xmlns:a16="http://schemas.microsoft.com/office/drawing/2014/main" id="{98320A32-B483-4E3B-8F5D-0735D6111E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0" name="Picture 5">
          <a:extLst>
            <a:ext uri="{FF2B5EF4-FFF2-40B4-BE49-F238E27FC236}">
              <a16:creationId xmlns:a16="http://schemas.microsoft.com/office/drawing/2014/main" id="{A042DA24-D1B4-4517-8604-DD756E44A9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1" name="Picture 5">
          <a:extLst>
            <a:ext uri="{FF2B5EF4-FFF2-40B4-BE49-F238E27FC236}">
              <a16:creationId xmlns:a16="http://schemas.microsoft.com/office/drawing/2014/main" id="{A6294AC5-D046-46A9-A3C7-05A9FC772B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2" name="Picture 5">
          <a:extLst>
            <a:ext uri="{FF2B5EF4-FFF2-40B4-BE49-F238E27FC236}">
              <a16:creationId xmlns:a16="http://schemas.microsoft.com/office/drawing/2014/main" id="{4651D83C-9D17-46F4-B13B-C65E90E69C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3" name="Picture 5">
          <a:extLst>
            <a:ext uri="{FF2B5EF4-FFF2-40B4-BE49-F238E27FC236}">
              <a16:creationId xmlns:a16="http://schemas.microsoft.com/office/drawing/2014/main" id="{9F946AF8-9EB7-430B-83F3-2B9282EF0B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4" name="Picture 5">
          <a:extLst>
            <a:ext uri="{FF2B5EF4-FFF2-40B4-BE49-F238E27FC236}">
              <a16:creationId xmlns:a16="http://schemas.microsoft.com/office/drawing/2014/main" id="{D8475F1A-210C-46FE-A917-22987B6F4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5" name="Picture 5">
          <a:extLst>
            <a:ext uri="{FF2B5EF4-FFF2-40B4-BE49-F238E27FC236}">
              <a16:creationId xmlns:a16="http://schemas.microsoft.com/office/drawing/2014/main" id="{77EB0005-7B7B-4237-B6E2-507C1D1C9A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6" name="Picture 5">
          <a:extLst>
            <a:ext uri="{FF2B5EF4-FFF2-40B4-BE49-F238E27FC236}">
              <a16:creationId xmlns:a16="http://schemas.microsoft.com/office/drawing/2014/main" id="{1F906F27-1821-40B1-A12C-9A2E90112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7" name="Picture 5">
          <a:extLst>
            <a:ext uri="{FF2B5EF4-FFF2-40B4-BE49-F238E27FC236}">
              <a16:creationId xmlns:a16="http://schemas.microsoft.com/office/drawing/2014/main" id="{EEA68870-11A1-4AC5-9444-0F2EF94831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8" name="Picture 5">
          <a:extLst>
            <a:ext uri="{FF2B5EF4-FFF2-40B4-BE49-F238E27FC236}">
              <a16:creationId xmlns:a16="http://schemas.microsoft.com/office/drawing/2014/main" id="{DAF53F23-1513-4215-B31A-98AE1F6A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69" name="Picture 5">
          <a:extLst>
            <a:ext uri="{FF2B5EF4-FFF2-40B4-BE49-F238E27FC236}">
              <a16:creationId xmlns:a16="http://schemas.microsoft.com/office/drawing/2014/main" id="{71D115A1-7005-41CF-A886-765B68BE1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0" name="Picture 5">
          <a:extLst>
            <a:ext uri="{FF2B5EF4-FFF2-40B4-BE49-F238E27FC236}">
              <a16:creationId xmlns:a16="http://schemas.microsoft.com/office/drawing/2014/main" id="{8E6913DE-398E-4740-B949-CD4622ED4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1" name="Picture 5">
          <a:extLst>
            <a:ext uri="{FF2B5EF4-FFF2-40B4-BE49-F238E27FC236}">
              <a16:creationId xmlns:a16="http://schemas.microsoft.com/office/drawing/2014/main" id="{871F3BF8-9140-4E58-92BE-243B7136D9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2" name="Picture 5">
          <a:extLst>
            <a:ext uri="{FF2B5EF4-FFF2-40B4-BE49-F238E27FC236}">
              <a16:creationId xmlns:a16="http://schemas.microsoft.com/office/drawing/2014/main" id="{CCF8C75A-5A7B-4325-889C-34FA3B6CB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3" name="Picture 5">
          <a:extLst>
            <a:ext uri="{FF2B5EF4-FFF2-40B4-BE49-F238E27FC236}">
              <a16:creationId xmlns:a16="http://schemas.microsoft.com/office/drawing/2014/main" id="{177737B8-9F81-4883-A675-DCFE12AFA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4" name="Picture 5">
          <a:extLst>
            <a:ext uri="{FF2B5EF4-FFF2-40B4-BE49-F238E27FC236}">
              <a16:creationId xmlns:a16="http://schemas.microsoft.com/office/drawing/2014/main" id="{7AD58BCF-1E07-44B6-910C-CECA341E17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5" name="Picture 5">
          <a:extLst>
            <a:ext uri="{FF2B5EF4-FFF2-40B4-BE49-F238E27FC236}">
              <a16:creationId xmlns:a16="http://schemas.microsoft.com/office/drawing/2014/main" id="{DDAE1929-703D-469C-AD21-8B764DADC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6" name="Picture 5">
          <a:extLst>
            <a:ext uri="{FF2B5EF4-FFF2-40B4-BE49-F238E27FC236}">
              <a16:creationId xmlns:a16="http://schemas.microsoft.com/office/drawing/2014/main" id="{65095326-BB95-4CEB-A492-9BF92083A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7" name="Picture 5">
          <a:extLst>
            <a:ext uri="{FF2B5EF4-FFF2-40B4-BE49-F238E27FC236}">
              <a16:creationId xmlns:a16="http://schemas.microsoft.com/office/drawing/2014/main" id="{6F8218BD-2FD0-43BC-BB84-5B444FC73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8" name="Picture 5">
          <a:extLst>
            <a:ext uri="{FF2B5EF4-FFF2-40B4-BE49-F238E27FC236}">
              <a16:creationId xmlns:a16="http://schemas.microsoft.com/office/drawing/2014/main" id="{31DB5EE0-7EB0-4F98-96B8-1A0DDE435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79" name="Picture 5">
          <a:extLst>
            <a:ext uri="{FF2B5EF4-FFF2-40B4-BE49-F238E27FC236}">
              <a16:creationId xmlns:a16="http://schemas.microsoft.com/office/drawing/2014/main" id="{5AA54D28-DDE1-4DF6-88B8-DD6A12CCB0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0" name="Picture 5">
          <a:extLst>
            <a:ext uri="{FF2B5EF4-FFF2-40B4-BE49-F238E27FC236}">
              <a16:creationId xmlns:a16="http://schemas.microsoft.com/office/drawing/2014/main" id="{6FF7E9A5-FCD0-44B0-B6D4-78F3DA8AF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1" name="Picture 5">
          <a:extLst>
            <a:ext uri="{FF2B5EF4-FFF2-40B4-BE49-F238E27FC236}">
              <a16:creationId xmlns:a16="http://schemas.microsoft.com/office/drawing/2014/main" id="{67B4D592-8535-4E1B-AB5C-3B90F6154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2" name="Picture 5">
          <a:extLst>
            <a:ext uri="{FF2B5EF4-FFF2-40B4-BE49-F238E27FC236}">
              <a16:creationId xmlns:a16="http://schemas.microsoft.com/office/drawing/2014/main" id="{30F01636-92FA-4330-A17A-7E22D6B47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3" name="Picture 5">
          <a:extLst>
            <a:ext uri="{FF2B5EF4-FFF2-40B4-BE49-F238E27FC236}">
              <a16:creationId xmlns:a16="http://schemas.microsoft.com/office/drawing/2014/main" id="{931A70ED-4C74-4A94-91E4-CA167CBC9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4" name="Picture 5">
          <a:extLst>
            <a:ext uri="{FF2B5EF4-FFF2-40B4-BE49-F238E27FC236}">
              <a16:creationId xmlns:a16="http://schemas.microsoft.com/office/drawing/2014/main" id="{5646B83F-A665-4D3C-BD44-E292676F69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5" name="Picture 5">
          <a:extLst>
            <a:ext uri="{FF2B5EF4-FFF2-40B4-BE49-F238E27FC236}">
              <a16:creationId xmlns:a16="http://schemas.microsoft.com/office/drawing/2014/main" id="{9E7C1E27-1EDC-40EC-A25C-9BB93B4DA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6" name="Picture 5">
          <a:extLst>
            <a:ext uri="{FF2B5EF4-FFF2-40B4-BE49-F238E27FC236}">
              <a16:creationId xmlns:a16="http://schemas.microsoft.com/office/drawing/2014/main" id="{72FC3D1D-6EDB-43E9-BEAE-4F8C79B016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487" name="Picture 5">
          <a:extLst>
            <a:ext uri="{FF2B5EF4-FFF2-40B4-BE49-F238E27FC236}">
              <a16:creationId xmlns:a16="http://schemas.microsoft.com/office/drawing/2014/main" id="{7EF48CC3-D971-4694-A172-19000B656E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88" name="Picture 5">
          <a:extLst>
            <a:ext uri="{FF2B5EF4-FFF2-40B4-BE49-F238E27FC236}">
              <a16:creationId xmlns:a16="http://schemas.microsoft.com/office/drawing/2014/main" id="{61159736-FFFF-4174-B36A-25FDF74BB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89" name="Picture 5">
          <a:extLst>
            <a:ext uri="{FF2B5EF4-FFF2-40B4-BE49-F238E27FC236}">
              <a16:creationId xmlns:a16="http://schemas.microsoft.com/office/drawing/2014/main" id="{485D3053-D2E9-47D0-8717-CCC2270C2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0" name="Picture 5">
          <a:extLst>
            <a:ext uri="{FF2B5EF4-FFF2-40B4-BE49-F238E27FC236}">
              <a16:creationId xmlns:a16="http://schemas.microsoft.com/office/drawing/2014/main" id="{338AC63F-C53B-4016-A55E-D2A7258F7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1" name="Picture 5">
          <a:extLst>
            <a:ext uri="{FF2B5EF4-FFF2-40B4-BE49-F238E27FC236}">
              <a16:creationId xmlns:a16="http://schemas.microsoft.com/office/drawing/2014/main" id="{F5465B83-7444-4552-A622-124237F0B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2" name="Picture 5">
          <a:extLst>
            <a:ext uri="{FF2B5EF4-FFF2-40B4-BE49-F238E27FC236}">
              <a16:creationId xmlns:a16="http://schemas.microsoft.com/office/drawing/2014/main" id="{DB4E5F61-A6F4-48B2-8254-05A5AB867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3" name="Picture 5">
          <a:extLst>
            <a:ext uri="{FF2B5EF4-FFF2-40B4-BE49-F238E27FC236}">
              <a16:creationId xmlns:a16="http://schemas.microsoft.com/office/drawing/2014/main" id="{2C051794-981C-4541-9A01-5494D845C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4" name="Picture 5">
          <a:extLst>
            <a:ext uri="{FF2B5EF4-FFF2-40B4-BE49-F238E27FC236}">
              <a16:creationId xmlns:a16="http://schemas.microsoft.com/office/drawing/2014/main" id="{F2241939-B622-487B-9575-B3CBDE3F0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5" name="Picture 5">
          <a:extLst>
            <a:ext uri="{FF2B5EF4-FFF2-40B4-BE49-F238E27FC236}">
              <a16:creationId xmlns:a16="http://schemas.microsoft.com/office/drawing/2014/main" id="{C3B8AB1D-47EE-4E7D-A067-8AD74DD139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6" name="Picture 5">
          <a:extLst>
            <a:ext uri="{FF2B5EF4-FFF2-40B4-BE49-F238E27FC236}">
              <a16:creationId xmlns:a16="http://schemas.microsoft.com/office/drawing/2014/main" id="{C5FE2ECA-A2F3-4000-A5E1-D7A0E115B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7" name="Picture 5">
          <a:extLst>
            <a:ext uri="{FF2B5EF4-FFF2-40B4-BE49-F238E27FC236}">
              <a16:creationId xmlns:a16="http://schemas.microsoft.com/office/drawing/2014/main" id="{66504B69-3C09-4292-81C1-F15067F2A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8" name="Picture 5">
          <a:extLst>
            <a:ext uri="{FF2B5EF4-FFF2-40B4-BE49-F238E27FC236}">
              <a16:creationId xmlns:a16="http://schemas.microsoft.com/office/drawing/2014/main" id="{BADBDCFF-0DD8-4743-A759-407EEFA6A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499" name="Picture 5">
          <a:extLst>
            <a:ext uri="{FF2B5EF4-FFF2-40B4-BE49-F238E27FC236}">
              <a16:creationId xmlns:a16="http://schemas.microsoft.com/office/drawing/2014/main" id="{505BFCC3-8FB9-4695-AC6D-3A23AF67B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0" name="Picture 5">
          <a:extLst>
            <a:ext uri="{FF2B5EF4-FFF2-40B4-BE49-F238E27FC236}">
              <a16:creationId xmlns:a16="http://schemas.microsoft.com/office/drawing/2014/main" id="{83D24C1A-D2E8-47E8-BEFC-CAC9A6AB7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1" name="Picture 5">
          <a:extLst>
            <a:ext uri="{FF2B5EF4-FFF2-40B4-BE49-F238E27FC236}">
              <a16:creationId xmlns:a16="http://schemas.microsoft.com/office/drawing/2014/main" id="{8F41E858-232E-475B-8583-871C6FC13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2" name="Picture 5">
          <a:extLst>
            <a:ext uri="{FF2B5EF4-FFF2-40B4-BE49-F238E27FC236}">
              <a16:creationId xmlns:a16="http://schemas.microsoft.com/office/drawing/2014/main" id="{D764F708-1F20-4A2E-986F-CDB237D6D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3" name="Picture 5">
          <a:extLst>
            <a:ext uri="{FF2B5EF4-FFF2-40B4-BE49-F238E27FC236}">
              <a16:creationId xmlns:a16="http://schemas.microsoft.com/office/drawing/2014/main" id="{023B7CC9-401A-4606-B49A-B32F7904CC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4" name="Picture 5">
          <a:extLst>
            <a:ext uri="{FF2B5EF4-FFF2-40B4-BE49-F238E27FC236}">
              <a16:creationId xmlns:a16="http://schemas.microsoft.com/office/drawing/2014/main" id="{3A0727F9-232B-4BF3-B3C3-5EB2F8B20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5" name="Picture 5">
          <a:extLst>
            <a:ext uri="{FF2B5EF4-FFF2-40B4-BE49-F238E27FC236}">
              <a16:creationId xmlns:a16="http://schemas.microsoft.com/office/drawing/2014/main" id="{7E0A2C79-2BFD-46A7-8C37-82CB40A50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6" name="Picture 5">
          <a:extLst>
            <a:ext uri="{FF2B5EF4-FFF2-40B4-BE49-F238E27FC236}">
              <a16:creationId xmlns:a16="http://schemas.microsoft.com/office/drawing/2014/main" id="{E2B3A712-D590-426B-B045-DB4D4AB494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7" name="Picture 5">
          <a:extLst>
            <a:ext uri="{FF2B5EF4-FFF2-40B4-BE49-F238E27FC236}">
              <a16:creationId xmlns:a16="http://schemas.microsoft.com/office/drawing/2014/main" id="{30323E9E-6020-4C9E-8680-B4F8F1C879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08" name="Picture 5">
          <a:extLst>
            <a:ext uri="{FF2B5EF4-FFF2-40B4-BE49-F238E27FC236}">
              <a16:creationId xmlns:a16="http://schemas.microsoft.com/office/drawing/2014/main" id="{33803A6F-04E0-413C-97FF-331B8E20F1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09" name="Picture 5">
          <a:extLst>
            <a:ext uri="{FF2B5EF4-FFF2-40B4-BE49-F238E27FC236}">
              <a16:creationId xmlns:a16="http://schemas.microsoft.com/office/drawing/2014/main" id="{2E251A57-EF71-4C80-A6F4-37144BACFA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0" name="Picture 5">
          <a:extLst>
            <a:ext uri="{FF2B5EF4-FFF2-40B4-BE49-F238E27FC236}">
              <a16:creationId xmlns:a16="http://schemas.microsoft.com/office/drawing/2014/main" id="{6B535E49-13F8-4595-BC9B-2C2B3343A7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1" name="Picture 5">
          <a:extLst>
            <a:ext uri="{FF2B5EF4-FFF2-40B4-BE49-F238E27FC236}">
              <a16:creationId xmlns:a16="http://schemas.microsoft.com/office/drawing/2014/main" id="{1C333697-C151-4347-9175-7363E0453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2" name="Picture 5">
          <a:extLst>
            <a:ext uri="{FF2B5EF4-FFF2-40B4-BE49-F238E27FC236}">
              <a16:creationId xmlns:a16="http://schemas.microsoft.com/office/drawing/2014/main" id="{8A289090-35C8-436B-9EEE-6C499CE1B5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3" name="Picture 5">
          <a:extLst>
            <a:ext uri="{FF2B5EF4-FFF2-40B4-BE49-F238E27FC236}">
              <a16:creationId xmlns:a16="http://schemas.microsoft.com/office/drawing/2014/main" id="{700DF156-571B-4373-8EFC-5E0100B58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4" name="Picture 5">
          <a:extLst>
            <a:ext uri="{FF2B5EF4-FFF2-40B4-BE49-F238E27FC236}">
              <a16:creationId xmlns:a16="http://schemas.microsoft.com/office/drawing/2014/main" id="{A8DF1B31-C7FA-4134-BCD0-B1F04BBD2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5" name="Picture 5">
          <a:extLst>
            <a:ext uri="{FF2B5EF4-FFF2-40B4-BE49-F238E27FC236}">
              <a16:creationId xmlns:a16="http://schemas.microsoft.com/office/drawing/2014/main" id="{63818614-3312-4384-AD77-B3E958D6E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6" name="Picture 5">
          <a:extLst>
            <a:ext uri="{FF2B5EF4-FFF2-40B4-BE49-F238E27FC236}">
              <a16:creationId xmlns:a16="http://schemas.microsoft.com/office/drawing/2014/main" id="{8B929A02-3CB1-42BA-B24C-F88A68C08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7" name="Picture 5">
          <a:extLst>
            <a:ext uri="{FF2B5EF4-FFF2-40B4-BE49-F238E27FC236}">
              <a16:creationId xmlns:a16="http://schemas.microsoft.com/office/drawing/2014/main" id="{88F114A5-C600-4ADB-A635-21EE94B56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8" name="Picture 5">
          <a:extLst>
            <a:ext uri="{FF2B5EF4-FFF2-40B4-BE49-F238E27FC236}">
              <a16:creationId xmlns:a16="http://schemas.microsoft.com/office/drawing/2014/main" id="{973EB5FF-D1D0-4383-84C8-7489FD071D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19" name="Picture 5">
          <a:extLst>
            <a:ext uri="{FF2B5EF4-FFF2-40B4-BE49-F238E27FC236}">
              <a16:creationId xmlns:a16="http://schemas.microsoft.com/office/drawing/2014/main" id="{A7E960DF-5356-4452-962D-E2B381F85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0" name="Picture 5">
          <a:extLst>
            <a:ext uri="{FF2B5EF4-FFF2-40B4-BE49-F238E27FC236}">
              <a16:creationId xmlns:a16="http://schemas.microsoft.com/office/drawing/2014/main" id="{8A36FFC8-0EC9-43EE-9E16-CD566A085A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1" name="Picture 5">
          <a:extLst>
            <a:ext uri="{FF2B5EF4-FFF2-40B4-BE49-F238E27FC236}">
              <a16:creationId xmlns:a16="http://schemas.microsoft.com/office/drawing/2014/main" id="{BD245D27-D5AD-4340-83F1-898333623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2" name="Picture 5">
          <a:extLst>
            <a:ext uri="{FF2B5EF4-FFF2-40B4-BE49-F238E27FC236}">
              <a16:creationId xmlns:a16="http://schemas.microsoft.com/office/drawing/2014/main" id="{84F7AC40-3880-43B3-A726-2A5D116100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3" name="Picture 5">
          <a:extLst>
            <a:ext uri="{FF2B5EF4-FFF2-40B4-BE49-F238E27FC236}">
              <a16:creationId xmlns:a16="http://schemas.microsoft.com/office/drawing/2014/main" id="{FCFB7589-D7F5-4136-96E6-5F84D371E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4" name="Picture 5">
          <a:extLst>
            <a:ext uri="{FF2B5EF4-FFF2-40B4-BE49-F238E27FC236}">
              <a16:creationId xmlns:a16="http://schemas.microsoft.com/office/drawing/2014/main" id="{EEFBB40B-0E3D-468D-A477-ADA895A55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5" name="Picture 5">
          <a:extLst>
            <a:ext uri="{FF2B5EF4-FFF2-40B4-BE49-F238E27FC236}">
              <a16:creationId xmlns:a16="http://schemas.microsoft.com/office/drawing/2014/main" id="{D86A007B-99EF-4CB3-AB49-6101857C3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6" name="Picture 5">
          <a:extLst>
            <a:ext uri="{FF2B5EF4-FFF2-40B4-BE49-F238E27FC236}">
              <a16:creationId xmlns:a16="http://schemas.microsoft.com/office/drawing/2014/main" id="{A728A2C6-A6AF-4EE6-9619-DE94CD6E6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7" name="Picture 5">
          <a:extLst>
            <a:ext uri="{FF2B5EF4-FFF2-40B4-BE49-F238E27FC236}">
              <a16:creationId xmlns:a16="http://schemas.microsoft.com/office/drawing/2014/main" id="{774CC658-F8C9-446B-9C30-E21BC622D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8" name="Picture 5">
          <a:extLst>
            <a:ext uri="{FF2B5EF4-FFF2-40B4-BE49-F238E27FC236}">
              <a16:creationId xmlns:a16="http://schemas.microsoft.com/office/drawing/2014/main" id="{DFFCF048-4C33-44A9-9928-9D9FA08B0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529" name="Picture 5">
          <a:extLst>
            <a:ext uri="{FF2B5EF4-FFF2-40B4-BE49-F238E27FC236}">
              <a16:creationId xmlns:a16="http://schemas.microsoft.com/office/drawing/2014/main" id="{1F62B8BA-E50C-4D00-A02A-41D00768C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0" name="Picture 5">
          <a:extLst>
            <a:ext uri="{FF2B5EF4-FFF2-40B4-BE49-F238E27FC236}">
              <a16:creationId xmlns:a16="http://schemas.microsoft.com/office/drawing/2014/main" id="{DB293072-2BF4-4783-BCF1-101290800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1" name="Picture 5">
          <a:extLst>
            <a:ext uri="{FF2B5EF4-FFF2-40B4-BE49-F238E27FC236}">
              <a16:creationId xmlns:a16="http://schemas.microsoft.com/office/drawing/2014/main" id="{7DC5F65B-18CA-4E38-8909-FA2F00C42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2" name="Picture 5">
          <a:extLst>
            <a:ext uri="{FF2B5EF4-FFF2-40B4-BE49-F238E27FC236}">
              <a16:creationId xmlns:a16="http://schemas.microsoft.com/office/drawing/2014/main" id="{D6AE7AE5-089D-456D-A0FF-9E69008E7D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3" name="Picture 5">
          <a:extLst>
            <a:ext uri="{FF2B5EF4-FFF2-40B4-BE49-F238E27FC236}">
              <a16:creationId xmlns:a16="http://schemas.microsoft.com/office/drawing/2014/main" id="{09E8A857-8193-4CAD-9CBA-7D44687E0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4" name="Picture 5">
          <a:extLst>
            <a:ext uri="{FF2B5EF4-FFF2-40B4-BE49-F238E27FC236}">
              <a16:creationId xmlns:a16="http://schemas.microsoft.com/office/drawing/2014/main" id="{58DC878E-109D-470A-8CAA-FABC72B9E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5" name="Picture 5">
          <a:extLst>
            <a:ext uri="{FF2B5EF4-FFF2-40B4-BE49-F238E27FC236}">
              <a16:creationId xmlns:a16="http://schemas.microsoft.com/office/drawing/2014/main" id="{54AF196C-92C3-4793-AE48-DFB5D12F1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6" name="Picture 5">
          <a:extLst>
            <a:ext uri="{FF2B5EF4-FFF2-40B4-BE49-F238E27FC236}">
              <a16:creationId xmlns:a16="http://schemas.microsoft.com/office/drawing/2014/main" id="{1117D8AB-33A2-459A-8C3A-28564A9CC8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7" name="Picture 5">
          <a:extLst>
            <a:ext uri="{FF2B5EF4-FFF2-40B4-BE49-F238E27FC236}">
              <a16:creationId xmlns:a16="http://schemas.microsoft.com/office/drawing/2014/main" id="{19B3F338-A3B9-4D10-A6DE-F42537F63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8" name="Picture 5">
          <a:extLst>
            <a:ext uri="{FF2B5EF4-FFF2-40B4-BE49-F238E27FC236}">
              <a16:creationId xmlns:a16="http://schemas.microsoft.com/office/drawing/2014/main" id="{B2DEC172-F02C-49B9-B7C0-122682580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39" name="Picture 5">
          <a:extLst>
            <a:ext uri="{FF2B5EF4-FFF2-40B4-BE49-F238E27FC236}">
              <a16:creationId xmlns:a16="http://schemas.microsoft.com/office/drawing/2014/main" id="{08A49154-8DAF-4A2B-8763-FB8D34273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0" name="Picture 5">
          <a:extLst>
            <a:ext uri="{FF2B5EF4-FFF2-40B4-BE49-F238E27FC236}">
              <a16:creationId xmlns:a16="http://schemas.microsoft.com/office/drawing/2014/main" id="{238434DD-381E-49C5-8EEF-9F254A8A6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1" name="Picture 5">
          <a:extLst>
            <a:ext uri="{FF2B5EF4-FFF2-40B4-BE49-F238E27FC236}">
              <a16:creationId xmlns:a16="http://schemas.microsoft.com/office/drawing/2014/main" id="{DCC68E14-6FAD-4310-9113-937E8C81C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2" name="Picture 5">
          <a:extLst>
            <a:ext uri="{FF2B5EF4-FFF2-40B4-BE49-F238E27FC236}">
              <a16:creationId xmlns:a16="http://schemas.microsoft.com/office/drawing/2014/main" id="{BFB9CF49-578B-43DB-A128-0FA107D95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3" name="Picture 5">
          <a:extLst>
            <a:ext uri="{FF2B5EF4-FFF2-40B4-BE49-F238E27FC236}">
              <a16:creationId xmlns:a16="http://schemas.microsoft.com/office/drawing/2014/main" id="{CE8D725A-4943-4FF6-BA66-ABE6A82EFD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4" name="Picture 5">
          <a:extLst>
            <a:ext uri="{FF2B5EF4-FFF2-40B4-BE49-F238E27FC236}">
              <a16:creationId xmlns:a16="http://schemas.microsoft.com/office/drawing/2014/main" id="{196BD832-3D93-4801-A799-E09350D96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5" name="Picture 5">
          <a:extLst>
            <a:ext uri="{FF2B5EF4-FFF2-40B4-BE49-F238E27FC236}">
              <a16:creationId xmlns:a16="http://schemas.microsoft.com/office/drawing/2014/main" id="{0E1240B1-D19C-4589-A1D0-4F4A8B945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6" name="Picture 5">
          <a:extLst>
            <a:ext uri="{FF2B5EF4-FFF2-40B4-BE49-F238E27FC236}">
              <a16:creationId xmlns:a16="http://schemas.microsoft.com/office/drawing/2014/main" id="{B7F58A51-7626-4FB3-8936-836687BBC4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7" name="Picture 5">
          <a:extLst>
            <a:ext uri="{FF2B5EF4-FFF2-40B4-BE49-F238E27FC236}">
              <a16:creationId xmlns:a16="http://schemas.microsoft.com/office/drawing/2014/main" id="{348CF772-AC4E-4A3F-BB59-2E39EF8164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8" name="Picture 5">
          <a:extLst>
            <a:ext uri="{FF2B5EF4-FFF2-40B4-BE49-F238E27FC236}">
              <a16:creationId xmlns:a16="http://schemas.microsoft.com/office/drawing/2014/main" id="{316A9CDD-A070-4767-A13C-20F16ED0C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49" name="Picture 5">
          <a:extLst>
            <a:ext uri="{FF2B5EF4-FFF2-40B4-BE49-F238E27FC236}">
              <a16:creationId xmlns:a16="http://schemas.microsoft.com/office/drawing/2014/main" id="{199F48D7-8B07-4817-A2A1-877B09076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0" name="Picture 5">
          <a:extLst>
            <a:ext uri="{FF2B5EF4-FFF2-40B4-BE49-F238E27FC236}">
              <a16:creationId xmlns:a16="http://schemas.microsoft.com/office/drawing/2014/main" id="{EC64CB2B-1FA9-40E3-9F73-F943243410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1" name="Picture 5">
          <a:extLst>
            <a:ext uri="{FF2B5EF4-FFF2-40B4-BE49-F238E27FC236}">
              <a16:creationId xmlns:a16="http://schemas.microsoft.com/office/drawing/2014/main" id="{132309C2-1CBA-4720-91AD-BB980E78F6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2" name="Picture 5">
          <a:extLst>
            <a:ext uri="{FF2B5EF4-FFF2-40B4-BE49-F238E27FC236}">
              <a16:creationId xmlns:a16="http://schemas.microsoft.com/office/drawing/2014/main" id="{0BC8A260-9D27-49FC-AC16-D3AA69C665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3" name="Picture 5">
          <a:extLst>
            <a:ext uri="{FF2B5EF4-FFF2-40B4-BE49-F238E27FC236}">
              <a16:creationId xmlns:a16="http://schemas.microsoft.com/office/drawing/2014/main" id="{8ABE8EA7-16C0-4A87-9EE1-EFAB32B4F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4" name="Picture 5">
          <a:extLst>
            <a:ext uri="{FF2B5EF4-FFF2-40B4-BE49-F238E27FC236}">
              <a16:creationId xmlns:a16="http://schemas.microsoft.com/office/drawing/2014/main" id="{BA7FDCF1-6354-459D-B37D-6F5ECE979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5" name="Picture 5">
          <a:extLst>
            <a:ext uri="{FF2B5EF4-FFF2-40B4-BE49-F238E27FC236}">
              <a16:creationId xmlns:a16="http://schemas.microsoft.com/office/drawing/2014/main" id="{509326C4-2619-4956-866F-F86F2AA0F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6" name="Picture 5">
          <a:extLst>
            <a:ext uri="{FF2B5EF4-FFF2-40B4-BE49-F238E27FC236}">
              <a16:creationId xmlns:a16="http://schemas.microsoft.com/office/drawing/2014/main" id="{E9E4046B-5620-4A9F-B82B-7DE5509520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7" name="Picture 5">
          <a:extLst>
            <a:ext uri="{FF2B5EF4-FFF2-40B4-BE49-F238E27FC236}">
              <a16:creationId xmlns:a16="http://schemas.microsoft.com/office/drawing/2014/main" id="{E383FE8C-C6DB-40E1-837F-4FAEC9F79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8" name="Picture 5">
          <a:extLst>
            <a:ext uri="{FF2B5EF4-FFF2-40B4-BE49-F238E27FC236}">
              <a16:creationId xmlns:a16="http://schemas.microsoft.com/office/drawing/2014/main" id="{E8CF181C-78CD-4B21-B576-E31809324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59" name="Picture 5">
          <a:extLst>
            <a:ext uri="{FF2B5EF4-FFF2-40B4-BE49-F238E27FC236}">
              <a16:creationId xmlns:a16="http://schemas.microsoft.com/office/drawing/2014/main" id="{89C97857-3B1D-4007-BB78-7B533C333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0" name="Picture 5">
          <a:extLst>
            <a:ext uri="{FF2B5EF4-FFF2-40B4-BE49-F238E27FC236}">
              <a16:creationId xmlns:a16="http://schemas.microsoft.com/office/drawing/2014/main" id="{89119306-0A52-479F-AAC6-D307BB30F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1" name="Picture 5">
          <a:extLst>
            <a:ext uri="{FF2B5EF4-FFF2-40B4-BE49-F238E27FC236}">
              <a16:creationId xmlns:a16="http://schemas.microsoft.com/office/drawing/2014/main" id="{B8FCC51A-CC89-4464-9EFE-2FBA54FC09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2" name="Picture 5">
          <a:extLst>
            <a:ext uri="{FF2B5EF4-FFF2-40B4-BE49-F238E27FC236}">
              <a16:creationId xmlns:a16="http://schemas.microsoft.com/office/drawing/2014/main" id="{1194302D-B82F-458A-84A4-9778BF75C3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3" name="Picture 5">
          <a:extLst>
            <a:ext uri="{FF2B5EF4-FFF2-40B4-BE49-F238E27FC236}">
              <a16:creationId xmlns:a16="http://schemas.microsoft.com/office/drawing/2014/main" id="{11D03EED-1B5F-43FF-8DC4-0F50CCD6E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4" name="Picture 5">
          <a:extLst>
            <a:ext uri="{FF2B5EF4-FFF2-40B4-BE49-F238E27FC236}">
              <a16:creationId xmlns:a16="http://schemas.microsoft.com/office/drawing/2014/main" id="{3064A575-0858-4201-A731-51866F113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5" name="Picture 5">
          <a:extLst>
            <a:ext uri="{FF2B5EF4-FFF2-40B4-BE49-F238E27FC236}">
              <a16:creationId xmlns:a16="http://schemas.microsoft.com/office/drawing/2014/main" id="{8D0DD906-70DE-446C-AEDA-291FC2B44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6" name="Picture 5">
          <a:extLst>
            <a:ext uri="{FF2B5EF4-FFF2-40B4-BE49-F238E27FC236}">
              <a16:creationId xmlns:a16="http://schemas.microsoft.com/office/drawing/2014/main" id="{B45C0503-4B40-479D-A2FD-99AE74F2E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7" name="Picture 5">
          <a:extLst>
            <a:ext uri="{FF2B5EF4-FFF2-40B4-BE49-F238E27FC236}">
              <a16:creationId xmlns:a16="http://schemas.microsoft.com/office/drawing/2014/main" id="{EDC005BA-1D63-41E4-A6F2-6BE06650B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8" name="Picture 5">
          <a:extLst>
            <a:ext uri="{FF2B5EF4-FFF2-40B4-BE49-F238E27FC236}">
              <a16:creationId xmlns:a16="http://schemas.microsoft.com/office/drawing/2014/main" id="{E752A80B-CCB4-4941-9A3C-5AFB3160AF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69" name="Picture 5">
          <a:extLst>
            <a:ext uri="{FF2B5EF4-FFF2-40B4-BE49-F238E27FC236}">
              <a16:creationId xmlns:a16="http://schemas.microsoft.com/office/drawing/2014/main" id="{6724E035-BF1A-4F97-9ECE-3397A9D44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0" name="Picture 5">
          <a:extLst>
            <a:ext uri="{FF2B5EF4-FFF2-40B4-BE49-F238E27FC236}">
              <a16:creationId xmlns:a16="http://schemas.microsoft.com/office/drawing/2014/main" id="{A0AF7575-2A6A-4CDF-85A1-E091A9556E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1" name="Picture 5">
          <a:extLst>
            <a:ext uri="{FF2B5EF4-FFF2-40B4-BE49-F238E27FC236}">
              <a16:creationId xmlns:a16="http://schemas.microsoft.com/office/drawing/2014/main" id="{8C4EB4CD-FA7D-42F0-8599-F74C612F05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2" name="Picture 5">
          <a:extLst>
            <a:ext uri="{FF2B5EF4-FFF2-40B4-BE49-F238E27FC236}">
              <a16:creationId xmlns:a16="http://schemas.microsoft.com/office/drawing/2014/main" id="{D59C5B4A-DC48-42AD-8F9B-627BAB390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3" name="Picture 5">
          <a:extLst>
            <a:ext uri="{FF2B5EF4-FFF2-40B4-BE49-F238E27FC236}">
              <a16:creationId xmlns:a16="http://schemas.microsoft.com/office/drawing/2014/main" id="{269155A9-E5EF-4E88-8EED-0C33C9156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4" name="Picture 5">
          <a:extLst>
            <a:ext uri="{FF2B5EF4-FFF2-40B4-BE49-F238E27FC236}">
              <a16:creationId xmlns:a16="http://schemas.microsoft.com/office/drawing/2014/main" id="{C252142E-D3FF-45C2-8D04-D6BDDFDBB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5" name="Picture 5">
          <a:extLst>
            <a:ext uri="{FF2B5EF4-FFF2-40B4-BE49-F238E27FC236}">
              <a16:creationId xmlns:a16="http://schemas.microsoft.com/office/drawing/2014/main" id="{CD76A3D2-30B4-44DA-9187-78DA7AD78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6" name="Picture 5">
          <a:extLst>
            <a:ext uri="{FF2B5EF4-FFF2-40B4-BE49-F238E27FC236}">
              <a16:creationId xmlns:a16="http://schemas.microsoft.com/office/drawing/2014/main" id="{3D5C89E8-61DC-49A9-957C-A4E2C9D831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7" name="Picture 5">
          <a:extLst>
            <a:ext uri="{FF2B5EF4-FFF2-40B4-BE49-F238E27FC236}">
              <a16:creationId xmlns:a16="http://schemas.microsoft.com/office/drawing/2014/main" id="{105811B3-5B06-49D2-A0EB-211B87B0C6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8" name="Picture 5">
          <a:extLst>
            <a:ext uri="{FF2B5EF4-FFF2-40B4-BE49-F238E27FC236}">
              <a16:creationId xmlns:a16="http://schemas.microsoft.com/office/drawing/2014/main" id="{C866938A-5B23-49AC-926D-3A6008766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79" name="Picture 5">
          <a:extLst>
            <a:ext uri="{FF2B5EF4-FFF2-40B4-BE49-F238E27FC236}">
              <a16:creationId xmlns:a16="http://schemas.microsoft.com/office/drawing/2014/main" id="{F73F7436-B4A6-4C4A-85F9-D5C47A9F2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0" name="Picture 5">
          <a:extLst>
            <a:ext uri="{FF2B5EF4-FFF2-40B4-BE49-F238E27FC236}">
              <a16:creationId xmlns:a16="http://schemas.microsoft.com/office/drawing/2014/main" id="{FA64C26F-43DB-42FA-B060-4315796C60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1" name="Picture 5">
          <a:extLst>
            <a:ext uri="{FF2B5EF4-FFF2-40B4-BE49-F238E27FC236}">
              <a16:creationId xmlns:a16="http://schemas.microsoft.com/office/drawing/2014/main" id="{D7831196-00A9-4D4A-9770-37B4352E7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2" name="Picture 5">
          <a:extLst>
            <a:ext uri="{FF2B5EF4-FFF2-40B4-BE49-F238E27FC236}">
              <a16:creationId xmlns:a16="http://schemas.microsoft.com/office/drawing/2014/main" id="{935B2CC6-6911-4763-B8CB-7CA84E382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3" name="Picture 5">
          <a:extLst>
            <a:ext uri="{FF2B5EF4-FFF2-40B4-BE49-F238E27FC236}">
              <a16:creationId xmlns:a16="http://schemas.microsoft.com/office/drawing/2014/main" id="{332665EE-DA0C-497D-9FD7-64EB4185A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4" name="Picture 5">
          <a:extLst>
            <a:ext uri="{FF2B5EF4-FFF2-40B4-BE49-F238E27FC236}">
              <a16:creationId xmlns:a16="http://schemas.microsoft.com/office/drawing/2014/main" id="{5B628684-C5F3-4744-BF77-8CB63901C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5" name="Picture 5">
          <a:extLst>
            <a:ext uri="{FF2B5EF4-FFF2-40B4-BE49-F238E27FC236}">
              <a16:creationId xmlns:a16="http://schemas.microsoft.com/office/drawing/2014/main" id="{4D33F13A-8FD9-43BF-805E-7FC28B41D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6" name="Picture 5">
          <a:extLst>
            <a:ext uri="{FF2B5EF4-FFF2-40B4-BE49-F238E27FC236}">
              <a16:creationId xmlns:a16="http://schemas.microsoft.com/office/drawing/2014/main" id="{8D196815-4E42-421E-981D-D6A2BB9DD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7" name="Picture 5">
          <a:extLst>
            <a:ext uri="{FF2B5EF4-FFF2-40B4-BE49-F238E27FC236}">
              <a16:creationId xmlns:a16="http://schemas.microsoft.com/office/drawing/2014/main" id="{74F22FC0-0A09-4991-BAC4-20CDF927F8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8" name="Picture 5">
          <a:extLst>
            <a:ext uri="{FF2B5EF4-FFF2-40B4-BE49-F238E27FC236}">
              <a16:creationId xmlns:a16="http://schemas.microsoft.com/office/drawing/2014/main" id="{D06B37D5-EDB2-46A9-8A4B-4EE7BB102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89" name="Picture 5">
          <a:extLst>
            <a:ext uri="{FF2B5EF4-FFF2-40B4-BE49-F238E27FC236}">
              <a16:creationId xmlns:a16="http://schemas.microsoft.com/office/drawing/2014/main" id="{344C0303-FD03-4799-9A24-A507C01A4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90" name="Picture 5">
          <a:extLst>
            <a:ext uri="{FF2B5EF4-FFF2-40B4-BE49-F238E27FC236}">
              <a16:creationId xmlns:a16="http://schemas.microsoft.com/office/drawing/2014/main" id="{23DEEC8A-A5CE-443B-A5F0-377DFF7F85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591" name="Picture 5">
          <a:extLst>
            <a:ext uri="{FF2B5EF4-FFF2-40B4-BE49-F238E27FC236}">
              <a16:creationId xmlns:a16="http://schemas.microsoft.com/office/drawing/2014/main" id="{F6A4BB0D-CA67-4051-8622-DF7450707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2" name="Picture 5">
          <a:extLst>
            <a:ext uri="{FF2B5EF4-FFF2-40B4-BE49-F238E27FC236}">
              <a16:creationId xmlns:a16="http://schemas.microsoft.com/office/drawing/2014/main" id="{F9CAC4DD-5881-4124-AF75-4A586954A9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3" name="Picture 5">
          <a:extLst>
            <a:ext uri="{FF2B5EF4-FFF2-40B4-BE49-F238E27FC236}">
              <a16:creationId xmlns:a16="http://schemas.microsoft.com/office/drawing/2014/main" id="{CDBD3624-B376-44AE-833A-EBAAFAED7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4" name="Picture 5">
          <a:extLst>
            <a:ext uri="{FF2B5EF4-FFF2-40B4-BE49-F238E27FC236}">
              <a16:creationId xmlns:a16="http://schemas.microsoft.com/office/drawing/2014/main" id="{3884AD80-3782-4B81-9566-38041733F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5" name="Picture 5">
          <a:extLst>
            <a:ext uri="{FF2B5EF4-FFF2-40B4-BE49-F238E27FC236}">
              <a16:creationId xmlns:a16="http://schemas.microsoft.com/office/drawing/2014/main" id="{D513A812-B95C-4B9B-882C-366E38CFF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6" name="Picture 5">
          <a:extLst>
            <a:ext uri="{FF2B5EF4-FFF2-40B4-BE49-F238E27FC236}">
              <a16:creationId xmlns:a16="http://schemas.microsoft.com/office/drawing/2014/main" id="{D1CA79BA-1F03-4492-8A1F-E6DF0B59C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7" name="Picture 5">
          <a:extLst>
            <a:ext uri="{FF2B5EF4-FFF2-40B4-BE49-F238E27FC236}">
              <a16:creationId xmlns:a16="http://schemas.microsoft.com/office/drawing/2014/main" id="{837AC65C-C39A-45F4-8479-C5C2B744D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8" name="Picture 5">
          <a:extLst>
            <a:ext uri="{FF2B5EF4-FFF2-40B4-BE49-F238E27FC236}">
              <a16:creationId xmlns:a16="http://schemas.microsoft.com/office/drawing/2014/main" id="{3FF6B219-32E0-4B7A-9D1A-FAB28A7779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599" name="Picture 5">
          <a:extLst>
            <a:ext uri="{FF2B5EF4-FFF2-40B4-BE49-F238E27FC236}">
              <a16:creationId xmlns:a16="http://schemas.microsoft.com/office/drawing/2014/main" id="{443FC10A-59C1-4761-8282-E6EB25B13F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0" name="Picture 5">
          <a:extLst>
            <a:ext uri="{FF2B5EF4-FFF2-40B4-BE49-F238E27FC236}">
              <a16:creationId xmlns:a16="http://schemas.microsoft.com/office/drawing/2014/main" id="{308A0746-4F14-4C39-853E-67C9EEED1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1" name="Picture 5">
          <a:extLst>
            <a:ext uri="{FF2B5EF4-FFF2-40B4-BE49-F238E27FC236}">
              <a16:creationId xmlns:a16="http://schemas.microsoft.com/office/drawing/2014/main" id="{95A9AB76-AB24-4550-8E9A-954F83740B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2" name="Picture 5">
          <a:extLst>
            <a:ext uri="{FF2B5EF4-FFF2-40B4-BE49-F238E27FC236}">
              <a16:creationId xmlns:a16="http://schemas.microsoft.com/office/drawing/2014/main" id="{EE6DFAB8-B995-41C1-BCAF-15621FF31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3" name="Picture 5">
          <a:extLst>
            <a:ext uri="{FF2B5EF4-FFF2-40B4-BE49-F238E27FC236}">
              <a16:creationId xmlns:a16="http://schemas.microsoft.com/office/drawing/2014/main" id="{91A14FD5-7449-4F83-B387-E49D8DD844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4" name="Picture 5">
          <a:extLst>
            <a:ext uri="{FF2B5EF4-FFF2-40B4-BE49-F238E27FC236}">
              <a16:creationId xmlns:a16="http://schemas.microsoft.com/office/drawing/2014/main" id="{38364DC5-0E5F-4FF1-B801-ED0E8ADCD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5" name="Picture 5">
          <a:extLst>
            <a:ext uri="{FF2B5EF4-FFF2-40B4-BE49-F238E27FC236}">
              <a16:creationId xmlns:a16="http://schemas.microsoft.com/office/drawing/2014/main" id="{F499ADF9-E90B-4A96-92BE-1AE4A012B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6" name="Picture 5">
          <a:extLst>
            <a:ext uri="{FF2B5EF4-FFF2-40B4-BE49-F238E27FC236}">
              <a16:creationId xmlns:a16="http://schemas.microsoft.com/office/drawing/2014/main" id="{C1FE8094-CB52-4C05-9409-E3D3458A2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7" name="Picture 5">
          <a:extLst>
            <a:ext uri="{FF2B5EF4-FFF2-40B4-BE49-F238E27FC236}">
              <a16:creationId xmlns:a16="http://schemas.microsoft.com/office/drawing/2014/main" id="{82051651-DEE8-41B4-8F44-632AB6B53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8" name="Picture 5">
          <a:extLst>
            <a:ext uri="{FF2B5EF4-FFF2-40B4-BE49-F238E27FC236}">
              <a16:creationId xmlns:a16="http://schemas.microsoft.com/office/drawing/2014/main" id="{CD980279-89A1-4C4A-B502-ACCFC827C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09" name="Picture 5">
          <a:extLst>
            <a:ext uri="{FF2B5EF4-FFF2-40B4-BE49-F238E27FC236}">
              <a16:creationId xmlns:a16="http://schemas.microsoft.com/office/drawing/2014/main" id="{AE4E2138-38B4-43EC-9006-9D9076D6E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10" name="Picture 5">
          <a:extLst>
            <a:ext uri="{FF2B5EF4-FFF2-40B4-BE49-F238E27FC236}">
              <a16:creationId xmlns:a16="http://schemas.microsoft.com/office/drawing/2014/main" id="{979EE38D-7B5C-44F5-B387-E356FADAB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11" name="Picture 5">
          <a:extLst>
            <a:ext uri="{FF2B5EF4-FFF2-40B4-BE49-F238E27FC236}">
              <a16:creationId xmlns:a16="http://schemas.microsoft.com/office/drawing/2014/main" id="{B93A8DD3-FD21-48E2-B79A-2E3F883A8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612" name="Picture 5">
          <a:extLst>
            <a:ext uri="{FF2B5EF4-FFF2-40B4-BE49-F238E27FC236}">
              <a16:creationId xmlns:a16="http://schemas.microsoft.com/office/drawing/2014/main" id="{E0C08F89-FEA1-4AA1-BABB-BA5E912EE8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3" name="Picture 5">
          <a:extLst>
            <a:ext uri="{FF2B5EF4-FFF2-40B4-BE49-F238E27FC236}">
              <a16:creationId xmlns:a16="http://schemas.microsoft.com/office/drawing/2014/main" id="{26717C17-B96A-487F-992C-6D8A0FAAE6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4" name="Picture 5">
          <a:extLst>
            <a:ext uri="{FF2B5EF4-FFF2-40B4-BE49-F238E27FC236}">
              <a16:creationId xmlns:a16="http://schemas.microsoft.com/office/drawing/2014/main" id="{E1CF0B27-33FA-4BBA-83B9-67DC0BAB2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5" name="Picture 5">
          <a:extLst>
            <a:ext uri="{FF2B5EF4-FFF2-40B4-BE49-F238E27FC236}">
              <a16:creationId xmlns:a16="http://schemas.microsoft.com/office/drawing/2014/main" id="{65365585-D74D-4450-ACF9-5C4A30A72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6" name="Picture 5">
          <a:extLst>
            <a:ext uri="{FF2B5EF4-FFF2-40B4-BE49-F238E27FC236}">
              <a16:creationId xmlns:a16="http://schemas.microsoft.com/office/drawing/2014/main" id="{1480D638-1395-49DB-B4AA-F73ABBF4C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7" name="Picture 5">
          <a:extLst>
            <a:ext uri="{FF2B5EF4-FFF2-40B4-BE49-F238E27FC236}">
              <a16:creationId xmlns:a16="http://schemas.microsoft.com/office/drawing/2014/main" id="{470A00D7-699A-4F76-BB33-50CD59ED0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8" name="Picture 5">
          <a:extLst>
            <a:ext uri="{FF2B5EF4-FFF2-40B4-BE49-F238E27FC236}">
              <a16:creationId xmlns:a16="http://schemas.microsoft.com/office/drawing/2014/main" id="{C83610FE-7E09-4811-805E-071B03A675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19" name="Picture 5">
          <a:extLst>
            <a:ext uri="{FF2B5EF4-FFF2-40B4-BE49-F238E27FC236}">
              <a16:creationId xmlns:a16="http://schemas.microsoft.com/office/drawing/2014/main" id="{7C1F7CE7-2DBC-4D94-8AEA-4C7E9741F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0" name="Picture 5">
          <a:extLst>
            <a:ext uri="{FF2B5EF4-FFF2-40B4-BE49-F238E27FC236}">
              <a16:creationId xmlns:a16="http://schemas.microsoft.com/office/drawing/2014/main" id="{06923E1C-B2C3-4E78-86F7-A32DC1311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1" name="Picture 5">
          <a:extLst>
            <a:ext uri="{FF2B5EF4-FFF2-40B4-BE49-F238E27FC236}">
              <a16:creationId xmlns:a16="http://schemas.microsoft.com/office/drawing/2014/main" id="{2F42C9E5-12A1-4DFC-9161-1ADC785BD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2" name="Picture 5">
          <a:extLst>
            <a:ext uri="{FF2B5EF4-FFF2-40B4-BE49-F238E27FC236}">
              <a16:creationId xmlns:a16="http://schemas.microsoft.com/office/drawing/2014/main" id="{3537EFAE-8D13-4754-9085-7C0AC825D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3" name="Picture 5">
          <a:extLst>
            <a:ext uri="{FF2B5EF4-FFF2-40B4-BE49-F238E27FC236}">
              <a16:creationId xmlns:a16="http://schemas.microsoft.com/office/drawing/2014/main" id="{C3338A81-0DEF-4D57-AF05-2EC6A39C0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4" name="Picture 5">
          <a:extLst>
            <a:ext uri="{FF2B5EF4-FFF2-40B4-BE49-F238E27FC236}">
              <a16:creationId xmlns:a16="http://schemas.microsoft.com/office/drawing/2014/main" id="{563EB062-9F83-4AB8-B1F7-0916175FD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5" name="Picture 5">
          <a:extLst>
            <a:ext uri="{FF2B5EF4-FFF2-40B4-BE49-F238E27FC236}">
              <a16:creationId xmlns:a16="http://schemas.microsoft.com/office/drawing/2014/main" id="{8F29355F-88BA-4CAA-B1DF-3ABE15FBC9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6" name="Picture 5">
          <a:extLst>
            <a:ext uri="{FF2B5EF4-FFF2-40B4-BE49-F238E27FC236}">
              <a16:creationId xmlns:a16="http://schemas.microsoft.com/office/drawing/2014/main" id="{727A1C81-4857-47CA-B1D8-87A6E3C6A6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7" name="Picture 5">
          <a:extLst>
            <a:ext uri="{FF2B5EF4-FFF2-40B4-BE49-F238E27FC236}">
              <a16:creationId xmlns:a16="http://schemas.microsoft.com/office/drawing/2014/main" id="{E6FD6B08-DA08-4C7B-A2AD-14102C56E3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8" name="Picture 5">
          <a:extLst>
            <a:ext uri="{FF2B5EF4-FFF2-40B4-BE49-F238E27FC236}">
              <a16:creationId xmlns:a16="http://schemas.microsoft.com/office/drawing/2014/main" id="{ACD465C0-5D59-4936-8458-526E364A7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29" name="Picture 5">
          <a:extLst>
            <a:ext uri="{FF2B5EF4-FFF2-40B4-BE49-F238E27FC236}">
              <a16:creationId xmlns:a16="http://schemas.microsoft.com/office/drawing/2014/main" id="{4200D8EB-C1CD-4D2B-A877-8B8E3E1FE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0" name="Picture 5">
          <a:extLst>
            <a:ext uri="{FF2B5EF4-FFF2-40B4-BE49-F238E27FC236}">
              <a16:creationId xmlns:a16="http://schemas.microsoft.com/office/drawing/2014/main" id="{913204A3-04E2-4D0C-91AD-2F16D5DB3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1" name="Picture 5">
          <a:extLst>
            <a:ext uri="{FF2B5EF4-FFF2-40B4-BE49-F238E27FC236}">
              <a16:creationId xmlns:a16="http://schemas.microsoft.com/office/drawing/2014/main" id="{25E569B6-F3E6-425A-B80C-113480BFB8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2" name="Picture 5">
          <a:extLst>
            <a:ext uri="{FF2B5EF4-FFF2-40B4-BE49-F238E27FC236}">
              <a16:creationId xmlns:a16="http://schemas.microsoft.com/office/drawing/2014/main" id="{FA4E339D-D644-4118-9F84-6C82544556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3" name="Picture 5">
          <a:extLst>
            <a:ext uri="{FF2B5EF4-FFF2-40B4-BE49-F238E27FC236}">
              <a16:creationId xmlns:a16="http://schemas.microsoft.com/office/drawing/2014/main" id="{9F991F7A-4FD9-4E23-B8E8-ECD139AC3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4" name="Picture 5">
          <a:extLst>
            <a:ext uri="{FF2B5EF4-FFF2-40B4-BE49-F238E27FC236}">
              <a16:creationId xmlns:a16="http://schemas.microsoft.com/office/drawing/2014/main" id="{E2CCBF33-2C3C-4035-8C75-C3A2ACA8C8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5" name="Picture 5">
          <a:extLst>
            <a:ext uri="{FF2B5EF4-FFF2-40B4-BE49-F238E27FC236}">
              <a16:creationId xmlns:a16="http://schemas.microsoft.com/office/drawing/2014/main" id="{241838A7-6C5B-4B15-B5B6-C7D507FB3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6" name="Picture 5">
          <a:extLst>
            <a:ext uri="{FF2B5EF4-FFF2-40B4-BE49-F238E27FC236}">
              <a16:creationId xmlns:a16="http://schemas.microsoft.com/office/drawing/2014/main" id="{E62560CE-8ED3-4AA4-B181-36C742156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7" name="Picture 5">
          <a:extLst>
            <a:ext uri="{FF2B5EF4-FFF2-40B4-BE49-F238E27FC236}">
              <a16:creationId xmlns:a16="http://schemas.microsoft.com/office/drawing/2014/main" id="{179A7893-4C02-4F52-B062-4EA8F66911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8" name="Picture 5">
          <a:extLst>
            <a:ext uri="{FF2B5EF4-FFF2-40B4-BE49-F238E27FC236}">
              <a16:creationId xmlns:a16="http://schemas.microsoft.com/office/drawing/2014/main" id="{C7BAEACF-1B03-4A82-ADFD-BB827D8EFB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39" name="Picture 5">
          <a:extLst>
            <a:ext uri="{FF2B5EF4-FFF2-40B4-BE49-F238E27FC236}">
              <a16:creationId xmlns:a16="http://schemas.microsoft.com/office/drawing/2014/main" id="{64DB819F-459E-4488-9D19-31DEA035A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0" name="Picture 5">
          <a:extLst>
            <a:ext uri="{FF2B5EF4-FFF2-40B4-BE49-F238E27FC236}">
              <a16:creationId xmlns:a16="http://schemas.microsoft.com/office/drawing/2014/main" id="{D655EB5A-8FCA-4EB4-95AB-FD588E276F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1" name="Picture 5">
          <a:extLst>
            <a:ext uri="{FF2B5EF4-FFF2-40B4-BE49-F238E27FC236}">
              <a16:creationId xmlns:a16="http://schemas.microsoft.com/office/drawing/2014/main" id="{E20B5DF7-ABA1-40B3-A441-CCDF24607E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2" name="Picture 5">
          <a:extLst>
            <a:ext uri="{FF2B5EF4-FFF2-40B4-BE49-F238E27FC236}">
              <a16:creationId xmlns:a16="http://schemas.microsoft.com/office/drawing/2014/main" id="{2881FBC7-23B2-4620-8483-853B83C53B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3" name="Picture 5">
          <a:extLst>
            <a:ext uri="{FF2B5EF4-FFF2-40B4-BE49-F238E27FC236}">
              <a16:creationId xmlns:a16="http://schemas.microsoft.com/office/drawing/2014/main" id="{0F79B177-66B7-405A-889C-DE4E22F8BE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4" name="Picture 5">
          <a:extLst>
            <a:ext uri="{FF2B5EF4-FFF2-40B4-BE49-F238E27FC236}">
              <a16:creationId xmlns:a16="http://schemas.microsoft.com/office/drawing/2014/main" id="{897A1273-4D84-4D74-BFD8-E186A226DE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5" name="Picture 5">
          <a:extLst>
            <a:ext uri="{FF2B5EF4-FFF2-40B4-BE49-F238E27FC236}">
              <a16:creationId xmlns:a16="http://schemas.microsoft.com/office/drawing/2014/main" id="{28135C3F-E5A0-4AB1-BCA8-60055A836B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6" name="Picture 5">
          <a:extLst>
            <a:ext uri="{FF2B5EF4-FFF2-40B4-BE49-F238E27FC236}">
              <a16:creationId xmlns:a16="http://schemas.microsoft.com/office/drawing/2014/main" id="{BC499BC4-4E89-4D72-97EB-93ABBE1A7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7" name="Picture 5">
          <a:extLst>
            <a:ext uri="{FF2B5EF4-FFF2-40B4-BE49-F238E27FC236}">
              <a16:creationId xmlns:a16="http://schemas.microsoft.com/office/drawing/2014/main" id="{B00A0A7B-C421-4F1C-B3ED-70D5FEC61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8" name="Picture 5">
          <a:extLst>
            <a:ext uri="{FF2B5EF4-FFF2-40B4-BE49-F238E27FC236}">
              <a16:creationId xmlns:a16="http://schemas.microsoft.com/office/drawing/2014/main" id="{6409B1D7-1220-4D2F-9CD2-14D5CACF1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49" name="Picture 5">
          <a:extLst>
            <a:ext uri="{FF2B5EF4-FFF2-40B4-BE49-F238E27FC236}">
              <a16:creationId xmlns:a16="http://schemas.microsoft.com/office/drawing/2014/main" id="{E7BD565A-22AB-4885-8CC6-013DC72330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0" name="Picture 5">
          <a:extLst>
            <a:ext uri="{FF2B5EF4-FFF2-40B4-BE49-F238E27FC236}">
              <a16:creationId xmlns:a16="http://schemas.microsoft.com/office/drawing/2014/main" id="{C0F409B7-7D01-4A7E-AF24-DC0E77BEF0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1" name="Picture 5">
          <a:extLst>
            <a:ext uri="{FF2B5EF4-FFF2-40B4-BE49-F238E27FC236}">
              <a16:creationId xmlns:a16="http://schemas.microsoft.com/office/drawing/2014/main" id="{B1723F36-7CD6-4B09-A597-8A0F23B54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2" name="Picture 5">
          <a:extLst>
            <a:ext uri="{FF2B5EF4-FFF2-40B4-BE49-F238E27FC236}">
              <a16:creationId xmlns:a16="http://schemas.microsoft.com/office/drawing/2014/main" id="{7F793A13-B2CA-437C-B6E9-5696705BE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3" name="Picture 5">
          <a:extLst>
            <a:ext uri="{FF2B5EF4-FFF2-40B4-BE49-F238E27FC236}">
              <a16:creationId xmlns:a16="http://schemas.microsoft.com/office/drawing/2014/main" id="{287AC4BD-164B-4819-8A4C-57EE8DF02E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4" name="Picture 5">
          <a:extLst>
            <a:ext uri="{FF2B5EF4-FFF2-40B4-BE49-F238E27FC236}">
              <a16:creationId xmlns:a16="http://schemas.microsoft.com/office/drawing/2014/main" id="{3B7FF5B8-611E-4637-8CDC-735024727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5" name="Picture 5">
          <a:extLst>
            <a:ext uri="{FF2B5EF4-FFF2-40B4-BE49-F238E27FC236}">
              <a16:creationId xmlns:a16="http://schemas.microsoft.com/office/drawing/2014/main" id="{8CECC4C8-BE4B-43A4-BAA5-B97492C0D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6" name="Picture 5">
          <a:extLst>
            <a:ext uri="{FF2B5EF4-FFF2-40B4-BE49-F238E27FC236}">
              <a16:creationId xmlns:a16="http://schemas.microsoft.com/office/drawing/2014/main" id="{BC7F7E01-D039-46D1-A0CA-BB418CBC4A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7" name="Picture 5">
          <a:extLst>
            <a:ext uri="{FF2B5EF4-FFF2-40B4-BE49-F238E27FC236}">
              <a16:creationId xmlns:a16="http://schemas.microsoft.com/office/drawing/2014/main" id="{762D52F8-1F94-4785-B834-94089558C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8" name="Picture 5">
          <a:extLst>
            <a:ext uri="{FF2B5EF4-FFF2-40B4-BE49-F238E27FC236}">
              <a16:creationId xmlns:a16="http://schemas.microsoft.com/office/drawing/2014/main" id="{4C78EE83-6C81-4101-808F-ACEC91B54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59" name="Picture 5">
          <a:extLst>
            <a:ext uri="{FF2B5EF4-FFF2-40B4-BE49-F238E27FC236}">
              <a16:creationId xmlns:a16="http://schemas.microsoft.com/office/drawing/2014/main" id="{2B34E5A2-BB64-4A12-871C-18D1623F1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0" name="Picture 5">
          <a:extLst>
            <a:ext uri="{FF2B5EF4-FFF2-40B4-BE49-F238E27FC236}">
              <a16:creationId xmlns:a16="http://schemas.microsoft.com/office/drawing/2014/main" id="{57E49298-AFD7-4359-961E-AC706A676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1" name="Picture 5">
          <a:extLst>
            <a:ext uri="{FF2B5EF4-FFF2-40B4-BE49-F238E27FC236}">
              <a16:creationId xmlns:a16="http://schemas.microsoft.com/office/drawing/2014/main" id="{F114C9A9-BB2D-426E-8168-2138F5AAC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2" name="Picture 5">
          <a:extLst>
            <a:ext uri="{FF2B5EF4-FFF2-40B4-BE49-F238E27FC236}">
              <a16:creationId xmlns:a16="http://schemas.microsoft.com/office/drawing/2014/main" id="{03C95A7F-D72B-4D04-A150-D1D499826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3" name="Picture 5">
          <a:extLst>
            <a:ext uri="{FF2B5EF4-FFF2-40B4-BE49-F238E27FC236}">
              <a16:creationId xmlns:a16="http://schemas.microsoft.com/office/drawing/2014/main" id="{95B11D5F-4A5D-44A4-8214-5EACDCC3E5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4" name="Picture 5">
          <a:extLst>
            <a:ext uri="{FF2B5EF4-FFF2-40B4-BE49-F238E27FC236}">
              <a16:creationId xmlns:a16="http://schemas.microsoft.com/office/drawing/2014/main" id="{E4CA30C9-7A55-47B2-86C1-C346E9C57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5" name="Picture 5">
          <a:extLst>
            <a:ext uri="{FF2B5EF4-FFF2-40B4-BE49-F238E27FC236}">
              <a16:creationId xmlns:a16="http://schemas.microsoft.com/office/drawing/2014/main" id="{D3400252-183A-4BD0-940F-F4AB51AA3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6" name="Picture 5">
          <a:extLst>
            <a:ext uri="{FF2B5EF4-FFF2-40B4-BE49-F238E27FC236}">
              <a16:creationId xmlns:a16="http://schemas.microsoft.com/office/drawing/2014/main" id="{46292607-171A-4C5B-A634-D86B90597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7" name="Picture 5">
          <a:extLst>
            <a:ext uri="{FF2B5EF4-FFF2-40B4-BE49-F238E27FC236}">
              <a16:creationId xmlns:a16="http://schemas.microsoft.com/office/drawing/2014/main" id="{3538B235-72FF-4799-A72D-01F2C32929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8" name="Picture 5">
          <a:extLst>
            <a:ext uri="{FF2B5EF4-FFF2-40B4-BE49-F238E27FC236}">
              <a16:creationId xmlns:a16="http://schemas.microsoft.com/office/drawing/2014/main" id="{796A5B51-D22C-4B35-A64D-CEB0C710B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69" name="Picture 5">
          <a:extLst>
            <a:ext uri="{FF2B5EF4-FFF2-40B4-BE49-F238E27FC236}">
              <a16:creationId xmlns:a16="http://schemas.microsoft.com/office/drawing/2014/main" id="{B2FF460E-628B-49C3-9DE5-2B3F035B2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70" name="Picture 5">
          <a:extLst>
            <a:ext uri="{FF2B5EF4-FFF2-40B4-BE49-F238E27FC236}">
              <a16:creationId xmlns:a16="http://schemas.microsoft.com/office/drawing/2014/main" id="{F0BD9AC7-BD2B-4AB9-930A-2A51DB2DF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71" name="Picture 5">
          <a:extLst>
            <a:ext uri="{FF2B5EF4-FFF2-40B4-BE49-F238E27FC236}">
              <a16:creationId xmlns:a16="http://schemas.microsoft.com/office/drawing/2014/main" id="{90F05E7A-980D-4C15-AD61-BF9571956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72" name="Picture 5">
          <a:extLst>
            <a:ext uri="{FF2B5EF4-FFF2-40B4-BE49-F238E27FC236}">
              <a16:creationId xmlns:a16="http://schemas.microsoft.com/office/drawing/2014/main" id="{1175640E-34FC-43B3-BFD0-D8765CB365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73" name="Picture 5">
          <a:extLst>
            <a:ext uri="{FF2B5EF4-FFF2-40B4-BE49-F238E27FC236}">
              <a16:creationId xmlns:a16="http://schemas.microsoft.com/office/drawing/2014/main" id="{EAFA359F-EC86-4F34-BC77-D8DB40CF6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674" name="Picture 5">
          <a:extLst>
            <a:ext uri="{FF2B5EF4-FFF2-40B4-BE49-F238E27FC236}">
              <a16:creationId xmlns:a16="http://schemas.microsoft.com/office/drawing/2014/main" id="{2C01E601-5AA5-45B5-B00C-D8440E598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75" name="Picture 5">
          <a:extLst>
            <a:ext uri="{FF2B5EF4-FFF2-40B4-BE49-F238E27FC236}">
              <a16:creationId xmlns:a16="http://schemas.microsoft.com/office/drawing/2014/main" id="{FB7AFA5F-DAAE-4F6F-8836-DF7810007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76" name="Picture 5">
          <a:extLst>
            <a:ext uri="{FF2B5EF4-FFF2-40B4-BE49-F238E27FC236}">
              <a16:creationId xmlns:a16="http://schemas.microsoft.com/office/drawing/2014/main" id="{E6C63BAB-7467-418B-BAAD-FCE0F9B29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77" name="Picture 5">
          <a:extLst>
            <a:ext uri="{FF2B5EF4-FFF2-40B4-BE49-F238E27FC236}">
              <a16:creationId xmlns:a16="http://schemas.microsoft.com/office/drawing/2014/main" id="{0E1FE1C4-F9A3-4AF4-9401-356442A53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78" name="Picture 5">
          <a:extLst>
            <a:ext uri="{FF2B5EF4-FFF2-40B4-BE49-F238E27FC236}">
              <a16:creationId xmlns:a16="http://schemas.microsoft.com/office/drawing/2014/main" id="{8E4D0E62-B437-40B4-B04B-4B2DD91E7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79" name="Picture 5">
          <a:extLst>
            <a:ext uri="{FF2B5EF4-FFF2-40B4-BE49-F238E27FC236}">
              <a16:creationId xmlns:a16="http://schemas.microsoft.com/office/drawing/2014/main" id="{E093340E-D44C-4F90-BAF4-0DF1707CD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0" name="Picture 5">
          <a:extLst>
            <a:ext uri="{FF2B5EF4-FFF2-40B4-BE49-F238E27FC236}">
              <a16:creationId xmlns:a16="http://schemas.microsoft.com/office/drawing/2014/main" id="{52CB429E-3C5B-4DA7-8383-C62515D74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1" name="Picture 5">
          <a:extLst>
            <a:ext uri="{FF2B5EF4-FFF2-40B4-BE49-F238E27FC236}">
              <a16:creationId xmlns:a16="http://schemas.microsoft.com/office/drawing/2014/main" id="{426D890E-7501-4993-9EF6-D9EA0791D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2" name="Picture 5">
          <a:extLst>
            <a:ext uri="{FF2B5EF4-FFF2-40B4-BE49-F238E27FC236}">
              <a16:creationId xmlns:a16="http://schemas.microsoft.com/office/drawing/2014/main" id="{FBF3C85D-1DF4-4A3D-BFC9-C5FE9E110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3" name="Picture 5">
          <a:extLst>
            <a:ext uri="{FF2B5EF4-FFF2-40B4-BE49-F238E27FC236}">
              <a16:creationId xmlns:a16="http://schemas.microsoft.com/office/drawing/2014/main" id="{A5DC670A-2BE4-4103-93E7-45D73B090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4" name="Picture 5">
          <a:extLst>
            <a:ext uri="{FF2B5EF4-FFF2-40B4-BE49-F238E27FC236}">
              <a16:creationId xmlns:a16="http://schemas.microsoft.com/office/drawing/2014/main" id="{70E54F13-20C7-47BC-AFF4-C3DE1975B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5" name="Picture 5">
          <a:extLst>
            <a:ext uri="{FF2B5EF4-FFF2-40B4-BE49-F238E27FC236}">
              <a16:creationId xmlns:a16="http://schemas.microsoft.com/office/drawing/2014/main" id="{E52A25E2-6BC0-4022-9A23-AC18253E9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6" name="Picture 5">
          <a:extLst>
            <a:ext uri="{FF2B5EF4-FFF2-40B4-BE49-F238E27FC236}">
              <a16:creationId xmlns:a16="http://schemas.microsoft.com/office/drawing/2014/main" id="{ECC2E86A-553E-4754-99BF-9CCFCBC75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7" name="Picture 5">
          <a:extLst>
            <a:ext uri="{FF2B5EF4-FFF2-40B4-BE49-F238E27FC236}">
              <a16:creationId xmlns:a16="http://schemas.microsoft.com/office/drawing/2014/main" id="{D68535A6-D9A0-452C-8945-E6C8797E4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8" name="Picture 5">
          <a:extLst>
            <a:ext uri="{FF2B5EF4-FFF2-40B4-BE49-F238E27FC236}">
              <a16:creationId xmlns:a16="http://schemas.microsoft.com/office/drawing/2014/main" id="{05F0C4A6-3E1E-43C7-99F8-5D8EBDE37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89" name="Picture 5">
          <a:extLst>
            <a:ext uri="{FF2B5EF4-FFF2-40B4-BE49-F238E27FC236}">
              <a16:creationId xmlns:a16="http://schemas.microsoft.com/office/drawing/2014/main" id="{58F71C16-69DE-431C-9BDA-C1699020D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0" name="Picture 5">
          <a:extLst>
            <a:ext uri="{FF2B5EF4-FFF2-40B4-BE49-F238E27FC236}">
              <a16:creationId xmlns:a16="http://schemas.microsoft.com/office/drawing/2014/main" id="{E7A7C614-1F67-4F1E-B317-016F9EFF5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1" name="Picture 5">
          <a:extLst>
            <a:ext uri="{FF2B5EF4-FFF2-40B4-BE49-F238E27FC236}">
              <a16:creationId xmlns:a16="http://schemas.microsoft.com/office/drawing/2014/main" id="{AEFEBD1B-D413-4E03-8049-518F1ED98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2" name="Picture 5">
          <a:extLst>
            <a:ext uri="{FF2B5EF4-FFF2-40B4-BE49-F238E27FC236}">
              <a16:creationId xmlns:a16="http://schemas.microsoft.com/office/drawing/2014/main" id="{A1DC46A7-9857-4F63-9DFB-DCF1C191F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3" name="Picture 5">
          <a:extLst>
            <a:ext uri="{FF2B5EF4-FFF2-40B4-BE49-F238E27FC236}">
              <a16:creationId xmlns:a16="http://schemas.microsoft.com/office/drawing/2014/main" id="{3C348DE8-779A-415D-A4F1-6C095A1C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4" name="Picture 5">
          <a:extLst>
            <a:ext uri="{FF2B5EF4-FFF2-40B4-BE49-F238E27FC236}">
              <a16:creationId xmlns:a16="http://schemas.microsoft.com/office/drawing/2014/main" id="{EAE94EC9-8735-45AF-BCFC-17F3B1C38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5" name="Picture 5">
          <a:extLst>
            <a:ext uri="{FF2B5EF4-FFF2-40B4-BE49-F238E27FC236}">
              <a16:creationId xmlns:a16="http://schemas.microsoft.com/office/drawing/2014/main" id="{699E1FB2-122F-4DF4-A6D0-F0C4D424A2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6" name="Picture 5">
          <a:extLst>
            <a:ext uri="{FF2B5EF4-FFF2-40B4-BE49-F238E27FC236}">
              <a16:creationId xmlns:a16="http://schemas.microsoft.com/office/drawing/2014/main" id="{4897B069-B0C6-4FD7-9A9F-C4732EF48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7" name="Picture 5">
          <a:extLst>
            <a:ext uri="{FF2B5EF4-FFF2-40B4-BE49-F238E27FC236}">
              <a16:creationId xmlns:a16="http://schemas.microsoft.com/office/drawing/2014/main" id="{784A712E-4C48-43BE-A6CD-CE083C60D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8" name="Picture 5">
          <a:extLst>
            <a:ext uri="{FF2B5EF4-FFF2-40B4-BE49-F238E27FC236}">
              <a16:creationId xmlns:a16="http://schemas.microsoft.com/office/drawing/2014/main" id="{EF0A5D55-D2AD-483C-BD3F-EEC82FCC8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699" name="Picture 5">
          <a:extLst>
            <a:ext uri="{FF2B5EF4-FFF2-40B4-BE49-F238E27FC236}">
              <a16:creationId xmlns:a16="http://schemas.microsoft.com/office/drawing/2014/main" id="{11225909-967F-4F6E-AA02-B0AD4BE08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0" name="Picture 5">
          <a:extLst>
            <a:ext uri="{FF2B5EF4-FFF2-40B4-BE49-F238E27FC236}">
              <a16:creationId xmlns:a16="http://schemas.microsoft.com/office/drawing/2014/main" id="{DD720B56-F85C-4593-87A2-53550A0367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1" name="Picture 5">
          <a:extLst>
            <a:ext uri="{FF2B5EF4-FFF2-40B4-BE49-F238E27FC236}">
              <a16:creationId xmlns:a16="http://schemas.microsoft.com/office/drawing/2014/main" id="{F906B273-67F4-4335-B913-6F1580F6E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2" name="Picture 5">
          <a:extLst>
            <a:ext uri="{FF2B5EF4-FFF2-40B4-BE49-F238E27FC236}">
              <a16:creationId xmlns:a16="http://schemas.microsoft.com/office/drawing/2014/main" id="{74159B22-E53E-49B7-A3DA-9709FD0284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3" name="Picture 5">
          <a:extLst>
            <a:ext uri="{FF2B5EF4-FFF2-40B4-BE49-F238E27FC236}">
              <a16:creationId xmlns:a16="http://schemas.microsoft.com/office/drawing/2014/main" id="{0F6EBDC7-A5C9-4D9E-A92E-98D2812DDE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4" name="Picture 5">
          <a:extLst>
            <a:ext uri="{FF2B5EF4-FFF2-40B4-BE49-F238E27FC236}">
              <a16:creationId xmlns:a16="http://schemas.microsoft.com/office/drawing/2014/main" id="{4A0E2428-6B6C-4C0E-B183-218655DF6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5" name="Picture 5">
          <a:extLst>
            <a:ext uri="{FF2B5EF4-FFF2-40B4-BE49-F238E27FC236}">
              <a16:creationId xmlns:a16="http://schemas.microsoft.com/office/drawing/2014/main" id="{A70D9A94-9AA8-45F3-8428-8A2E1D638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6" name="Picture 5">
          <a:extLst>
            <a:ext uri="{FF2B5EF4-FFF2-40B4-BE49-F238E27FC236}">
              <a16:creationId xmlns:a16="http://schemas.microsoft.com/office/drawing/2014/main" id="{84355235-9225-4426-8F2F-3106DA401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7" name="Picture 5">
          <a:extLst>
            <a:ext uri="{FF2B5EF4-FFF2-40B4-BE49-F238E27FC236}">
              <a16:creationId xmlns:a16="http://schemas.microsoft.com/office/drawing/2014/main" id="{539636BD-EAA0-45F1-8DA4-AB69796C6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8" name="Picture 5">
          <a:extLst>
            <a:ext uri="{FF2B5EF4-FFF2-40B4-BE49-F238E27FC236}">
              <a16:creationId xmlns:a16="http://schemas.microsoft.com/office/drawing/2014/main" id="{3C837027-F02A-4AB1-8B9B-B0C794E441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09" name="Picture 5">
          <a:extLst>
            <a:ext uri="{FF2B5EF4-FFF2-40B4-BE49-F238E27FC236}">
              <a16:creationId xmlns:a16="http://schemas.microsoft.com/office/drawing/2014/main" id="{05298E18-FF27-4C1A-BF38-181284F88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0" name="Picture 5">
          <a:extLst>
            <a:ext uri="{FF2B5EF4-FFF2-40B4-BE49-F238E27FC236}">
              <a16:creationId xmlns:a16="http://schemas.microsoft.com/office/drawing/2014/main" id="{E9ED78FA-FE40-4B5B-A963-F31A35C87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1" name="Picture 5">
          <a:extLst>
            <a:ext uri="{FF2B5EF4-FFF2-40B4-BE49-F238E27FC236}">
              <a16:creationId xmlns:a16="http://schemas.microsoft.com/office/drawing/2014/main" id="{5FB92D14-3CD1-42B8-AEA2-D11895012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2" name="Picture 5">
          <a:extLst>
            <a:ext uri="{FF2B5EF4-FFF2-40B4-BE49-F238E27FC236}">
              <a16:creationId xmlns:a16="http://schemas.microsoft.com/office/drawing/2014/main" id="{74941B57-D85F-414F-8A63-05547582A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3" name="Picture 5">
          <a:extLst>
            <a:ext uri="{FF2B5EF4-FFF2-40B4-BE49-F238E27FC236}">
              <a16:creationId xmlns:a16="http://schemas.microsoft.com/office/drawing/2014/main" id="{440D7CC3-047A-4691-9B5D-C1CF51203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4" name="Picture 5">
          <a:extLst>
            <a:ext uri="{FF2B5EF4-FFF2-40B4-BE49-F238E27FC236}">
              <a16:creationId xmlns:a16="http://schemas.microsoft.com/office/drawing/2014/main" id="{356379A0-5393-4983-ACF6-4F4B19BC7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5" name="Picture 5">
          <a:extLst>
            <a:ext uri="{FF2B5EF4-FFF2-40B4-BE49-F238E27FC236}">
              <a16:creationId xmlns:a16="http://schemas.microsoft.com/office/drawing/2014/main" id="{87FD1DEA-5926-4332-B4B8-3027C8006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716" name="Picture 5">
          <a:extLst>
            <a:ext uri="{FF2B5EF4-FFF2-40B4-BE49-F238E27FC236}">
              <a16:creationId xmlns:a16="http://schemas.microsoft.com/office/drawing/2014/main" id="{496DF2A1-B8B0-49ED-9E17-82336CCC6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17" name="Picture 5">
          <a:extLst>
            <a:ext uri="{FF2B5EF4-FFF2-40B4-BE49-F238E27FC236}">
              <a16:creationId xmlns:a16="http://schemas.microsoft.com/office/drawing/2014/main" id="{C50C0D3A-E0F3-4F9D-A41F-A55C6B629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18" name="Picture 5">
          <a:extLst>
            <a:ext uri="{FF2B5EF4-FFF2-40B4-BE49-F238E27FC236}">
              <a16:creationId xmlns:a16="http://schemas.microsoft.com/office/drawing/2014/main" id="{5A64D519-93EA-4548-9DF0-05FA03258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19" name="Picture 5">
          <a:extLst>
            <a:ext uri="{FF2B5EF4-FFF2-40B4-BE49-F238E27FC236}">
              <a16:creationId xmlns:a16="http://schemas.microsoft.com/office/drawing/2014/main" id="{20FFCF8E-96B4-4E48-890E-24845C4EC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0" name="Picture 5">
          <a:extLst>
            <a:ext uri="{FF2B5EF4-FFF2-40B4-BE49-F238E27FC236}">
              <a16:creationId xmlns:a16="http://schemas.microsoft.com/office/drawing/2014/main" id="{DDEFE778-C962-48F3-A2B6-7EC4E2CC7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1" name="Picture 5">
          <a:extLst>
            <a:ext uri="{FF2B5EF4-FFF2-40B4-BE49-F238E27FC236}">
              <a16:creationId xmlns:a16="http://schemas.microsoft.com/office/drawing/2014/main" id="{BD3F5FFC-98B3-425B-BF33-E83E85B716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2" name="Picture 5">
          <a:extLst>
            <a:ext uri="{FF2B5EF4-FFF2-40B4-BE49-F238E27FC236}">
              <a16:creationId xmlns:a16="http://schemas.microsoft.com/office/drawing/2014/main" id="{75F916BB-46B4-4F32-AEA6-D9DDAFD15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3" name="Picture 5">
          <a:extLst>
            <a:ext uri="{FF2B5EF4-FFF2-40B4-BE49-F238E27FC236}">
              <a16:creationId xmlns:a16="http://schemas.microsoft.com/office/drawing/2014/main" id="{472DBE1C-8087-49E5-9550-DFC5C708E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4" name="Picture 5">
          <a:extLst>
            <a:ext uri="{FF2B5EF4-FFF2-40B4-BE49-F238E27FC236}">
              <a16:creationId xmlns:a16="http://schemas.microsoft.com/office/drawing/2014/main" id="{8084CB69-155C-4D90-8DDD-DBCD115383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5" name="Picture 5">
          <a:extLst>
            <a:ext uri="{FF2B5EF4-FFF2-40B4-BE49-F238E27FC236}">
              <a16:creationId xmlns:a16="http://schemas.microsoft.com/office/drawing/2014/main" id="{0DD05CFB-AE5A-414E-A088-DABEAB32E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6" name="Picture 5">
          <a:extLst>
            <a:ext uri="{FF2B5EF4-FFF2-40B4-BE49-F238E27FC236}">
              <a16:creationId xmlns:a16="http://schemas.microsoft.com/office/drawing/2014/main" id="{6517EBED-A540-4587-AFC1-83A7044B5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7" name="Picture 5">
          <a:extLst>
            <a:ext uri="{FF2B5EF4-FFF2-40B4-BE49-F238E27FC236}">
              <a16:creationId xmlns:a16="http://schemas.microsoft.com/office/drawing/2014/main" id="{692EA62F-14D3-4BFB-B50E-109954589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8" name="Picture 5">
          <a:extLst>
            <a:ext uri="{FF2B5EF4-FFF2-40B4-BE49-F238E27FC236}">
              <a16:creationId xmlns:a16="http://schemas.microsoft.com/office/drawing/2014/main" id="{7E621DB0-D439-4C34-BF49-87AAAD9AC4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29" name="Picture 5">
          <a:extLst>
            <a:ext uri="{FF2B5EF4-FFF2-40B4-BE49-F238E27FC236}">
              <a16:creationId xmlns:a16="http://schemas.microsoft.com/office/drawing/2014/main" id="{088F0C2F-FF4A-4589-99CB-994716B73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0" name="Picture 5">
          <a:extLst>
            <a:ext uri="{FF2B5EF4-FFF2-40B4-BE49-F238E27FC236}">
              <a16:creationId xmlns:a16="http://schemas.microsoft.com/office/drawing/2014/main" id="{17515DF8-2953-4D18-BF1E-A386930A1E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1" name="Picture 5">
          <a:extLst>
            <a:ext uri="{FF2B5EF4-FFF2-40B4-BE49-F238E27FC236}">
              <a16:creationId xmlns:a16="http://schemas.microsoft.com/office/drawing/2014/main" id="{6CB1DF74-32D0-48D9-A2DF-5EAEE9B44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2" name="Picture 5">
          <a:extLst>
            <a:ext uri="{FF2B5EF4-FFF2-40B4-BE49-F238E27FC236}">
              <a16:creationId xmlns:a16="http://schemas.microsoft.com/office/drawing/2014/main" id="{F85D2E39-829E-42B0-9C70-73701D64A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3" name="Picture 5">
          <a:extLst>
            <a:ext uri="{FF2B5EF4-FFF2-40B4-BE49-F238E27FC236}">
              <a16:creationId xmlns:a16="http://schemas.microsoft.com/office/drawing/2014/main" id="{B4D17D04-EDED-4687-A657-27831AE39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4" name="Picture 5">
          <a:extLst>
            <a:ext uri="{FF2B5EF4-FFF2-40B4-BE49-F238E27FC236}">
              <a16:creationId xmlns:a16="http://schemas.microsoft.com/office/drawing/2014/main" id="{B671C491-5219-40E5-828D-6E7ADBBEB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5" name="Picture 5">
          <a:extLst>
            <a:ext uri="{FF2B5EF4-FFF2-40B4-BE49-F238E27FC236}">
              <a16:creationId xmlns:a16="http://schemas.microsoft.com/office/drawing/2014/main" id="{4BE3E0D8-6480-4B7D-98CA-6F876F110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6" name="Picture 5">
          <a:extLst>
            <a:ext uri="{FF2B5EF4-FFF2-40B4-BE49-F238E27FC236}">
              <a16:creationId xmlns:a16="http://schemas.microsoft.com/office/drawing/2014/main" id="{1A33CB65-2354-48CA-A825-536D78699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7" name="Picture 5">
          <a:extLst>
            <a:ext uri="{FF2B5EF4-FFF2-40B4-BE49-F238E27FC236}">
              <a16:creationId xmlns:a16="http://schemas.microsoft.com/office/drawing/2014/main" id="{331C7E42-9F0F-4368-B0C5-FC68FD4C4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8" name="Picture 5">
          <a:extLst>
            <a:ext uri="{FF2B5EF4-FFF2-40B4-BE49-F238E27FC236}">
              <a16:creationId xmlns:a16="http://schemas.microsoft.com/office/drawing/2014/main" id="{2FCAC3FA-442A-4151-84BB-158422A8B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39" name="Picture 5">
          <a:extLst>
            <a:ext uri="{FF2B5EF4-FFF2-40B4-BE49-F238E27FC236}">
              <a16:creationId xmlns:a16="http://schemas.microsoft.com/office/drawing/2014/main" id="{CC53EAA8-FFCA-48C2-996E-1B512DF06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0" name="Picture 5">
          <a:extLst>
            <a:ext uri="{FF2B5EF4-FFF2-40B4-BE49-F238E27FC236}">
              <a16:creationId xmlns:a16="http://schemas.microsoft.com/office/drawing/2014/main" id="{546ED361-B70B-4EFC-A447-D054EFBA13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1" name="Picture 5">
          <a:extLst>
            <a:ext uri="{FF2B5EF4-FFF2-40B4-BE49-F238E27FC236}">
              <a16:creationId xmlns:a16="http://schemas.microsoft.com/office/drawing/2014/main" id="{001FE584-DC65-4138-A789-700D88366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2" name="Picture 5">
          <a:extLst>
            <a:ext uri="{FF2B5EF4-FFF2-40B4-BE49-F238E27FC236}">
              <a16:creationId xmlns:a16="http://schemas.microsoft.com/office/drawing/2014/main" id="{0DFF2AD0-2B35-4E13-BB1D-EBE9A1200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3" name="Picture 5">
          <a:extLst>
            <a:ext uri="{FF2B5EF4-FFF2-40B4-BE49-F238E27FC236}">
              <a16:creationId xmlns:a16="http://schemas.microsoft.com/office/drawing/2014/main" id="{FCD23028-F222-4C1D-B3C8-439E95F34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4" name="Picture 5">
          <a:extLst>
            <a:ext uri="{FF2B5EF4-FFF2-40B4-BE49-F238E27FC236}">
              <a16:creationId xmlns:a16="http://schemas.microsoft.com/office/drawing/2014/main" id="{9622A049-84D5-4BD1-9839-8D3CB5C75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5" name="Picture 5">
          <a:extLst>
            <a:ext uri="{FF2B5EF4-FFF2-40B4-BE49-F238E27FC236}">
              <a16:creationId xmlns:a16="http://schemas.microsoft.com/office/drawing/2014/main" id="{7FB06C2C-300F-4D16-B35A-9A18D56F3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6" name="Picture 5">
          <a:extLst>
            <a:ext uri="{FF2B5EF4-FFF2-40B4-BE49-F238E27FC236}">
              <a16:creationId xmlns:a16="http://schemas.microsoft.com/office/drawing/2014/main" id="{063ABDA7-5D5E-4600-BE94-5AC8D8F0FA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7" name="Picture 5">
          <a:extLst>
            <a:ext uri="{FF2B5EF4-FFF2-40B4-BE49-F238E27FC236}">
              <a16:creationId xmlns:a16="http://schemas.microsoft.com/office/drawing/2014/main" id="{07E68016-3A23-4738-9442-4FE70F53C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8" name="Picture 5">
          <a:extLst>
            <a:ext uri="{FF2B5EF4-FFF2-40B4-BE49-F238E27FC236}">
              <a16:creationId xmlns:a16="http://schemas.microsoft.com/office/drawing/2014/main" id="{256C3FBA-A6E6-4C2D-83AF-7B6B6A54D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49" name="Picture 5">
          <a:extLst>
            <a:ext uri="{FF2B5EF4-FFF2-40B4-BE49-F238E27FC236}">
              <a16:creationId xmlns:a16="http://schemas.microsoft.com/office/drawing/2014/main" id="{DB51797A-9A21-4C14-B3C2-AFFA8A93B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0" name="Picture 5">
          <a:extLst>
            <a:ext uri="{FF2B5EF4-FFF2-40B4-BE49-F238E27FC236}">
              <a16:creationId xmlns:a16="http://schemas.microsoft.com/office/drawing/2014/main" id="{BEED552D-7183-4BEE-B847-7144C541F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1" name="Picture 5">
          <a:extLst>
            <a:ext uri="{FF2B5EF4-FFF2-40B4-BE49-F238E27FC236}">
              <a16:creationId xmlns:a16="http://schemas.microsoft.com/office/drawing/2014/main" id="{271BA81D-6FE1-497C-8E87-15BE01819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2" name="Picture 5">
          <a:extLst>
            <a:ext uri="{FF2B5EF4-FFF2-40B4-BE49-F238E27FC236}">
              <a16:creationId xmlns:a16="http://schemas.microsoft.com/office/drawing/2014/main" id="{99900139-5B4D-4E86-8B45-99661A081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3" name="Picture 5">
          <a:extLst>
            <a:ext uri="{FF2B5EF4-FFF2-40B4-BE49-F238E27FC236}">
              <a16:creationId xmlns:a16="http://schemas.microsoft.com/office/drawing/2014/main" id="{E2EFDFA5-4C04-4245-97E3-4F8FC0E2F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4" name="Picture 5">
          <a:extLst>
            <a:ext uri="{FF2B5EF4-FFF2-40B4-BE49-F238E27FC236}">
              <a16:creationId xmlns:a16="http://schemas.microsoft.com/office/drawing/2014/main" id="{4A9EC497-C0B5-40C6-8F40-8C7F42205A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5" name="Picture 5">
          <a:extLst>
            <a:ext uri="{FF2B5EF4-FFF2-40B4-BE49-F238E27FC236}">
              <a16:creationId xmlns:a16="http://schemas.microsoft.com/office/drawing/2014/main" id="{851C3AA2-0EF0-45A3-83FA-BD7D3EA7A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6" name="Picture 5">
          <a:extLst>
            <a:ext uri="{FF2B5EF4-FFF2-40B4-BE49-F238E27FC236}">
              <a16:creationId xmlns:a16="http://schemas.microsoft.com/office/drawing/2014/main" id="{1C63A51C-683C-41B3-AEB1-CD0E2398D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7" name="Picture 5">
          <a:extLst>
            <a:ext uri="{FF2B5EF4-FFF2-40B4-BE49-F238E27FC236}">
              <a16:creationId xmlns:a16="http://schemas.microsoft.com/office/drawing/2014/main" id="{66733117-A602-4DAB-8BD7-5CEB8BB98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8" name="Picture 5">
          <a:extLst>
            <a:ext uri="{FF2B5EF4-FFF2-40B4-BE49-F238E27FC236}">
              <a16:creationId xmlns:a16="http://schemas.microsoft.com/office/drawing/2014/main" id="{827D478E-978A-4344-BE26-E4E9CEDDE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59" name="Picture 5">
          <a:extLst>
            <a:ext uri="{FF2B5EF4-FFF2-40B4-BE49-F238E27FC236}">
              <a16:creationId xmlns:a16="http://schemas.microsoft.com/office/drawing/2014/main" id="{5BBA127E-F410-4D2A-892F-83EEE3F977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0" name="Picture 5">
          <a:extLst>
            <a:ext uri="{FF2B5EF4-FFF2-40B4-BE49-F238E27FC236}">
              <a16:creationId xmlns:a16="http://schemas.microsoft.com/office/drawing/2014/main" id="{B86F10F0-2399-4C16-AF2C-028B3A3101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1" name="Picture 5">
          <a:extLst>
            <a:ext uri="{FF2B5EF4-FFF2-40B4-BE49-F238E27FC236}">
              <a16:creationId xmlns:a16="http://schemas.microsoft.com/office/drawing/2014/main" id="{D1A534E6-6D50-4A3E-8147-14EBB24FEF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2" name="Picture 5">
          <a:extLst>
            <a:ext uri="{FF2B5EF4-FFF2-40B4-BE49-F238E27FC236}">
              <a16:creationId xmlns:a16="http://schemas.microsoft.com/office/drawing/2014/main" id="{1FAA992C-5564-4D13-B81E-B14B6AB2B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3" name="Picture 5">
          <a:extLst>
            <a:ext uri="{FF2B5EF4-FFF2-40B4-BE49-F238E27FC236}">
              <a16:creationId xmlns:a16="http://schemas.microsoft.com/office/drawing/2014/main" id="{44656955-E32F-459A-969F-63A04EFEE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4" name="Picture 5">
          <a:extLst>
            <a:ext uri="{FF2B5EF4-FFF2-40B4-BE49-F238E27FC236}">
              <a16:creationId xmlns:a16="http://schemas.microsoft.com/office/drawing/2014/main" id="{EBAEE496-C2F3-4312-8282-EF81587DFE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5" name="Picture 5">
          <a:extLst>
            <a:ext uri="{FF2B5EF4-FFF2-40B4-BE49-F238E27FC236}">
              <a16:creationId xmlns:a16="http://schemas.microsoft.com/office/drawing/2014/main" id="{616775A1-4B45-4F79-A8A9-6F2C7A3DAC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6" name="Picture 5">
          <a:extLst>
            <a:ext uri="{FF2B5EF4-FFF2-40B4-BE49-F238E27FC236}">
              <a16:creationId xmlns:a16="http://schemas.microsoft.com/office/drawing/2014/main" id="{849ADFC0-FA28-4A64-B0A1-4BE94324F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7" name="Picture 5">
          <a:extLst>
            <a:ext uri="{FF2B5EF4-FFF2-40B4-BE49-F238E27FC236}">
              <a16:creationId xmlns:a16="http://schemas.microsoft.com/office/drawing/2014/main" id="{C19D4291-719F-4CD9-8C78-FF2E1DBEC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8" name="Picture 5">
          <a:extLst>
            <a:ext uri="{FF2B5EF4-FFF2-40B4-BE49-F238E27FC236}">
              <a16:creationId xmlns:a16="http://schemas.microsoft.com/office/drawing/2014/main" id="{A87643FB-0ABE-4659-A995-D4EE9B9500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69" name="Picture 5">
          <a:extLst>
            <a:ext uri="{FF2B5EF4-FFF2-40B4-BE49-F238E27FC236}">
              <a16:creationId xmlns:a16="http://schemas.microsoft.com/office/drawing/2014/main" id="{364AC4E8-E60A-4E33-BF35-99F05A2C4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0" name="Picture 5">
          <a:extLst>
            <a:ext uri="{FF2B5EF4-FFF2-40B4-BE49-F238E27FC236}">
              <a16:creationId xmlns:a16="http://schemas.microsoft.com/office/drawing/2014/main" id="{4327AD20-437E-4048-A0B0-652B5D784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1" name="Picture 5">
          <a:extLst>
            <a:ext uri="{FF2B5EF4-FFF2-40B4-BE49-F238E27FC236}">
              <a16:creationId xmlns:a16="http://schemas.microsoft.com/office/drawing/2014/main" id="{50DE4E1D-D889-4A58-A166-15B35B7433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2" name="Picture 5">
          <a:extLst>
            <a:ext uri="{FF2B5EF4-FFF2-40B4-BE49-F238E27FC236}">
              <a16:creationId xmlns:a16="http://schemas.microsoft.com/office/drawing/2014/main" id="{18E16C50-BAD5-432E-B19D-7E80C03AE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3" name="Picture 5">
          <a:extLst>
            <a:ext uri="{FF2B5EF4-FFF2-40B4-BE49-F238E27FC236}">
              <a16:creationId xmlns:a16="http://schemas.microsoft.com/office/drawing/2014/main" id="{31B62277-E7BF-47FE-A47B-265AFAA70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4" name="Picture 5">
          <a:extLst>
            <a:ext uri="{FF2B5EF4-FFF2-40B4-BE49-F238E27FC236}">
              <a16:creationId xmlns:a16="http://schemas.microsoft.com/office/drawing/2014/main" id="{9AFFD6A6-BD44-4156-8948-820BE9514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5" name="Picture 5">
          <a:extLst>
            <a:ext uri="{FF2B5EF4-FFF2-40B4-BE49-F238E27FC236}">
              <a16:creationId xmlns:a16="http://schemas.microsoft.com/office/drawing/2014/main" id="{C106F7E3-B464-41F5-B531-C1B0A301C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6" name="Picture 5">
          <a:extLst>
            <a:ext uri="{FF2B5EF4-FFF2-40B4-BE49-F238E27FC236}">
              <a16:creationId xmlns:a16="http://schemas.microsoft.com/office/drawing/2014/main" id="{758D2A72-7664-497C-9842-6D69600CAA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7" name="Picture 5">
          <a:extLst>
            <a:ext uri="{FF2B5EF4-FFF2-40B4-BE49-F238E27FC236}">
              <a16:creationId xmlns:a16="http://schemas.microsoft.com/office/drawing/2014/main" id="{B4EBE9A9-735C-4168-ABB8-B239C1612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778" name="Picture 5">
          <a:extLst>
            <a:ext uri="{FF2B5EF4-FFF2-40B4-BE49-F238E27FC236}">
              <a16:creationId xmlns:a16="http://schemas.microsoft.com/office/drawing/2014/main" id="{A7463D21-65D7-4898-B7D8-3D8A4E263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79" name="Picture 5">
          <a:extLst>
            <a:ext uri="{FF2B5EF4-FFF2-40B4-BE49-F238E27FC236}">
              <a16:creationId xmlns:a16="http://schemas.microsoft.com/office/drawing/2014/main" id="{EC38574F-1A6E-4D0A-8CB7-DB5EB433DF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0" name="Picture 5">
          <a:extLst>
            <a:ext uri="{FF2B5EF4-FFF2-40B4-BE49-F238E27FC236}">
              <a16:creationId xmlns:a16="http://schemas.microsoft.com/office/drawing/2014/main" id="{BFA118AB-9672-4A3A-A821-91B9E673F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1" name="Picture 5">
          <a:extLst>
            <a:ext uri="{FF2B5EF4-FFF2-40B4-BE49-F238E27FC236}">
              <a16:creationId xmlns:a16="http://schemas.microsoft.com/office/drawing/2014/main" id="{C1430618-367C-4C41-8CC9-8D2FAED9F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2" name="Picture 5">
          <a:extLst>
            <a:ext uri="{FF2B5EF4-FFF2-40B4-BE49-F238E27FC236}">
              <a16:creationId xmlns:a16="http://schemas.microsoft.com/office/drawing/2014/main" id="{66CA2478-F74D-4281-8890-D458DB4F81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3" name="Picture 5">
          <a:extLst>
            <a:ext uri="{FF2B5EF4-FFF2-40B4-BE49-F238E27FC236}">
              <a16:creationId xmlns:a16="http://schemas.microsoft.com/office/drawing/2014/main" id="{A9125E13-63B4-49A5-BAD4-8144E675C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4" name="Picture 5">
          <a:extLst>
            <a:ext uri="{FF2B5EF4-FFF2-40B4-BE49-F238E27FC236}">
              <a16:creationId xmlns:a16="http://schemas.microsoft.com/office/drawing/2014/main" id="{11DFCFCF-F0DD-4B4F-BB1D-EE5AC2ADC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5" name="Picture 5">
          <a:extLst>
            <a:ext uri="{FF2B5EF4-FFF2-40B4-BE49-F238E27FC236}">
              <a16:creationId xmlns:a16="http://schemas.microsoft.com/office/drawing/2014/main" id="{2C4776BA-74FE-4797-96E4-6B59848D8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6" name="Picture 5">
          <a:extLst>
            <a:ext uri="{FF2B5EF4-FFF2-40B4-BE49-F238E27FC236}">
              <a16:creationId xmlns:a16="http://schemas.microsoft.com/office/drawing/2014/main" id="{50A734B3-7953-448A-948D-3D97BDB69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7" name="Picture 5">
          <a:extLst>
            <a:ext uri="{FF2B5EF4-FFF2-40B4-BE49-F238E27FC236}">
              <a16:creationId xmlns:a16="http://schemas.microsoft.com/office/drawing/2014/main" id="{1510ADDF-55DE-4960-8C0C-371657ABF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8" name="Picture 5">
          <a:extLst>
            <a:ext uri="{FF2B5EF4-FFF2-40B4-BE49-F238E27FC236}">
              <a16:creationId xmlns:a16="http://schemas.microsoft.com/office/drawing/2014/main" id="{D70FFD3B-EC3D-49F3-A750-DC092F1480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89" name="Picture 5">
          <a:extLst>
            <a:ext uri="{FF2B5EF4-FFF2-40B4-BE49-F238E27FC236}">
              <a16:creationId xmlns:a16="http://schemas.microsoft.com/office/drawing/2014/main" id="{1DF61178-C96C-4AB1-9563-0460C941D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0" name="Picture 5">
          <a:extLst>
            <a:ext uri="{FF2B5EF4-FFF2-40B4-BE49-F238E27FC236}">
              <a16:creationId xmlns:a16="http://schemas.microsoft.com/office/drawing/2014/main" id="{3DC473E4-E21A-406E-9F17-69B28EB01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1" name="Picture 5">
          <a:extLst>
            <a:ext uri="{FF2B5EF4-FFF2-40B4-BE49-F238E27FC236}">
              <a16:creationId xmlns:a16="http://schemas.microsoft.com/office/drawing/2014/main" id="{637AEE7C-CB18-45BC-8821-8174F43100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2" name="Picture 5">
          <a:extLst>
            <a:ext uri="{FF2B5EF4-FFF2-40B4-BE49-F238E27FC236}">
              <a16:creationId xmlns:a16="http://schemas.microsoft.com/office/drawing/2014/main" id="{3197EC61-B64A-4A9E-94D1-DF493C0437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3" name="Picture 5">
          <a:extLst>
            <a:ext uri="{FF2B5EF4-FFF2-40B4-BE49-F238E27FC236}">
              <a16:creationId xmlns:a16="http://schemas.microsoft.com/office/drawing/2014/main" id="{EA46E70F-C164-44BB-9E00-BCD13DD2F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4" name="Picture 5">
          <a:extLst>
            <a:ext uri="{FF2B5EF4-FFF2-40B4-BE49-F238E27FC236}">
              <a16:creationId xmlns:a16="http://schemas.microsoft.com/office/drawing/2014/main" id="{B2CBF7CA-9FD7-4E5C-8416-09354074E4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5" name="Picture 5">
          <a:extLst>
            <a:ext uri="{FF2B5EF4-FFF2-40B4-BE49-F238E27FC236}">
              <a16:creationId xmlns:a16="http://schemas.microsoft.com/office/drawing/2014/main" id="{80A7F165-38C8-4E77-8B71-A30D4C6253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6" name="Picture 5">
          <a:extLst>
            <a:ext uri="{FF2B5EF4-FFF2-40B4-BE49-F238E27FC236}">
              <a16:creationId xmlns:a16="http://schemas.microsoft.com/office/drawing/2014/main" id="{A65040C9-15AF-4BAE-88E6-7E27326CA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7" name="Picture 5">
          <a:extLst>
            <a:ext uri="{FF2B5EF4-FFF2-40B4-BE49-F238E27FC236}">
              <a16:creationId xmlns:a16="http://schemas.microsoft.com/office/drawing/2014/main" id="{BE29D264-68CE-4925-B274-A8FDD0F475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8" name="Picture 5">
          <a:extLst>
            <a:ext uri="{FF2B5EF4-FFF2-40B4-BE49-F238E27FC236}">
              <a16:creationId xmlns:a16="http://schemas.microsoft.com/office/drawing/2014/main" id="{2699DD2B-6123-49A7-9BE4-E9BE850641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799" name="Picture 5">
          <a:extLst>
            <a:ext uri="{FF2B5EF4-FFF2-40B4-BE49-F238E27FC236}">
              <a16:creationId xmlns:a16="http://schemas.microsoft.com/office/drawing/2014/main" id="{45FEF496-A64E-4947-B2A3-7A7A617A6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0" name="Picture 5">
          <a:extLst>
            <a:ext uri="{FF2B5EF4-FFF2-40B4-BE49-F238E27FC236}">
              <a16:creationId xmlns:a16="http://schemas.microsoft.com/office/drawing/2014/main" id="{14112947-8547-436B-B056-21EA9BED6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1" name="Picture 5">
          <a:extLst>
            <a:ext uri="{FF2B5EF4-FFF2-40B4-BE49-F238E27FC236}">
              <a16:creationId xmlns:a16="http://schemas.microsoft.com/office/drawing/2014/main" id="{48FFD3C1-69BB-4FA1-AF45-69386956C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2" name="Picture 5">
          <a:extLst>
            <a:ext uri="{FF2B5EF4-FFF2-40B4-BE49-F238E27FC236}">
              <a16:creationId xmlns:a16="http://schemas.microsoft.com/office/drawing/2014/main" id="{1DE681EF-74A7-46A6-9A84-049D773CF1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3" name="Picture 5">
          <a:extLst>
            <a:ext uri="{FF2B5EF4-FFF2-40B4-BE49-F238E27FC236}">
              <a16:creationId xmlns:a16="http://schemas.microsoft.com/office/drawing/2014/main" id="{5215F34D-EB13-4573-95E0-725FBD50F9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4" name="Picture 5">
          <a:extLst>
            <a:ext uri="{FF2B5EF4-FFF2-40B4-BE49-F238E27FC236}">
              <a16:creationId xmlns:a16="http://schemas.microsoft.com/office/drawing/2014/main" id="{E050C1AF-1778-4661-9428-DB3E6D032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5" name="Picture 5">
          <a:extLst>
            <a:ext uri="{FF2B5EF4-FFF2-40B4-BE49-F238E27FC236}">
              <a16:creationId xmlns:a16="http://schemas.microsoft.com/office/drawing/2014/main" id="{BC132AC1-13C7-4C44-B529-ADC0E44D46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6" name="Picture 5">
          <a:extLst>
            <a:ext uri="{FF2B5EF4-FFF2-40B4-BE49-F238E27FC236}">
              <a16:creationId xmlns:a16="http://schemas.microsoft.com/office/drawing/2014/main" id="{F883CD30-F485-4365-A839-214137C46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7" name="Picture 5">
          <a:extLst>
            <a:ext uri="{FF2B5EF4-FFF2-40B4-BE49-F238E27FC236}">
              <a16:creationId xmlns:a16="http://schemas.microsoft.com/office/drawing/2014/main" id="{AF290A2D-B6A8-4B87-8487-FD112DA92B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8" name="Picture 5">
          <a:extLst>
            <a:ext uri="{FF2B5EF4-FFF2-40B4-BE49-F238E27FC236}">
              <a16:creationId xmlns:a16="http://schemas.microsoft.com/office/drawing/2014/main" id="{C5015A27-51B5-4720-8C5C-5B66A6CAA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09" name="Picture 5">
          <a:extLst>
            <a:ext uri="{FF2B5EF4-FFF2-40B4-BE49-F238E27FC236}">
              <a16:creationId xmlns:a16="http://schemas.microsoft.com/office/drawing/2014/main" id="{F58DAEE6-8427-4121-9FF3-405DB3179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0" name="Picture 5">
          <a:extLst>
            <a:ext uri="{FF2B5EF4-FFF2-40B4-BE49-F238E27FC236}">
              <a16:creationId xmlns:a16="http://schemas.microsoft.com/office/drawing/2014/main" id="{44718703-23E0-4CCF-86EA-4FA9527E8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1" name="Picture 5">
          <a:extLst>
            <a:ext uri="{FF2B5EF4-FFF2-40B4-BE49-F238E27FC236}">
              <a16:creationId xmlns:a16="http://schemas.microsoft.com/office/drawing/2014/main" id="{AA4B3B0E-FC00-495C-88CF-2C6BD1D6E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2" name="Picture 5">
          <a:extLst>
            <a:ext uri="{FF2B5EF4-FFF2-40B4-BE49-F238E27FC236}">
              <a16:creationId xmlns:a16="http://schemas.microsoft.com/office/drawing/2014/main" id="{6CBE988F-3603-4E57-83F1-CDF120B2A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3" name="Picture 5">
          <a:extLst>
            <a:ext uri="{FF2B5EF4-FFF2-40B4-BE49-F238E27FC236}">
              <a16:creationId xmlns:a16="http://schemas.microsoft.com/office/drawing/2014/main" id="{380E0508-7422-45DB-B5FE-DB9A66896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4" name="Picture 5">
          <a:extLst>
            <a:ext uri="{FF2B5EF4-FFF2-40B4-BE49-F238E27FC236}">
              <a16:creationId xmlns:a16="http://schemas.microsoft.com/office/drawing/2014/main" id="{7C7FF498-81B4-4C20-B30D-7015227ED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5" name="Picture 5">
          <a:extLst>
            <a:ext uri="{FF2B5EF4-FFF2-40B4-BE49-F238E27FC236}">
              <a16:creationId xmlns:a16="http://schemas.microsoft.com/office/drawing/2014/main" id="{A50EA967-7AA5-4538-AA8A-63521AE599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6" name="Picture 5">
          <a:extLst>
            <a:ext uri="{FF2B5EF4-FFF2-40B4-BE49-F238E27FC236}">
              <a16:creationId xmlns:a16="http://schemas.microsoft.com/office/drawing/2014/main" id="{97104C85-E562-4E28-8C08-4C2001B43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7" name="Picture 5">
          <a:extLst>
            <a:ext uri="{FF2B5EF4-FFF2-40B4-BE49-F238E27FC236}">
              <a16:creationId xmlns:a16="http://schemas.microsoft.com/office/drawing/2014/main" id="{780F1D3E-89C0-4475-8F60-1BEC202BC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8" name="Picture 5">
          <a:extLst>
            <a:ext uri="{FF2B5EF4-FFF2-40B4-BE49-F238E27FC236}">
              <a16:creationId xmlns:a16="http://schemas.microsoft.com/office/drawing/2014/main" id="{27B9D70A-9E4A-43D9-86AE-733431B91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19" name="Picture 5">
          <a:extLst>
            <a:ext uri="{FF2B5EF4-FFF2-40B4-BE49-F238E27FC236}">
              <a16:creationId xmlns:a16="http://schemas.microsoft.com/office/drawing/2014/main" id="{7766B8E0-3100-4778-8210-EAD1AA3E6F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820" name="Picture 5">
          <a:extLst>
            <a:ext uri="{FF2B5EF4-FFF2-40B4-BE49-F238E27FC236}">
              <a16:creationId xmlns:a16="http://schemas.microsoft.com/office/drawing/2014/main" id="{CC53D923-C85E-4CBA-B6A1-54512E9E2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1" name="Picture 5">
          <a:extLst>
            <a:ext uri="{FF2B5EF4-FFF2-40B4-BE49-F238E27FC236}">
              <a16:creationId xmlns:a16="http://schemas.microsoft.com/office/drawing/2014/main" id="{43F4C6C6-662A-466D-9F6A-23F7B1876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2" name="Picture 5">
          <a:extLst>
            <a:ext uri="{FF2B5EF4-FFF2-40B4-BE49-F238E27FC236}">
              <a16:creationId xmlns:a16="http://schemas.microsoft.com/office/drawing/2014/main" id="{5985DC60-9947-45E9-A7C4-69B7513FA8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3" name="Picture 5">
          <a:extLst>
            <a:ext uri="{FF2B5EF4-FFF2-40B4-BE49-F238E27FC236}">
              <a16:creationId xmlns:a16="http://schemas.microsoft.com/office/drawing/2014/main" id="{C3261B3F-52B2-4499-829B-C7ADCDAC3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4" name="Picture 5">
          <a:extLst>
            <a:ext uri="{FF2B5EF4-FFF2-40B4-BE49-F238E27FC236}">
              <a16:creationId xmlns:a16="http://schemas.microsoft.com/office/drawing/2014/main" id="{F8CD6E15-B6AC-4F42-855F-A908177D23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5" name="Picture 5">
          <a:extLst>
            <a:ext uri="{FF2B5EF4-FFF2-40B4-BE49-F238E27FC236}">
              <a16:creationId xmlns:a16="http://schemas.microsoft.com/office/drawing/2014/main" id="{9D952249-6E57-4128-BE79-A0A3CD330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6" name="Picture 5">
          <a:extLst>
            <a:ext uri="{FF2B5EF4-FFF2-40B4-BE49-F238E27FC236}">
              <a16:creationId xmlns:a16="http://schemas.microsoft.com/office/drawing/2014/main" id="{F64CCF6B-AD7B-4EA4-91DD-AEAA785A2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7" name="Picture 5">
          <a:extLst>
            <a:ext uri="{FF2B5EF4-FFF2-40B4-BE49-F238E27FC236}">
              <a16:creationId xmlns:a16="http://schemas.microsoft.com/office/drawing/2014/main" id="{D3640E5A-9EA4-4E09-A876-9AE07AAE9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8" name="Picture 5">
          <a:extLst>
            <a:ext uri="{FF2B5EF4-FFF2-40B4-BE49-F238E27FC236}">
              <a16:creationId xmlns:a16="http://schemas.microsoft.com/office/drawing/2014/main" id="{1207BA93-C30F-413C-94A2-CDF4EF693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29" name="Picture 5">
          <a:extLst>
            <a:ext uri="{FF2B5EF4-FFF2-40B4-BE49-F238E27FC236}">
              <a16:creationId xmlns:a16="http://schemas.microsoft.com/office/drawing/2014/main" id="{14DA774E-FE30-4DA1-AF3F-1DF766090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0" name="Picture 5">
          <a:extLst>
            <a:ext uri="{FF2B5EF4-FFF2-40B4-BE49-F238E27FC236}">
              <a16:creationId xmlns:a16="http://schemas.microsoft.com/office/drawing/2014/main" id="{68F87AF3-B04A-41F6-8ECE-BDCDE58526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1" name="Picture 5">
          <a:extLst>
            <a:ext uri="{FF2B5EF4-FFF2-40B4-BE49-F238E27FC236}">
              <a16:creationId xmlns:a16="http://schemas.microsoft.com/office/drawing/2014/main" id="{076A2C8B-ECDF-4CAC-B74C-9272D9815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2" name="Picture 5">
          <a:extLst>
            <a:ext uri="{FF2B5EF4-FFF2-40B4-BE49-F238E27FC236}">
              <a16:creationId xmlns:a16="http://schemas.microsoft.com/office/drawing/2014/main" id="{F2AF0950-92D9-4BEC-95DA-0DE9098DD4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3" name="Picture 5">
          <a:extLst>
            <a:ext uri="{FF2B5EF4-FFF2-40B4-BE49-F238E27FC236}">
              <a16:creationId xmlns:a16="http://schemas.microsoft.com/office/drawing/2014/main" id="{BC585105-1C39-4BC5-80A9-D381D68E3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4" name="Picture 5">
          <a:extLst>
            <a:ext uri="{FF2B5EF4-FFF2-40B4-BE49-F238E27FC236}">
              <a16:creationId xmlns:a16="http://schemas.microsoft.com/office/drawing/2014/main" id="{DBA4D2C3-9EA8-43DD-8D02-EA0FD7730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5" name="Picture 5">
          <a:extLst>
            <a:ext uri="{FF2B5EF4-FFF2-40B4-BE49-F238E27FC236}">
              <a16:creationId xmlns:a16="http://schemas.microsoft.com/office/drawing/2014/main" id="{7EECF139-BCC6-4123-BC85-1BD65F5C4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6" name="Picture 5">
          <a:extLst>
            <a:ext uri="{FF2B5EF4-FFF2-40B4-BE49-F238E27FC236}">
              <a16:creationId xmlns:a16="http://schemas.microsoft.com/office/drawing/2014/main" id="{765B96FC-37FA-4E84-8F82-A7DA9FAD0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7" name="Picture 5">
          <a:extLst>
            <a:ext uri="{FF2B5EF4-FFF2-40B4-BE49-F238E27FC236}">
              <a16:creationId xmlns:a16="http://schemas.microsoft.com/office/drawing/2014/main" id="{54191E19-8DA1-427A-8443-75839ECDE8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8" name="Picture 5">
          <a:extLst>
            <a:ext uri="{FF2B5EF4-FFF2-40B4-BE49-F238E27FC236}">
              <a16:creationId xmlns:a16="http://schemas.microsoft.com/office/drawing/2014/main" id="{031D40BF-4AFF-4F92-8996-8F7D024E8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39" name="Picture 5">
          <a:extLst>
            <a:ext uri="{FF2B5EF4-FFF2-40B4-BE49-F238E27FC236}">
              <a16:creationId xmlns:a16="http://schemas.microsoft.com/office/drawing/2014/main" id="{1B46C91E-4DB9-41F4-AC4F-083C16B50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0" name="Picture 5">
          <a:extLst>
            <a:ext uri="{FF2B5EF4-FFF2-40B4-BE49-F238E27FC236}">
              <a16:creationId xmlns:a16="http://schemas.microsoft.com/office/drawing/2014/main" id="{7E1E9005-2413-4268-94D6-EA5CA9CA5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1" name="Picture 5">
          <a:extLst>
            <a:ext uri="{FF2B5EF4-FFF2-40B4-BE49-F238E27FC236}">
              <a16:creationId xmlns:a16="http://schemas.microsoft.com/office/drawing/2014/main" id="{47784BF7-C882-4E15-A1DC-42C11A20F2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2" name="Picture 5">
          <a:extLst>
            <a:ext uri="{FF2B5EF4-FFF2-40B4-BE49-F238E27FC236}">
              <a16:creationId xmlns:a16="http://schemas.microsoft.com/office/drawing/2014/main" id="{A4B22935-63AE-4372-9D81-9594EB268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3" name="Picture 5">
          <a:extLst>
            <a:ext uri="{FF2B5EF4-FFF2-40B4-BE49-F238E27FC236}">
              <a16:creationId xmlns:a16="http://schemas.microsoft.com/office/drawing/2014/main" id="{48060D9C-948F-4EE6-B171-AC3CA10688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4" name="Picture 5">
          <a:extLst>
            <a:ext uri="{FF2B5EF4-FFF2-40B4-BE49-F238E27FC236}">
              <a16:creationId xmlns:a16="http://schemas.microsoft.com/office/drawing/2014/main" id="{F73B1839-0DB5-4AB2-83BD-7B5C529DF2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5" name="Picture 5">
          <a:extLst>
            <a:ext uri="{FF2B5EF4-FFF2-40B4-BE49-F238E27FC236}">
              <a16:creationId xmlns:a16="http://schemas.microsoft.com/office/drawing/2014/main" id="{B2F51182-10DF-433A-95AC-9EDCFC58A9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6" name="Picture 5">
          <a:extLst>
            <a:ext uri="{FF2B5EF4-FFF2-40B4-BE49-F238E27FC236}">
              <a16:creationId xmlns:a16="http://schemas.microsoft.com/office/drawing/2014/main" id="{41871016-1426-424F-9C53-D735064106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7" name="Picture 5">
          <a:extLst>
            <a:ext uri="{FF2B5EF4-FFF2-40B4-BE49-F238E27FC236}">
              <a16:creationId xmlns:a16="http://schemas.microsoft.com/office/drawing/2014/main" id="{56844498-63DF-42BB-A245-FD9135280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8" name="Picture 5">
          <a:extLst>
            <a:ext uri="{FF2B5EF4-FFF2-40B4-BE49-F238E27FC236}">
              <a16:creationId xmlns:a16="http://schemas.microsoft.com/office/drawing/2014/main" id="{A2F96208-8051-475B-A454-7744E2F92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49" name="Picture 5">
          <a:extLst>
            <a:ext uri="{FF2B5EF4-FFF2-40B4-BE49-F238E27FC236}">
              <a16:creationId xmlns:a16="http://schemas.microsoft.com/office/drawing/2014/main" id="{FD4BB596-B3F1-4B04-BC47-1CF51C51D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0" name="Picture 5">
          <a:extLst>
            <a:ext uri="{FF2B5EF4-FFF2-40B4-BE49-F238E27FC236}">
              <a16:creationId xmlns:a16="http://schemas.microsoft.com/office/drawing/2014/main" id="{306AE659-FE1F-474A-A1A4-B25C63A54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1" name="Picture 5">
          <a:extLst>
            <a:ext uri="{FF2B5EF4-FFF2-40B4-BE49-F238E27FC236}">
              <a16:creationId xmlns:a16="http://schemas.microsoft.com/office/drawing/2014/main" id="{9F12440A-2C88-4EE8-953A-FDE8BBB9A5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2" name="Picture 5">
          <a:extLst>
            <a:ext uri="{FF2B5EF4-FFF2-40B4-BE49-F238E27FC236}">
              <a16:creationId xmlns:a16="http://schemas.microsoft.com/office/drawing/2014/main" id="{04633776-4D8E-4845-B719-AFDD27A689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3" name="Picture 5">
          <a:extLst>
            <a:ext uri="{FF2B5EF4-FFF2-40B4-BE49-F238E27FC236}">
              <a16:creationId xmlns:a16="http://schemas.microsoft.com/office/drawing/2014/main" id="{1C5BEAFB-9E66-4C02-AE0D-FF94F242D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4" name="Picture 5">
          <a:extLst>
            <a:ext uri="{FF2B5EF4-FFF2-40B4-BE49-F238E27FC236}">
              <a16:creationId xmlns:a16="http://schemas.microsoft.com/office/drawing/2014/main" id="{C85244BA-300B-4B4C-BBB1-F0D29A860B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5" name="Picture 5">
          <a:extLst>
            <a:ext uri="{FF2B5EF4-FFF2-40B4-BE49-F238E27FC236}">
              <a16:creationId xmlns:a16="http://schemas.microsoft.com/office/drawing/2014/main" id="{23D08A7D-5EFF-4444-868D-087BB8039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6" name="Picture 5">
          <a:extLst>
            <a:ext uri="{FF2B5EF4-FFF2-40B4-BE49-F238E27FC236}">
              <a16:creationId xmlns:a16="http://schemas.microsoft.com/office/drawing/2014/main" id="{D1E7FB1A-5F95-4D23-AF28-022D895BC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7" name="Picture 5">
          <a:extLst>
            <a:ext uri="{FF2B5EF4-FFF2-40B4-BE49-F238E27FC236}">
              <a16:creationId xmlns:a16="http://schemas.microsoft.com/office/drawing/2014/main" id="{3FB864EC-FFAE-49E6-AEF2-E2D465C601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8" name="Picture 5">
          <a:extLst>
            <a:ext uri="{FF2B5EF4-FFF2-40B4-BE49-F238E27FC236}">
              <a16:creationId xmlns:a16="http://schemas.microsoft.com/office/drawing/2014/main" id="{ECDB8B8F-4732-498D-9037-5CAEA1A38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59" name="Picture 5">
          <a:extLst>
            <a:ext uri="{FF2B5EF4-FFF2-40B4-BE49-F238E27FC236}">
              <a16:creationId xmlns:a16="http://schemas.microsoft.com/office/drawing/2014/main" id="{F1869C5B-4298-4C7B-9004-07B58B87D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0" name="Picture 5">
          <a:extLst>
            <a:ext uri="{FF2B5EF4-FFF2-40B4-BE49-F238E27FC236}">
              <a16:creationId xmlns:a16="http://schemas.microsoft.com/office/drawing/2014/main" id="{CC2B72FA-4F8D-4E46-A380-6980643007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1" name="Picture 5">
          <a:extLst>
            <a:ext uri="{FF2B5EF4-FFF2-40B4-BE49-F238E27FC236}">
              <a16:creationId xmlns:a16="http://schemas.microsoft.com/office/drawing/2014/main" id="{FA602F2F-4729-4915-A57B-C725E0AD4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2" name="Picture 5">
          <a:extLst>
            <a:ext uri="{FF2B5EF4-FFF2-40B4-BE49-F238E27FC236}">
              <a16:creationId xmlns:a16="http://schemas.microsoft.com/office/drawing/2014/main" id="{0D7BAA5F-C985-4EA7-8C07-BB09F96B6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3" name="Picture 5">
          <a:extLst>
            <a:ext uri="{FF2B5EF4-FFF2-40B4-BE49-F238E27FC236}">
              <a16:creationId xmlns:a16="http://schemas.microsoft.com/office/drawing/2014/main" id="{E9C047A6-D4F3-46AD-9775-4570C3B96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4" name="Picture 5">
          <a:extLst>
            <a:ext uri="{FF2B5EF4-FFF2-40B4-BE49-F238E27FC236}">
              <a16:creationId xmlns:a16="http://schemas.microsoft.com/office/drawing/2014/main" id="{FCFC5762-5F05-4E74-A17D-CDB6BCD5D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5" name="Picture 5">
          <a:extLst>
            <a:ext uri="{FF2B5EF4-FFF2-40B4-BE49-F238E27FC236}">
              <a16:creationId xmlns:a16="http://schemas.microsoft.com/office/drawing/2014/main" id="{3965E324-7F44-439B-9C59-5AA00D1CF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6" name="Picture 5">
          <a:extLst>
            <a:ext uri="{FF2B5EF4-FFF2-40B4-BE49-F238E27FC236}">
              <a16:creationId xmlns:a16="http://schemas.microsoft.com/office/drawing/2014/main" id="{5CD2ECD8-066F-48DA-A5E5-3877CCDE3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7" name="Picture 5">
          <a:extLst>
            <a:ext uri="{FF2B5EF4-FFF2-40B4-BE49-F238E27FC236}">
              <a16:creationId xmlns:a16="http://schemas.microsoft.com/office/drawing/2014/main" id="{E08EDE2B-EA5A-4F5E-8C55-244E88DED8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8" name="Picture 5">
          <a:extLst>
            <a:ext uri="{FF2B5EF4-FFF2-40B4-BE49-F238E27FC236}">
              <a16:creationId xmlns:a16="http://schemas.microsoft.com/office/drawing/2014/main" id="{2EF26242-28FE-4750-BD0E-CBA2B1185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69" name="Picture 5">
          <a:extLst>
            <a:ext uri="{FF2B5EF4-FFF2-40B4-BE49-F238E27FC236}">
              <a16:creationId xmlns:a16="http://schemas.microsoft.com/office/drawing/2014/main" id="{E0D649CF-F833-41F2-83EA-914373B7C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0" name="Picture 5">
          <a:extLst>
            <a:ext uri="{FF2B5EF4-FFF2-40B4-BE49-F238E27FC236}">
              <a16:creationId xmlns:a16="http://schemas.microsoft.com/office/drawing/2014/main" id="{D0FDF05E-FFF5-427E-BF17-FD39B7E017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1" name="Picture 5">
          <a:extLst>
            <a:ext uri="{FF2B5EF4-FFF2-40B4-BE49-F238E27FC236}">
              <a16:creationId xmlns:a16="http://schemas.microsoft.com/office/drawing/2014/main" id="{875E27CC-9305-4762-ABEC-4154E7D4D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2" name="Picture 5">
          <a:extLst>
            <a:ext uri="{FF2B5EF4-FFF2-40B4-BE49-F238E27FC236}">
              <a16:creationId xmlns:a16="http://schemas.microsoft.com/office/drawing/2014/main" id="{2B363F63-4AA8-4260-92A4-95BDA5960B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3" name="Picture 5">
          <a:extLst>
            <a:ext uri="{FF2B5EF4-FFF2-40B4-BE49-F238E27FC236}">
              <a16:creationId xmlns:a16="http://schemas.microsoft.com/office/drawing/2014/main" id="{007C8DAD-80D0-4274-93A9-263E294E4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4" name="Picture 5">
          <a:extLst>
            <a:ext uri="{FF2B5EF4-FFF2-40B4-BE49-F238E27FC236}">
              <a16:creationId xmlns:a16="http://schemas.microsoft.com/office/drawing/2014/main" id="{06DD78FC-724F-46A0-AEBB-18B5178A2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5" name="Picture 5">
          <a:extLst>
            <a:ext uri="{FF2B5EF4-FFF2-40B4-BE49-F238E27FC236}">
              <a16:creationId xmlns:a16="http://schemas.microsoft.com/office/drawing/2014/main" id="{D45924EB-1EC6-48A4-AB04-856EA43C9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6" name="Picture 5">
          <a:extLst>
            <a:ext uri="{FF2B5EF4-FFF2-40B4-BE49-F238E27FC236}">
              <a16:creationId xmlns:a16="http://schemas.microsoft.com/office/drawing/2014/main" id="{40F507EA-1416-4E32-8074-8A66B1270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7" name="Picture 5">
          <a:extLst>
            <a:ext uri="{FF2B5EF4-FFF2-40B4-BE49-F238E27FC236}">
              <a16:creationId xmlns:a16="http://schemas.microsoft.com/office/drawing/2014/main" id="{1C498C31-29D5-4444-B9D8-BDEF5C73F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8" name="Picture 5">
          <a:extLst>
            <a:ext uri="{FF2B5EF4-FFF2-40B4-BE49-F238E27FC236}">
              <a16:creationId xmlns:a16="http://schemas.microsoft.com/office/drawing/2014/main" id="{404A51A2-C41B-4BDD-8324-E938C0E9F2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79" name="Picture 5">
          <a:extLst>
            <a:ext uri="{FF2B5EF4-FFF2-40B4-BE49-F238E27FC236}">
              <a16:creationId xmlns:a16="http://schemas.microsoft.com/office/drawing/2014/main" id="{62C8368B-EE82-4412-92EE-0B63301327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80" name="Picture 5">
          <a:extLst>
            <a:ext uri="{FF2B5EF4-FFF2-40B4-BE49-F238E27FC236}">
              <a16:creationId xmlns:a16="http://schemas.microsoft.com/office/drawing/2014/main" id="{137A586A-6A80-46C2-8171-A705F7A43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81" name="Picture 5">
          <a:extLst>
            <a:ext uri="{FF2B5EF4-FFF2-40B4-BE49-F238E27FC236}">
              <a16:creationId xmlns:a16="http://schemas.microsoft.com/office/drawing/2014/main" id="{1595E5CA-2DFD-4B79-ACB5-D5F1A61D5C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2882" name="Picture 5">
          <a:extLst>
            <a:ext uri="{FF2B5EF4-FFF2-40B4-BE49-F238E27FC236}">
              <a16:creationId xmlns:a16="http://schemas.microsoft.com/office/drawing/2014/main" id="{7D20C1A1-FCA2-421E-81C0-1B9EE3DFD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3" name="Picture 5">
          <a:extLst>
            <a:ext uri="{FF2B5EF4-FFF2-40B4-BE49-F238E27FC236}">
              <a16:creationId xmlns:a16="http://schemas.microsoft.com/office/drawing/2014/main" id="{714C85DB-A24B-4F57-B36B-5A27417B98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4" name="Picture 5">
          <a:extLst>
            <a:ext uri="{FF2B5EF4-FFF2-40B4-BE49-F238E27FC236}">
              <a16:creationId xmlns:a16="http://schemas.microsoft.com/office/drawing/2014/main" id="{90DBE98F-E84B-45AC-A28A-C223CA25F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5" name="Picture 5">
          <a:extLst>
            <a:ext uri="{FF2B5EF4-FFF2-40B4-BE49-F238E27FC236}">
              <a16:creationId xmlns:a16="http://schemas.microsoft.com/office/drawing/2014/main" id="{75D53B05-9E9F-4C21-9423-12F9F8660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6" name="Picture 5">
          <a:extLst>
            <a:ext uri="{FF2B5EF4-FFF2-40B4-BE49-F238E27FC236}">
              <a16:creationId xmlns:a16="http://schemas.microsoft.com/office/drawing/2014/main" id="{3B99CDD6-8D31-4602-8534-9F2F593202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7" name="Picture 5">
          <a:extLst>
            <a:ext uri="{FF2B5EF4-FFF2-40B4-BE49-F238E27FC236}">
              <a16:creationId xmlns:a16="http://schemas.microsoft.com/office/drawing/2014/main" id="{5EEF6854-4AAE-4B6D-BCAD-1439A86BF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8" name="Picture 5">
          <a:extLst>
            <a:ext uri="{FF2B5EF4-FFF2-40B4-BE49-F238E27FC236}">
              <a16:creationId xmlns:a16="http://schemas.microsoft.com/office/drawing/2014/main" id="{DB6B4A32-22FD-4C24-BE41-0B734502A3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89" name="Picture 5">
          <a:extLst>
            <a:ext uri="{FF2B5EF4-FFF2-40B4-BE49-F238E27FC236}">
              <a16:creationId xmlns:a16="http://schemas.microsoft.com/office/drawing/2014/main" id="{1E1F2D70-AD52-49ED-A3BA-85CC68217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0" name="Picture 5">
          <a:extLst>
            <a:ext uri="{FF2B5EF4-FFF2-40B4-BE49-F238E27FC236}">
              <a16:creationId xmlns:a16="http://schemas.microsoft.com/office/drawing/2014/main" id="{EF4DC544-ABD4-4EA1-892F-FAA7BD953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1" name="Picture 5">
          <a:extLst>
            <a:ext uri="{FF2B5EF4-FFF2-40B4-BE49-F238E27FC236}">
              <a16:creationId xmlns:a16="http://schemas.microsoft.com/office/drawing/2014/main" id="{67D5D6D6-236E-4D5E-8B65-1324677C12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2" name="Picture 5">
          <a:extLst>
            <a:ext uri="{FF2B5EF4-FFF2-40B4-BE49-F238E27FC236}">
              <a16:creationId xmlns:a16="http://schemas.microsoft.com/office/drawing/2014/main" id="{919AA78D-DC80-4A80-B98E-DE0E2C3089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3" name="Picture 5">
          <a:extLst>
            <a:ext uri="{FF2B5EF4-FFF2-40B4-BE49-F238E27FC236}">
              <a16:creationId xmlns:a16="http://schemas.microsoft.com/office/drawing/2014/main" id="{2E6351C3-7EF5-4574-98D9-27CB4C4AF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4" name="Picture 5">
          <a:extLst>
            <a:ext uri="{FF2B5EF4-FFF2-40B4-BE49-F238E27FC236}">
              <a16:creationId xmlns:a16="http://schemas.microsoft.com/office/drawing/2014/main" id="{AD1B2DD7-49C0-40B0-B99B-13E256D105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5" name="Picture 5">
          <a:extLst>
            <a:ext uri="{FF2B5EF4-FFF2-40B4-BE49-F238E27FC236}">
              <a16:creationId xmlns:a16="http://schemas.microsoft.com/office/drawing/2014/main" id="{58562CD3-5F74-4D01-B1F8-3356F2431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6" name="Picture 5">
          <a:extLst>
            <a:ext uri="{FF2B5EF4-FFF2-40B4-BE49-F238E27FC236}">
              <a16:creationId xmlns:a16="http://schemas.microsoft.com/office/drawing/2014/main" id="{F75C832A-2F1B-4D7B-BAE4-75C5B31BDC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7" name="Picture 5">
          <a:extLst>
            <a:ext uri="{FF2B5EF4-FFF2-40B4-BE49-F238E27FC236}">
              <a16:creationId xmlns:a16="http://schemas.microsoft.com/office/drawing/2014/main" id="{6CD7A4C4-FBE1-48FE-B0A0-FB92BF6E84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8" name="Picture 5">
          <a:extLst>
            <a:ext uri="{FF2B5EF4-FFF2-40B4-BE49-F238E27FC236}">
              <a16:creationId xmlns:a16="http://schemas.microsoft.com/office/drawing/2014/main" id="{089786FB-49FC-42F8-B032-A7EAE303F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899" name="Picture 5">
          <a:extLst>
            <a:ext uri="{FF2B5EF4-FFF2-40B4-BE49-F238E27FC236}">
              <a16:creationId xmlns:a16="http://schemas.microsoft.com/office/drawing/2014/main" id="{4F676D7A-84B1-4080-BEF8-35C876185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00" name="Picture 5">
          <a:extLst>
            <a:ext uri="{FF2B5EF4-FFF2-40B4-BE49-F238E27FC236}">
              <a16:creationId xmlns:a16="http://schemas.microsoft.com/office/drawing/2014/main" id="{65F0F792-32AE-4CFC-8255-03490ED3A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01" name="Picture 5">
          <a:extLst>
            <a:ext uri="{FF2B5EF4-FFF2-40B4-BE49-F238E27FC236}">
              <a16:creationId xmlns:a16="http://schemas.microsoft.com/office/drawing/2014/main" id="{A90DD9F7-6CE8-45A4-A276-457A954812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02" name="Picture 5">
          <a:extLst>
            <a:ext uri="{FF2B5EF4-FFF2-40B4-BE49-F238E27FC236}">
              <a16:creationId xmlns:a16="http://schemas.microsoft.com/office/drawing/2014/main" id="{E0B249FD-AE96-418D-89BD-8731EC23E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2903" name="Picture 5">
          <a:extLst>
            <a:ext uri="{FF2B5EF4-FFF2-40B4-BE49-F238E27FC236}">
              <a16:creationId xmlns:a16="http://schemas.microsoft.com/office/drawing/2014/main" id="{739D4D24-01E3-41DB-8FBA-99BD9F5A4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4" name="Picture 5">
          <a:extLst>
            <a:ext uri="{FF2B5EF4-FFF2-40B4-BE49-F238E27FC236}">
              <a16:creationId xmlns:a16="http://schemas.microsoft.com/office/drawing/2014/main" id="{F564A4EC-1B55-4434-BDDD-26F6BE103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5" name="Picture 5">
          <a:extLst>
            <a:ext uri="{FF2B5EF4-FFF2-40B4-BE49-F238E27FC236}">
              <a16:creationId xmlns:a16="http://schemas.microsoft.com/office/drawing/2014/main" id="{62705932-D090-4289-93DB-DB37BA6A0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6" name="Picture 5">
          <a:extLst>
            <a:ext uri="{FF2B5EF4-FFF2-40B4-BE49-F238E27FC236}">
              <a16:creationId xmlns:a16="http://schemas.microsoft.com/office/drawing/2014/main" id="{D3DF04E0-7D84-4ADB-AE6A-53B58D290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7" name="Picture 5">
          <a:extLst>
            <a:ext uri="{FF2B5EF4-FFF2-40B4-BE49-F238E27FC236}">
              <a16:creationId xmlns:a16="http://schemas.microsoft.com/office/drawing/2014/main" id="{A123915B-C40D-4241-B095-B1546452B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8" name="Picture 5">
          <a:extLst>
            <a:ext uri="{FF2B5EF4-FFF2-40B4-BE49-F238E27FC236}">
              <a16:creationId xmlns:a16="http://schemas.microsoft.com/office/drawing/2014/main" id="{3F6E62E3-C9D2-4DF7-905A-BF2D97933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09" name="Picture 5">
          <a:extLst>
            <a:ext uri="{FF2B5EF4-FFF2-40B4-BE49-F238E27FC236}">
              <a16:creationId xmlns:a16="http://schemas.microsoft.com/office/drawing/2014/main" id="{F58DA578-3633-432A-87C7-4576D597FE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0" name="Picture 5">
          <a:extLst>
            <a:ext uri="{FF2B5EF4-FFF2-40B4-BE49-F238E27FC236}">
              <a16:creationId xmlns:a16="http://schemas.microsoft.com/office/drawing/2014/main" id="{22BFB74B-C022-4151-9E10-2F7DC72C5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1" name="Picture 5">
          <a:extLst>
            <a:ext uri="{FF2B5EF4-FFF2-40B4-BE49-F238E27FC236}">
              <a16:creationId xmlns:a16="http://schemas.microsoft.com/office/drawing/2014/main" id="{D41247EA-EF59-4BA8-919E-4898F631D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2" name="Picture 5">
          <a:extLst>
            <a:ext uri="{FF2B5EF4-FFF2-40B4-BE49-F238E27FC236}">
              <a16:creationId xmlns:a16="http://schemas.microsoft.com/office/drawing/2014/main" id="{F9B79586-DF71-4747-8176-81925B244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3" name="Picture 5">
          <a:extLst>
            <a:ext uri="{FF2B5EF4-FFF2-40B4-BE49-F238E27FC236}">
              <a16:creationId xmlns:a16="http://schemas.microsoft.com/office/drawing/2014/main" id="{108117D0-1584-42D5-89E1-54481AD92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4" name="Picture 5">
          <a:extLst>
            <a:ext uri="{FF2B5EF4-FFF2-40B4-BE49-F238E27FC236}">
              <a16:creationId xmlns:a16="http://schemas.microsoft.com/office/drawing/2014/main" id="{070C0F50-4D4C-49C8-A10B-9219AE87C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5" name="Picture 5">
          <a:extLst>
            <a:ext uri="{FF2B5EF4-FFF2-40B4-BE49-F238E27FC236}">
              <a16:creationId xmlns:a16="http://schemas.microsoft.com/office/drawing/2014/main" id="{B71CE43A-DA41-4790-8254-FE9FFDE714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6" name="Picture 5">
          <a:extLst>
            <a:ext uri="{FF2B5EF4-FFF2-40B4-BE49-F238E27FC236}">
              <a16:creationId xmlns:a16="http://schemas.microsoft.com/office/drawing/2014/main" id="{027A9F87-D551-48C4-A8F5-5130F29FB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7" name="Picture 5">
          <a:extLst>
            <a:ext uri="{FF2B5EF4-FFF2-40B4-BE49-F238E27FC236}">
              <a16:creationId xmlns:a16="http://schemas.microsoft.com/office/drawing/2014/main" id="{72D96994-18AA-4D76-8BE3-977B44A529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8" name="Picture 5">
          <a:extLst>
            <a:ext uri="{FF2B5EF4-FFF2-40B4-BE49-F238E27FC236}">
              <a16:creationId xmlns:a16="http://schemas.microsoft.com/office/drawing/2014/main" id="{9670F6BB-2798-4206-89C9-EA019DA17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19" name="Picture 5">
          <a:extLst>
            <a:ext uri="{FF2B5EF4-FFF2-40B4-BE49-F238E27FC236}">
              <a16:creationId xmlns:a16="http://schemas.microsoft.com/office/drawing/2014/main" id="{03C15CBF-8719-44D9-89B1-8A1703A7E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0" name="Picture 5">
          <a:extLst>
            <a:ext uri="{FF2B5EF4-FFF2-40B4-BE49-F238E27FC236}">
              <a16:creationId xmlns:a16="http://schemas.microsoft.com/office/drawing/2014/main" id="{405BB10B-2A65-4FDD-A501-68F421FB8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1" name="Picture 5">
          <a:extLst>
            <a:ext uri="{FF2B5EF4-FFF2-40B4-BE49-F238E27FC236}">
              <a16:creationId xmlns:a16="http://schemas.microsoft.com/office/drawing/2014/main" id="{4DFD51D3-CC1E-4AC6-B506-C6271A4E1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2" name="Picture 5">
          <a:extLst>
            <a:ext uri="{FF2B5EF4-FFF2-40B4-BE49-F238E27FC236}">
              <a16:creationId xmlns:a16="http://schemas.microsoft.com/office/drawing/2014/main" id="{68A4A8F7-7C02-4275-BB9D-3A0525599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3" name="Picture 5">
          <a:extLst>
            <a:ext uri="{FF2B5EF4-FFF2-40B4-BE49-F238E27FC236}">
              <a16:creationId xmlns:a16="http://schemas.microsoft.com/office/drawing/2014/main" id="{5787CE84-D3D8-468F-BBE7-083ED6AAA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4" name="Picture 5">
          <a:extLst>
            <a:ext uri="{FF2B5EF4-FFF2-40B4-BE49-F238E27FC236}">
              <a16:creationId xmlns:a16="http://schemas.microsoft.com/office/drawing/2014/main" id="{8DE24BD0-0315-4CC6-B68B-F1871B4D9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5" name="Picture 5">
          <a:extLst>
            <a:ext uri="{FF2B5EF4-FFF2-40B4-BE49-F238E27FC236}">
              <a16:creationId xmlns:a16="http://schemas.microsoft.com/office/drawing/2014/main" id="{4AF92E44-2A29-4A0C-95AB-43017A992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6" name="Picture 5">
          <a:extLst>
            <a:ext uri="{FF2B5EF4-FFF2-40B4-BE49-F238E27FC236}">
              <a16:creationId xmlns:a16="http://schemas.microsoft.com/office/drawing/2014/main" id="{41341878-E5AE-44B2-BC55-2059553A9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7" name="Picture 5">
          <a:extLst>
            <a:ext uri="{FF2B5EF4-FFF2-40B4-BE49-F238E27FC236}">
              <a16:creationId xmlns:a16="http://schemas.microsoft.com/office/drawing/2014/main" id="{E14E0E24-48A2-43F5-9A65-D5DF912ED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8" name="Picture 5">
          <a:extLst>
            <a:ext uri="{FF2B5EF4-FFF2-40B4-BE49-F238E27FC236}">
              <a16:creationId xmlns:a16="http://schemas.microsoft.com/office/drawing/2014/main" id="{E43C5A69-3A08-4736-BF44-FCBCB4AB9C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29" name="Picture 5">
          <a:extLst>
            <a:ext uri="{FF2B5EF4-FFF2-40B4-BE49-F238E27FC236}">
              <a16:creationId xmlns:a16="http://schemas.microsoft.com/office/drawing/2014/main" id="{655459B7-C63E-4B65-BDCC-3817A321D7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0" name="Picture 5">
          <a:extLst>
            <a:ext uri="{FF2B5EF4-FFF2-40B4-BE49-F238E27FC236}">
              <a16:creationId xmlns:a16="http://schemas.microsoft.com/office/drawing/2014/main" id="{B81F4A81-693D-40ED-B6C9-2C823F6750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1" name="Picture 5">
          <a:extLst>
            <a:ext uri="{FF2B5EF4-FFF2-40B4-BE49-F238E27FC236}">
              <a16:creationId xmlns:a16="http://schemas.microsoft.com/office/drawing/2014/main" id="{46C9B732-2452-4A74-BF77-8C0E00FA5E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2" name="Picture 5">
          <a:extLst>
            <a:ext uri="{FF2B5EF4-FFF2-40B4-BE49-F238E27FC236}">
              <a16:creationId xmlns:a16="http://schemas.microsoft.com/office/drawing/2014/main" id="{732DAF2E-3324-40BF-9416-EEF6A7C68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3" name="Picture 5">
          <a:extLst>
            <a:ext uri="{FF2B5EF4-FFF2-40B4-BE49-F238E27FC236}">
              <a16:creationId xmlns:a16="http://schemas.microsoft.com/office/drawing/2014/main" id="{0A879872-8888-41E0-8D88-CD1A225AB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4" name="Picture 5">
          <a:extLst>
            <a:ext uri="{FF2B5EF4-FFF2-40B4-BE49-F238E27FC236}">
              <a16:creationId xmlns:a16="http://schemas.microsoft.com/office/drawing/2014/main" id="{AFA92F92-7D74-449A-81A2-CDF365E6BA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5" name="Picture 5">
          <a:extLst>
            <a:ext uri="{FF2B5EF4-FFF2-40B4-BE49-F238E27FC236}">
              <a16:creationId xmlns:a16="http://schemas.microsoft.com/office/drawing/2014/main" id="{835C7B8B-0328-497A-A7E9-2492C78C7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6" name="Picture 5">
          <a:extLst>
            <a:ext uri="{FF2B5EF4-FFF2-40B4-BE49-F238E27FC236}">
              <a16:creationId xmlns:a16="http://schemas.microsoft.com/office/drawing/2014/main" id="{DD6245A4-9FAA-48F0-AE05-0470218D6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7" name="Picture 5">
          <a:extLst>
            <a:ext uri="{FF2B5EF4-FFF2-40B4-BE49-F238E27FC236}">
              <a16:creationId xmlns:a16="http://schemas.microsoft.com/office/drawing/2014/main" id="{3FEE60DD-FF0D-4470-982C-22ADC055C7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8" name="Picture 5">
          <a:extLst>
            <a:ext uri="{FF2B5EF4-FFF2-40B4-BE49-F238E27FC236}">
              <a16:creationId xmlns:a16="http://schemas.microsoft.com/office/drawing/2014/main" id="{40EFF8BB-CB18-4053-8645-3A16F5254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39" name="Picture 5">
          <a:extLst>
            <a:ext uri="{FF2B5EF4-FFF2-40B4-BE49-F238E27FC236}">
              <a16:creationId xmlns:a16="http://schemas.microsoft.com/office/drawing/2014/main" id="{595F6587-3E65-4FAB-AD20-05B2BAA1E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0" name="Picture 5">
          <a:extLst>
            <a:ext uri="{FF2B5EF4-FFF2-40B4-BE49-F238E27FC236}">
              <a16:creationId xmlns:a16="http://schemas.microsoft.com/office/drawing/2014/main" id="{BB37B13F-0369-44DD-B775-0DEFDF9967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1" name="Picture 5">
          <a:extLst>
            <a:ext uri="{FF2B5EF4-FFF2-40B4-BE49-F238E27FC236}">
              <a16:creationId xmlns:a16="http://schemas.microsoft.com/office/drawing/2014/main" id="{9D7C9FBE-4516-4B6D-9F2C-DC94DFA475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2" name="Picture 5">
          <a:extLst>
            <a:ext uri="{FF2B5EF4-FFF2-40B4-BE49-F238E27FC236}">
              <a16:creationId xmlns:a16="http://schemas.microsoft.com/office/drawing/2014/main" id="{2359E3CD-C9E0-4273-906C-6DCF542AD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3" name="Picture 5">
          <a:extLst>
            <a:ext uri="{FF2B5EF4-FFF2-40B4-BE49-F238E27FC236}">
              <a16:creationId xmlns:a16="http://schemas.microsoft.com/office/drawing/2014/main" id="{FE9FC7E2-B552-4AD8-9937-CC422C6B90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4" name="Picture 5">
          <a:extLst>
            <a:ext uri="{FF2B5EF4-FFF2-40B4-BE49-F238E27FC236}">
              <a16:creationId xmlns:a16="http://schemas.microsoft.com/office/drawing/2014/main" id="{32C539A5-F734-4200-BC79-4BEC49FB1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5" name="Picture 5">
          <a:extLst>
            <a:ext uri="{FF2B5EF4-FFF2-40B4-BE49-F238E27FC236}">
              <a16:creationId xmlns:a16="http://schemas.microsoft.com/office/drawing/2014/main" id="{D110782D-D8E8-450B-82D7-52937E15B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6" name="Picture 5">
          <a:extLst>
            <a:ext uri="{FF2B5EF4-FFF2-40B4-BE49-F238E27FC236}">
              <a16:creationId xmlns:a16="http://schemas.microsoft.com/office/drawing/2014/main" id="{D476AB2E-81EC-41BE-B6A8-D7AE13511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7" name="Picture 5">
          <a:extLst>
            <a:ext uri="{FF2B5EF4-FFF2-40B4-BE49-F238E27FC236}">
              <a16:creationId xmlns:a16="http://schemas.microsoft.com/office/drawing/2014/main" id="{7D943E5F-E0E8-4DFF-9CBC-457610EC6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8" name="Picture 5">
          <a:extLst>
            <a:ext uri="{FF2B5EF4-FFF2-40B4-BE49-F238E27FC236}">
              <a16:creationId xmlns:a16="http://schemas.microsoft.com/office/drawing/2014/main" id="{C2070F69-0ECA-485F-A806-DEFAE46E3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49" name="Picture 5">
          <a:extLst>
            <a:ext uri="{FF2B5EF4-FFF2-40B4-BE49-F238E27FC236}">
              <a16:creationId xmlns:a16="http://schemas.microsoft.com/office/drawing/2014/main" id="{613323B9-BD26-4DC4-B77A-EE82B44F5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0" name="Picture 5">
          <a:extLst>
            <a:ext uri="{FF2B5EF4-FFF2-40B4-BE49-F238E27FC236}">
              <a16:creationId xmlns:a16="http://schemas.microsoft.com/office/drawing/2014/main" id="{A20487F7-4DD6-46AB-AA91-3F58080EE2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1" name="Picture 5">
          <a:extLst>
            <a:ext uri="{FF2B5EF4-FFF2-40B4-BE49-F238E27FC236}">
              <a16:creationId xmlns:a16="http://schemas.microsoft.com/office/drawing/2014/main" id="{7936651B-5510-4B7F-A2AD-DC5BD5C8B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2" name="Picture 5">
          <a:extLst>
            <a:ext uri="{FF2B5EF4-FFF2-40B4-BE49-F238E27FC236}">
              <a16:creationId xmlns:a16="http://schemas.microsoft.com/office/drawing/2014/main" id="{856CD22E-88DC-4866-81E7-CCF1B20B8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3" name="Picture 5">
          <a:extLst>
            <a:ext uri="{FF2B5EF4-FFF2-40B4-BE49-F238E27FC236}">
              <a16:creationId xmlns:a16="http://schemas.microsoft.com/office/drawing/2014/main" id="{45C7D41F-A54D-423E-94A9-C363BE2EAD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4" name="Picture 5">
          <a:extLst>
            <a:ext uri="{FF2B5EF4-FFF2-40B4-BE49-F238E27FC236}">
              <a16:creationId xmlns:a16="http://schemas.microsoft.com/office/drawing/2014/main" id="{C38E69FC-1032-48EF-B341-964413875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5" name="Picture 5">
          <a:extLst>
            <a:ext uri="{FF2B5EF4-FFF2-40B4-BE49-F238E27FC236}">
              <a16:creationId xmlns:a16="http://schemas.microsoft.com/office/drawing/2014/main" id="{6CA5F0CF-3F85-4AB0-9532-92FD883D75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6" name="Picture 5">
          <a:extLst>
            <a:ext uri="{FF2B5EF4-FFF2-40B4-BE49-F238E27FC236}">
              <a16:creationId xmlns:a16="http://schemas.microsoft.com/office/drawing/2014/main" id="{3CCFF3C8-FED6-4293-B0DB-0AA6AC04B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7" name="Picture 5">
          <a:extLst>
            <a:ext uri="{FF2B5EF4-FFF2-40B4-BE49-F238E27FC236}">
              <a16:creationId xmlns:a16="http://schemas.microsoft.com/office/drawing/2014/main" id="{27BAC950-596F-4092-A898-4EFF0B1C3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8" name="Picture 5">
          <a:extLst>
            <a:ext uri="{FF2B5EF4-FFF2-40B4-BE49-F238E27FC236}">
              <a16:creationId xmlns:a16="http://schemas.microsoft.com/office/drawing/2014/main" id="{F12978CD-458D-4B6B-BDE0-4C2AC27D52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59" name="Picture 5">
          <a:extLst>
            <a:ext uri="{FF2B5EF4-FFF2-40B4-BE49-F238E27FC236}">
              <a16:creationId xmlns:a16="http://schemas.microsoft.com/office/drawing/2014/main" id="{661B41D9-E1F9-43C7-B748-C4A67351A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60" name="Picture 5">
          <a:extLst>
            <a:ext uri="{FF2B5EF4-FFF2-40B4-BE49-F238E27FC236}">
              <a16:creationId xmlns:a16="http://schemas.microsoft.com/office/drawing/2014/main" id="{F5450472-6B5E-4275-B1CC-2BC2A3F90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61" name="Picture 5">
          <a:extLst>
            <a:ext uri="{FF2B5EF4-FFF2-40B4-BE49-F238E27FC236}">
              <a16:creationId xmlns:a16="http://schemas.microsoft.com/office/drawing/2014/main" id="{F5995FE6-3922-4EE3-850A-9C48E7D28B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2" name="Picture 5">
          <a:extLst>
            <a:ext uri="{FF2B5EF4-FFF2-40B4-BE49-F238E27FC236}">
              <a16:creationId xmlns:a16="http://schemas.microsoft.com/office/drawing/2014/main" id="{49204E01-2FEF-4ECC-A661-79034404BF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3" name="Picture 5">
          <a:extLst>
            <a:ext uri="{FF2B5EF4-FFF2-40B4-BE49-F238E27FC236}">
              <a16:creationId xmlns:a16="http://schemas.microsoft.com/office/drawing/2014/main" id="{7969B831-7D11-493D-AD77-129D167CD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4" name="Picture 5">
          <a:extLst>
            <a:ext uri="{FF2B5EF4-FFF2-40B4-BE49-F238E27FC236}">
              <a16:creationId xmlns:a16="http://schemas.microsoft.com/office/drawing/2014/main" id="{9158A9A8-0567-4F4B-B30C-A3FC44387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5" name="Picture 5">
          <a:extLst>
            <a:ext uri="{FF2B5EF4-FFF2-40B4-BE49-F238E27FC236}">
              <a16:creationId xmlns:a16="http://schemas.microsoft.com/office/drawing/2014/main" id="{301EF813-FAA7-4A94-9881-24C1B614D1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6" name="Picture 5">
          <a:extLst>
            <a:ext uri="{FF2B5EF4-FFF2-40B4-BE49-F238E27FC236}">
              <a16:creationId xmlns:a16="http://schemas.microsoft.com/office/drawing/2014/main" id="{3B483AC6-94B6-4DA2-957B-434C5BD2F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7" name="Picture 5">
          <a:extLst>
            <a:ext uri="{FF2B5EF4-FFF2-40B4-BE49-F238E27FC236}">
              <a16:creationId xmlns:a16="http://schemas.microsoft.com/office/drawing/2014/main" id="{5397A739-9692-43CA-AE1F-6D8EA1EFFE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8" name="Picture 5">
          <a:extLst>
            <a:ext uri="{FF2B5EF4-FFF2-40B4-BE49-F238E27FC236}">
              <a16:creationId xmlns:a16="http://schemas.microsoft.com/office/drawing/2014/main" id="{149635BB-5025-4430-9208-9CDF3113D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69" name="Picture 5">
          <a:extLst>
            <a:ext uri="{FF2B5EF4-FFF2-40B4-BE49-F238E27FC236}">
              <a16:creationId xmlns:a16="http://schemas.microsoft.com/office/drawing/2014/main" id="{11DED15D-5C05-4AAF-8108-33F50B2EF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0" name="Picture 5">
          <a:extLst>
            <a:ext uri="{FF2B5EF4-FFF2-40B4-BE49-F238E27FC236}">
              <a16:creationId xmlns:a16="http://schemas.microsoft.com/office/drawing/2014/main" id="{DCF69669-54C7-4C60-8ECE-8809277C0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1" name="Picture 5">
          <a:extLst>
            <a:ext uri="{FF2B5EF4-FFF2-40B4-BE49-F238E27FC236}">
              <a16:creationId xmlns:a16="http://schemas.microsoft.com/office/drawing/2014/main" id="{A00FFD35-B087-4E03-B908-2848643EE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2" name="Picture 5">
          <a:extLst>
            <a:ext uri="{FF2B5EF4-FFF2-40B4-BE49-F238E27FC236}">
              <a16:creationId xmlns:a16="http://schemas.microsoft.com/office/drawing/2014/main" id="{9476479B-21C6-49FF-B2AB-91200AFF5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3" name="Picture 5">
          <a:extLst>
            <a:ext uri="{FF2B5EF4-FFF2-40B4-BE49-F238E27FC236}">
              <a16:creationId xmlns:a16="http://schemas.microsoft.com/office/drawing/2014/main" id="{937E87F0-EB73-412B-8AA9-B2B5D3A6E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4" name="Picture 5">
          <a:extLst>
            <a:ext uri="{FF2B5EF4-FFF2-40B4-BE49-F238E27FC236}">
              <a16:creationId xmlns:a16="http://schemas.microsoft.com/office/drawing/2014/main" id="{AD386D44-308B-4DB0-A2C5-DCB543086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5" name="Picture 5">
          <a:extLst>
            <a:ext uri="{FF2B5EF4-FFF2-40B4-BE49-F238E27FC236}">
              <a16:creationId xmlns:a16="http://schemas.microsoft.com/office/drawing/2014/main" id="{7FFD701A-AF0B-48EF-B777-BC9C96E4C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6" name="Picture 5">
          <a:extLst>
            <a:ext uri="{FF2B5EF4-FFF2-40B4-BE49-F238E27FC236}">
              <a16:creationId xmlns:a16="http://schemas.microsoft.com/office/drawing/2014/main" id="{DEAAB5C5-8C4B-4312-B364-4F0892724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7" name="Picture 5">
          <a:extLst>
            <a:ext uri="{FF2B5EF4-FFF2-40B4-BE49-F238E27FC236}">
              <a16:creationId xmlns:a16="http://schemas.microsoft.com/office/drawing/2014/main" id="{6C103823-C86D-4714-8A8E-2E7B55FE3B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8" name="Picture 5">
          <a:extLst>
            <a:ext uri="{FF2B5EF4-FFF2-40B4-BE49-F238E27FC236}">
              <a16:creationId xmlns:a16="http://schemas.microsoft.com/office/drawing/2014/main" id="{01C9E709-17AC-4846-A199-461E13441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79" name="Picture 5">
          <a:extLst>
            <a:ext uri="{FF2B5EF4-FFF2-40B4-BE49-F238E27FC236}">
              <a16:creationId xmlns:a16="http://schemas.microsoft.com/office/drawing/2014/main" id="{3B8CF5B8-C262-4176-B8B2-C7F373EB8F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80" name="Picture 5">
          <a:extLst>
            <a:ext uri="{FF2B5EF4-FFF2-40B4-BE49-F238E27FC236}">
              <a16:creationId xmlns:a16="http://schemas.microsoft.com/office/drawing/2014/main" id="{79D67C94-7B43-415A-BFEF-7D191AFE3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81" name="Picture 5">
          <a:extLst>
            <a:ext uri="{FF2B5EF4-FFF2-40B4-BE49-F238E27FC236}">
              <a16:creationId xmlns:a16="http://schemas.microsoft.com/office/drawing/2014/main" id="{80142484-5BE2-4A46-8093-03FCAA34D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2982" name="Picture 5">
          <a:extLst>
            <a:ext uri="{FF2B5EF4-FFF2-40B4-BE49-F238E27FC236}">
              <a16:creationId xmlns:a16="http://schemas.microsoft.com/office/drawing/2014/main" id="{C1076E23-F888-4652-A0A4-9E6C8FAFC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3" name="Picture 5">
          <a:extLst>
            <a:ext uri="{FF2B5EF4-FFF2-40B4-BE49-F238E27FC236}">
              <a16:creationId xmlns:a16="http://schemas.microsoft.com/office/drawing/2014/main" id="{65F7A2E2-B061-4E45-9F9F-0D2C7C359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4" name="Picture 5">
          <a:extLst>
            <a:ext uri="{FF2B5EF4-FFF2-40B4-BE49-F238E27FC236}">
              <a16:creationId xmlns:a16="http://schemas.microsoft.com/office/drawing/2014/main" id="{D9D07F99-6165-480F-9DA1-2B632E8D8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5" name="Picture 5">
          <a:extLst>
            <a:ext uri="{FF2B5EF4-FFF2-40B4-BE49-F238E27FC236}">
              <a16:creationId xmlns:a16="http://schemas.microsoft.com/office/drawing/2014/main" id="{8D5907CB-B3A2-48D0-8C4E-FFE584A625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6" name="Picture 5">
          <a:extLst>
            <a:ext uri="{FF2B5EF4-FFF2-40B4-BE49-F238E27FC236}">
              <a16:creationId xmlns:a16="http://schemas.microsoft.com/office/drawing/2014/main" id="{26FB46E3-09AD-4D90-8EA2-665571C19F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7" name="Picture 5">
          <a:extLst>
            <a:ext uri="{FF2B5EF4-FFF2-40B4-BE49-F238E27FC236}">
              <a16:creationId xmlns:a16="http://schemas.microsoft.com/office/drawing/2014/main" id="{22B233EF-C875-418A-8B73-C3F03388C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8" name="Picture 5">
          <a:extLst>
            <a:ext uri="{FF2B5EF4-FFF2-40B4-BE49-F238E27FC236}">
              <a16:creationId xmlns:a16="http://schemas.microsoft.com/office/drawing/2014/main" id="{C38DE85A-B179-4676-A641-5CF1EFC31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89" name="Picture 5">
          <a:extLst>
            <a:ext uri="{FF2B5EF4-FFF2-40B4-BE49-F238E27FC236}">
              <a16:creationId xmlns:a16="http://schemas.microsoft.com/office/drawing/2014/main" id="{894A1ECB-41E5-40CA-9274-BB70BDFF7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0" name="Picture 5">
          <a:extLst>
            <a:ext uri="{FF2B5EF4-FFF2-40B4-BE49-F238E27FC236}">
              <a16:creationId xmlns:a16="http://schemas.microsoft.com/office/drawing/2014/main" id="{F4EEC6BF-C128-4009-B8C3-CB1439726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1" name="Picture 5">
          <a:extLst>
            <a:ext uri="{FF2B5EF4-FFF2-40B4-BE49-F238E27FC236}">
              <a16:creationId xmlns:a16="http://schemas.microsoft.com/office/drawing/2014/main" id="{C4530BED-1D0E-40EB-8CD4-42AE56F8E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2" name="Picture 5">
          <a:extLst>
            <a:ext uri="{FF2B5EF4-FFF2-40B4-BE49-F238E27FC236}">
              <a16:creationId xmlns:a16="http://schemas.microsoft.com/office/drawing/2014/main" id="{C9ABF419-2522-4D05-A5E4-4374FEB76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3" name="Picture 5">
          <a:extLst>
            <a:ext uri="{FF2B5EF4-FFF2-40B4-BE49-F238E27FC236}">
              <a16:creationId xmlns:a16="http://schemas.microsoft.com/office/drawing/2014/main" id="{0FF113AE-49D0-479C-A739-BB99BEB0F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4" name="Picture 5">
          <a:extLst>
            <a:ext uri="{FF2B5EF4-FFF2-40B4-BE49-F238E27FC236}">
              <a16:creationId xmlns:a16="http://schemas.microsoft.com/office/drawing/2014/main" id="{A62ED1CD-3BED-46DC-B8E8-F90BE5F48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5" name="Picture 5">
          <a:extLst>
            <a:ext uri="{FF2B5EF4-FFF2-40B4-BE49-F238E27FC236}">
              <a16:creationId xmlns:a16="http://schemas.microsoft.com/office/drawing/2014/main" id="{BA57AC87-B962-46BF-B312-70B54426E4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6" name="Picture 5">
          <a:extLst>
            <a:ext uri="{FF2B5EF4-FFF2-40B4-BE49-F238E27FC236}">
              <a16:creationId xmlns:a16="http://schemas.microsoft.com/office/drawing/2014/main" id="{2C09D12F-6499-4510-9B94-08EEE3E524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7" name="Picture 5">
          <a:extLst>
            <a:ext uri="{FF2B5EF4-FFF2-40B4-BE49-F238E27FC236}">
              <a16:creationId xmlns:a16="http://schemas.microsoft.com/office/drawing/2014/main" id="{BF13CA63-43A9-4EF8-86FA-A20067CF7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8" name="Picture 5">
          <a:extLst>
            <a:ext uri="{FF2B5EF4-FFF2-40B4-BE49-F238E27FC236}">
              <a16:creationId xmlns:a16="http://schemas.microsoft.com/office/drawing/2014/main" id="{879B8A27-FC5C-41B5-91D0-CEF2886325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2999" name="Picture 5">
          <a:extLst>
            <a:ext uri="{FF2B5EF4-FFF2-40B4-BE49-F238E27FC236}">
              <a16:creationId xmlns:a16="http://schemas.microsoft.com/office/drawing/2014/main" id="{9F3CD54B-4DAE-474B-BC13-3BB34EE7D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0" name="Picture 5">
          <a:extLst>
            <a:ext uri="{FF2B5EF4-FFF2-40B4-BE49-F238E27FC236}">
              <a16:creationId xmlns:a16="http://schemas.microsoft.com/office/drawing/2014/main" id="{46D4DCDF-7080-46FA-9B18-8E587C6D6E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1" name="Picture 5">
          <a:extLst>
            <a:ext uri="{FF2B5EF4-FFF2-40B4-BE49-F238E27FC236}">
              <a16:creationId xmlns:a16="http://schemas.microsoft.com/office/drawing/2014/main" id="{EB1CE45A-618C-4385-B964-B4EE120BBF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2" name="Picture 5">
          <a:extLst>
            <a:ext uri="{FF2B5EF4-FFF2-40B4-BE49-F238E27FC236}">
              <a16:creationId xmlns:a16="http://schemas.microsoft.com/office/drawing/2014/main" id="{A51F0356-315D-4AE1-887C-EB97271A1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3" name="Picture 5">
          <a:extLst>
            <a:ext uri="{FF2B5EF4-FFF2-40B4-BE49-F238E27FC236}">
              <a16:creationId xmlns:a16="http://schemas.microsoft.com/office/drawing/2014/main" id="{BCCD9E1A-1361-4E8B-8DFB-05B937E9A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4" name="Picture 5">
          <a:extLst>
            <a:ext uri="{FF2B5EF4-FFF2-40B4-BE49-F238E27FC236}">
              <a16:creationId xmlns:a16="http://schemas.microsoft.com/office/drawing/2014/main" id="{D31AFB86-CD3B-4960-BC48-134458217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5" name="Picture 5">
          <a:extLst>
            <a:ext uri="{FF2B5EF4-FFF2-40B4-BE49-F238E27FC236}">
              <a16:creationId xmlns:a16="http://schemas.microsoft.com/office/drawing/2014/main" id="{4900D35E-C624-46C8-A7AB-3E91E8630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6" name="Picture 5">
          <a:extLst>
            <a:ext uri="{FF2B5EF4-FFF2-40B4-BE49-F238E27FC236}">
              <a16:creationId xmlns:a16="http://schemas.microsoft.com/office/drawing/2014/main" id="{A214A5EE-04ED-400D-A366-26A3C1CAA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7" name="Picture 5">
          <a:extLst>
            <a:ext uri="{FF2B5EF4-FFF2-40B4-BE49-F238E27FC236}">
              <a16:creationId xmlns:a16="http://schemas.microsoft.com/office/drawing/2014/main" id="{AB431594-B20A-48C5-B3EC-D54CA3D8A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8" name="Picture 5">
          <a:extLst>
            <a:ext uri="{FF2B5EF4-FFF2-40B4-BE49-F238E27FC236}">
              <a16:creationId xmlns:a16="http://schemas.microsoft.com/office/drawing/2014/main" id="{017F248E-67A8-40AF-AA76-320A11A8A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09" name="Picture 5">
          <a:extLst>
            <a:ext uri="{FF2B5EF4-FFF2-40B4-BE49-F238E27FC236}">
              <a16:creationId xmlns:a16="http://schemas.microsoft.com/office/drawing/2014/main" id="{F489EA97-6143-403C-BB25-D27A35C864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0" name="Picture 5">
          <a:extLst>
            <a:ext uri="{FF2B5EF4-FFF2-40B4-BE49-F238E27FC236}">
              <a16:creationId xmlns:a16="http://schemas.microsoft.com/office/drawing/2014/main" id="{7D3AB9E2-CB96-4254-A284-935D002CE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1" name="Picture 5">
          <a:extLst>
            <a:ext uri="{FF2B5EF4-FFF2-40B4-BE49-F238E27FC236}">
              <a16:creationId xmlns:a16="http://schemas.microsoft.com/office/drawing/2014/main" id="{0BD78A8B-91C5-4BD7-8D01-7944DF85B1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2" name="Picture 5">
          <a:extLst>
            <a:ext uri="{FF2B5EF4-FFF2-40B4-BE49-F238E27FC236}">
              <a16:creationId xmlns:a16="http://schemas.microsoft.com/office/drawing/2014/main" id="{3911EFA0-E57A-42B8-A179-869559D81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3" name="Picture 5">
          <a:extLst>
            <a:ext uri="{FF2B5EF4-FFF2-40B4-BE49-F238E27FC236}">
              <a16:creationId xmlns:a16="http://schemas.microsoft.com/office/drawing/2014/main" id="{ED950739-C5AC-4919-BF90-1778FE27E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4" name="Picture 5">
          <a:extLst>
            <a:ext uri="{FF2B5EF4-FFF2-40B4-BE49-F238E27FC236}">
              <a16:creationId xmlns:a16="http://schemas.microsoft.com/office/drawing/2014/main" id="{D81142DD-32A1-4B31-9501-8275A037DE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5" name="Picture 5">
          <a:extLst>
            <a:ext uri="{FF2B5EF4-FFF2-40B4-BE49-F238E27FC236}">
              <a16:creationId xmlns:a16="http://schemas.microsoft.com/office/drawing/2014/main" id="{AD23FEE2-EE72-44A3-BF5D-97C717CE88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6" name="Picture 5">
          <a:extLst>
            <a:ext uri="{FF2B5EF4-FFF2-40B4-BE49-F238E27FC236}">
              <a16:creationId xmlns:a16="http://schemas.microsoft.com/office/drawing/2014/main" id="{B8E7B555-FCEB-4918-8824-2685E201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7" name="Picture 5">
          <a:extLst>
            <a:ext uri="{FF2B5EF4-FFF2-40B4-BE49-F238E27FC236}">
              <a16:creationId xmlns:a16="http://schemas.microsoft.com/office/drawing/2014/main" id="{5233460A-2A07-4E09-992F-59C06CBC2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8" name="Picture 5">
          <a:extLst>
            <a:ext uri="{FF2B5EF4-FFF2-40B4-BE49-F238E27FC236}">
              <a16:creationId xmlns:a16="http://schemas.microsoft.com/office/drawing/2014/main" id="{318540D7-3E93-4CBC-B874-635230FE7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19" name="Picture 5">
          <a:extLst>
            <a:ext uri="{FF2B5EF4-FFF2-40B4-BE49-F238E27FC236}">
              <a16:creationId xmlns:a16="http://schemas.microsoft.com/office/drawing/2014/main" id="{3CF1CB85-A328-4B7B-855E-7096674A4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0" name="Picture 5">
          <a:extLst>
            <a:ext uri="{FF2B5EF4-FFF2-40B4-BE49-F238E27FC236}">
              <a16:creationId xmlns:a16="http://schemas.microsoft.com/office/drawing/2014/main" id="{B3027A24-A43D-4A4E-A3F3-F6BDF64597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1" name="Picture 5">
          <a:extLst>
            <a:ext uri="{FF2B5EF4-FFF2-40B4-BE49-F238E27FC236}">
              <a16:creationId xmlns:a16="http://schemas.microsoft.com/office/drawing/2014/main" id="{4B54BEE3-67D1-406B-A7B9-1DA4984443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2" name="Picture 5">
          <a:extLst>
            <a:ext uri="{FF2B5EF4-FFF2-40B4-BE49-F238E27FC236}">
              <a16:creationId xmlns:a16="http://schemas.microsoft.com/office/drawing/2014/main" id="{EDDE39A3-E0E6-4A5C-9CA9-140D86006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3" name="Picture 5">
          <a:extLst>
            <a:ext uri="{FF2B5EF4-FFF2-40B4-BE49-F238E27FC236}">
              <a16:creationId xmlns:a16="http://schemas.microsoft.com/office/drawing/2014/main" id="{87EE92F6-F429-40A4-A78E-44544BABDF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4" name="Picture 5">
          <a:extLst>
            <a:ext uri="{FF2B5EF4-FFF2-40B4-BE49-F238E27FC236}">
              <a16:creationId xmlns:a16="http://schemas.microsoft.com/office/drawing/2014/main" id="{EC22309C-AC18-4509-A2D3-1F3F77B07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5" name="Picture 5">
          <a:extLst>
            <a:ext uri="{FF2B5EF4-FFF2-40B4-BE49-F238E27FC236}">
              <a16:creationId xmlns:a16="http://schemas.microsoft.com/office/drawing/2014/main" id="{8EBB6B73-BC01-4FC7-92D6-9B128787E9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6" name="Picture 5">
          <a:extLst>
            <a:ext uri="{FF2B5EF4-FFF2-40B4-BE49-F238E27FC236}">
              <a16:creationId xmlns:a16="http://schemas.microsoft.com/office/drawing/2014/main" id="{00F7B905-98F7-424D-8B8E-243599AD0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7" name="Picture 5">
          <a:extLst>
            <a:ext uri="{FF2B5EF4-FFF2-40B4-BE49-F238E27FC236}">
              <a16:creationId xmlns:a16="http://schemas.microsoft.com/office/drawing/2014/main" id="{18CAEA02-6534-43C2-A771-525B755403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8" name="Picture 5">
          <a:extLst>
            <a:ext uri="{FF2B5EF4-FFF2-40B4-BE49-F238E27FC236}">
              <a16:creationId xmlns:a16="http://schemas.microsoft.com/office/drawing/2014/main" id="{3DCF886F-D052-49A5-8A87-514BE4596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29" name="Picture 5">
          <a:extLst>
            <a:ext uri="{FF2B5EF4-FFF2-40B4-BE49-F238E27FC236}">
              <a16:creationId xmlns:a16="http://schemas.microsoft.com/office/drawing/2014/main" id="{8021E0A5-1F9D-4921-8F95-DF0C64915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0" name="Picture 5">
          <a:extLst>
            <a:ext uri="{FF2B5EF4-FFF2-40B4-BE49-F238E27FC236}">
              <a16:creationId xmlns:a16="http://schemas.microsoft.com/office/drawing/2014/main" id="{7FC89F20-860F-44E8-B9A6-DCC90C2E8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1" name="Picture 5">
          <a:extLst>
            <a:ext uri="{FF2B5EF4-FFF2-40B4-BE49-F238E27FC236}">
              <a16:creationId xmlns:a16="http://schemas.microsoft.com/office/drawing/2014/main" id="{C1759219-AAC6-4943-AD24-89FCD0D35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2" name="Picture 5">
          <a:extLst>
            <a:ext uri="{FF2B5EF4-FFF2-40B4-BE49-F238E27FC236}">
              <a16:creationId xmlns:a16="http://schemas.microsoft.com/office/drawing/2014/main" id="{C2B18172-E92E-41FF-BB67-87DA16F538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3" name="Picture 5">
          <a:extLst>
            <a:ext uri="{FF2B5EF4-FFF2-40B4-BE49-F238E27FC236}">
              <a16:creationId xmlns:a16="http://schemas.microsoft.com/office/drawing/2014/main" id="{A65ED5D5-B762-492C-B3AD-79B24AA34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4" name="Picture 5">
          <a:extLst>
            <a:ext uri="{FF2B5EF4-FFF2-40B4-BE49-F238E27FC236}">
              <a16:creationId xmlns:a16="http://schemas.microsoft.com/office/drawing/2014/main" id="{F5D85FAF-ADC0-4D66-957F-756E82E66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5" name="Picture 5">
          <a:extLst>
            <a:ext uri="{FF2B5EF4-FFF2-40B4-BE49-F238E27FC236}">
              <a16:creationId xmlns:a16="http://schemas.microsoft.com/office/drawing/2014/main" id="{98F0F71F-DA1C-4B07-A1BA-1991E4A60F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6" name="Picture 5">
          <a:extLst>
            <a:ext uri="{FF2B5EF4-FFF2-40B4-BE49-F238E27FC236}">
              <a16:creationId xmlns:a16="http://schemas.microsoft.com/office/drawing/2014/main" id="{1DE1631B-70F0-4F87-85BA-66B49414A8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7" name="Picture 5">
          <a:extLst>
            <a:ext uri="{FF2B5EF4-FFF2-40B4-BE49-F238E27FC236}">
              <a16:creationId xmlns:a16="http://schemas.microsoft.com/office/drawing/2014/main" id="{2DC9BAEA-46D2-4986-AEC8-0F7565ECF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8" name="Picture 5">
          <a:extLst>
            <a:ext uri="{FF2B5EF4-FFF2-40B4-BE49-F238E27FC236}">
              <a16:creationId xmlns:a16="http://schemas.microsoft.com/office/drawing/2014/main" id="{A64BCD71-C1B3-47D0-BC61-B3528CB83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39" name="Picture 5">
          <a:extLst>
            <a:ext uri="{FF2B5EF4-FFF2-40B4-BE49-F238E27FC236}">
              <a16:creationId xmlns:a16="http://schemas.microsoft.com/office/drawing/2014/main" id="{5DBF4B3C-90EE-42E0-8A72-0449D786B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40" name="Picture 5">
          <a:extLst>
            <a:ext uri="{FF2B5EF4-FFF2-40B4-BE49-F238E27FC236}">
              <a16:creationId xmlns:a16="http://schemas.microsoft.com/office/drawing/2014/main" id="{D9EB700C-A7BF-405C-B3F2-C3656BB24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41" name="Picture 5">
          <a:extLst>
            <a:ext uri="{FF2B5EF4-FFF2-40B4-BE49-F238E27FC236}">
              <a16:creationId xmlns:a16="http://schemas.microsoft.com/office/drawing/2014/main" id="{EFF0E851-4D86-4E74-8041-D1C983A3B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42" name="Picture 5">
          <a:extLst>
            <a:ext uri="{FF2B5EF4-FFF2-40B4-BE49-F238E27FC236}">
              <a16:creationId xmlns:a16="http://schemas.microsoft.com/office/drawing/2014/main" id="{531E4445-3E3E-46CA-9F62-C1ABDD853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43" name="Picture 5">
          <a:extLst>
            <a:ext uri="{FF2B5EF4-FFF2-40B4-BE49-F238E27FC236}">
              <a16:creationId xmlns:a16="http://schemas.microsoft.com/office/drawing/2014/main" id="{984F98D6-C427-409F-A8CE-BE2B41CBB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044" name="Picture 5">
          <a:extLst>
            <a:ext uri="{FF2B5EF4-FFF2-40B4-BE49-F238E27FC236}">
              <a16:creationId xmlns:a16="http://schemas.microsoft.com/office/drawing/2014/main" id="{6238E3FB-C09A-4901-819B-24EEE9B35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5" name="Picture 5">
          <a:extLst>
            <a:ext uri="{FF2B5EF4-FFF2-40B4-BE49-F238E27FC236}">
              <a16:creationId xmlns:a16="http://schemas.microsoft.com/office/drawing/2014/main" id="{2270E7FE-E7E0-420E-A3BE-E5B3A3E2D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6" name="Picture 5">
          <a:extLst>
            <a:ext uri="{FF2B5EF4-FFF2-40B4-BE49-F238E27FC236}">
              <a16:creationId xmlns:a16="http://schemas.microsoft.com/office/drawing/2014/main" id="{CB3A3C6A-F669-41B3-AB71-4CDC6F580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7" name="Picture 5">
          <a:extLst>
            <a:ext uri="{FF2B5EF4-FFF2-40B4-BE49-F238E27FC236}">
              <a16:creationId xmlns:a16="http://schemas.microsoft.com/office/drawing/2014/main" id="{5C7E55A3-7E7C-4D6B-9537-1C979A887C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8" name="Picture 5">
          <a:extLst>
            <a:ext uri="{FF2B5EF4-FFF2-40B4-BE49-F238E27FC236}">
              <a16:creationId xmlns:a16="http://schemas.microsoft.com/office/drawing/2014/main" id="{E84060E2-36BA-44E1-9425-A22FB14096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49" name="Picture 5">
          <a:extLst>
            <a:ext uri="{FF2B5EF4-FFF2-40B4-BE49-F238E27FC236}">
              <a16:creationId xmlns:a16="http://schemas.microsoft.com/office/drawing/2014/main" id="{00544992-6AFC-4CE7-A0EF-E289FF3FE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0" name="Picture 5">
          <a:extLst>
            <a:ext uri="{FF2B5EF4-FFF2-40B4-BE49-F238E27FC236}">
              <a16:creationId xmlns:a16="http://schemas.microsoft.com/office/drawing/2014/main" id="{38C5DFB6-4CFA-4C05-8640-DAD006B98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1" name="Picture 5">
          <a:extLst>
            <a:ext uri="{FF2B5EF4-FFF2-40B4-BE49-F238E27FC236}">
              <a16:creationId xmlns:a16="http://schemas.microsoft.com/office/drawing/2014/main" id="{CC069520-8637-4004-AF00-ABFBF6B99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2" name="Picture 5">
          <a:extLst>
            <a:ext uri="{FF2B5EF4-FFF2-40B4-BE49-F238E27FC236}">
              <a16:creationId xmlns:a16="http://schemas.microsoft.com/office/drawing/2014/main" id="{D612041D-C11D-469A-BC62-4EA5BD1859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3" name="Picture 5">
          <a:extLst>
            <a:ext uri="{FF2B5EF4-FFF2-40B4-BE49-F238E27FC236}">
              <a16:creationId xmlns:a16="http://schemas.microsoft.com/office/drawing/2014/main" id="{F0DD7612-5DC8-46AB-A8FD-CF14BD3AF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4" name="Picture 5">
          <a:extLst>
            <a:ext uri="{FF2B5EF4-FFF2-40B4-BE49-F238E27FC236}">
              <a16:creationId xmlns:a16="http://schemas.microsoft.com/office/drawing/2014/main" id="{0BA2CCD0-3B37-4BC1-9FF8-9C426271A7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5" name="Picture 5">
          <a:extLst>
            <a:ext uri="{FF2B5EF4-FFF2-40B4-BE49-F238E27FC236}">
              <a16:creationId xmlns:a16="http://schemas.microsoft.com/office/drawing/2014/main" id="{E77D0E9C-1C7F-456C-9057-832B0AD75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6" name="Picture 5">
          <a:extLst>
            <a:ext uri="{FF2B5EF4-FFF2-40B4-BE49-F238E27FC236}">
              <a16:creationId xmlns:a16="http://schemas.microsoft.com/office/drawing/2014/main" id="{DAB404B4-4A1E-4349-B2D0-4D64818F74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7" name="Picture 5">
          <a:extLst>
            <a:ext uri="{FF2B5EF4-FFF2-40B4-BE49-F238E27FC236}">
              <a16:creationId xmlns:a16="http://schemas.microsoft.com/office/drawing/2014/main" id="{2E46DC8F-70BD-48B3-B332-8F5D24ABE3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8" name="Picture 5">
          <a:extLst>
            <a:ext uri="{FF2B5EF4-FFF2-40B4-BE49-F238E27FC236}">
              <a16:creationId xmlns:a16="http://schemas.microsoft.com/office/drawing/2014/main" id="{F374FD9D-5D14-4A8A-8B20-7C06C9A85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59" name="Picture 5">
          <a:extLst>
            <a:ext uri="{FF2B5EF4-FFF2-40B4-BE49-F238E27FC236}">
              <a16:creationId xmlns:a16="http://schemas.microsoft.com/office/drawing/2014/main" id="{9E84EC78-4B8F-4BF3-ADB3-23B388A7FE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0" name="Picture 5">
          <a:extLst>
            <a:ext uri="{FF2B5EF4-FFF2-40B4-BE49-F238E27FC236}">
              <a16:creationId xmlns:a16="http://schemas.microsoft.com/office/drawing/2014/main" id="{A8A4159D-378E-4A7F-A3A5-004458FC2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1" name="Picture 5">
          <a:extLst>
            <a:ext uri="{FF2B5EF4-FFF2-40B4-BE49-F238E27FC236}">
              <a16:creationId xmlns:a16="http://schemas.microsoft.com/office/drawing/2014/main" id="{0F748AFA-DF1C-4609-87EB-CF199E0FA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2" name="Picture 5">
          <a:extLst>
            <a:ext uri="{FF2B5EF4-FFF2-40B4-BE49-F238E27FC236}">
              <a16:creationId xmlns:a16="http://schemas.microsoft.com/office/drawing/2014/main" id="{C3BFE622-8AF2-458A-BA90-62246B580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3" name="Picture 5">
          <a:extLst>
            <a:ext uri="{FF2B5EF4-FFF2-40B4-BE49-F238E27FC236}">
              <a16:creationId xmlns:a16="http://schemas.microsoft.com/office/drawing/2014/main" id="{DB8E1BA5-B648-434C-A9C4-78676DAEB4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4" name="Picture 5">
          <a:extLst>
            <a:ext uri="{FF2B5EF4-FFF2-40B4-BE49-F238E27FC236}">
              <a16:creationId xmlns:a16="http://schemas.microsoft.com/office/drawing/2014/main" id="{5410F240-EFA5-49F1-A246-E34425083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5" name="Picture 5">
          <a:extLst>
            <a:ext uri="{FF2B5EF4-FFF2-40B4-BE49-F238E27FC236}">
              <a16:creationId xmlns:a16="http://schemas.microsoft.com/office/drawing/2014/main" id="{E44BB392-FD6D-437E-800D-66198D608A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6" name="Picture 5">
          <a:extLst>
            <a:ext uri="{FF2B5EF4-FFF2-40B4-BE49-F238E27FC236}">
              <a16:creationId xmlns:a16="http://schemas.microsoft.com/office/drawing/2014/main" id="{EEFB4CAE-4815-4362-B50A-CDEAE6B92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7" name="Picture 5">
          <a:extLst>
            <a:ext uri="{FF2B5EF4-FFF2-40B4-BE49-F238E27FC236}">
              <a16:creationId xmlns:a16="http://schemas.microsoft.com/office/drawing/2014/main" id="{E827742F-6BAC-463E-96E2-20B53AE711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8" name="Picture 5">
          <a:extLst>
            <a:ext uri="{FF2B5EF4-FFF2-40B4-BE49-F238E27FC236}">
              <a16:creationId xmlns:a16="http://schemas.microsoft.com/office/drawing/2014/main" id="{7E73ED5C-6AF8-4AAD-9A92-6B1F429FB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69" name="Picture 5">
          <a:extLst>
            <a:ext uri="{FF2B5EF4-FFF2-40B4-BE49-F238E27FC236}">
              <a16:creationId xmlns:a16="http://schemas.microsoft.com/office/drawing/2014/main" id="{4A1E728D-6032-401D-A279-E08CC46D9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0" name="Picture 5">
          <a:extLst>
            <a:ext uri="{FF2B5EF4-FFF2-40B4-BE49-F238E27FC236}">
              <a16:creationId xmlns:a16="http://schemas.microsoft.com/office/drawing/2014/main" id="{12A3075E-BF6D-45B4-9E59-CBF7A46133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1" name="Picture 5">
          <a:extLst>
            <a:ext uri="{FF2B5EF4-FFF2-40B4-BE49-F238E27FC236}">
              <a16:creationId xmlns:a16="http://schemas.microsoft.com/office/drawing/2014/main" id="{58284346-EE42-43FD-8B05-A148AAC16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2" name="Picture 5">
          <a:extLst>
            <a:ext uri="{FF2B5EF4-FFF2-40B4-BE49-F238E27FC236}">
              <a16:creationId xmlns:a16="http://schemas.microsoft.com/office/drawing/2014/main" id="{DEB545FB-2B85-4549-AE08-255663492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3" name="Picture 5">
          <a:extLst>
            <a:ext uri="{FF2B5EF4-FFF2-40B4-BE49-F238E27FC236}">
              <a16:creationId xmlns:a16="http://schemas.microsoft.com/office/drawing/2014/main" id="{8DE73339-E548-4549-9A0B-97F7B93F76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4" name="Picture 5">
          <a:extLst>
            <a:ext uri="{FF2B5EF4-FFF2-40B4-BE49-F238E27FC236}">
              <a16:creationId xmlns:a16="http://schemas.microsoft.com/office/drawing/2014/main" id="{5859F281-0F14-4CD9-83EF-F9B37F4D3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5" name="Picture 5">
          <a:extLst>
            <a:ext uri="{FF2B5EF4-FFF2-40B4-BE49-F238E27FC236}">
              <a16:creationId xmlns:a16="http://schemas.microsoft.com/office/drawing/2014/main" id="{86CC3E89-031E-485E-B054-FB5AA050A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6" name="Picture 5">
          <a:extLst>
            <a:ext uri="{FF2B5EF4-FFF2-40B4-BE49-F238E27FC236}">
              <a16:creationId xmlns:a16="http://schemas.microsoft.com/office/drawing/2014/main" id="{061D6837-5C3C-4DB3-95AE-41AF3BD0A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7" name="Picture 5">
          <a:extLst>
            <a:ext uri="{FF2B5EF4-FFF2-40B4-BE49-F238E27FC236}">
              <a16:creationId xmlns:a16="http://schemas.microsoft.com/office/drawing/2014/main" id="{D9537356-5CE0-43C1-8FE1-6F502B49F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8" name="Picture 5">
          <a:extLst>
            <a:ext uri="{FF2B5EF4-FFF2-40B4-BE49-F238E27FC236}">
              <a16:creationId xmlns:a16="http://schemas.microsoft.com/office/drawing/2014/main" id="{710BAEDD-AF5D-45E4-86A6-5920388B3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79" name="Picture 5">
          <a:extLst>
            <a:ext uri="{FF2B5EF4-FFF2-40B4-BE49-F238E27FC236}">
              <a16:creationId xmlns:a16="http://schemas.microsoft.com/office/drawing/2014/main" id="{6C51A048-CA43-4548-B435-B71CB0BC11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0" name="Picture 5">
          <a:extLst>
            <a:ext uri="{FF2B5EF4-FFF2-40B4-BE49-F238E27FC236}">
              <a16:creationId xmlns:a16="http://schemas.microsoft.com/office/drawing/2014/main" id="{A9332EEE-0CAB-4F30-91AB-1F0AB178C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1" name="Picture 5">
          <a:extLst>
            <a:ext uri="{FF2B5EF4-FFF2-40B4-BE49-F238E27FC236}">
              <a16:creationId xmlns:a16="http://schemas.microsoft.com/office/drawing/2014/main" id="{99424C76-DFFE-4E92-BF59-E36EB776A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2" name="Picture 5">
          <a:extLst>
            <a:ext uri="{FF2B5EF4-FFF2-40B4-BE49-F238E27FC236}">
              <a16:creationId xmlns:a16="http://schemas.microsoft.com/office/drawing/2014/main" id="{C0A54451-D3F7-4E27-A8E9-A8B7CA7E2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3" name="Picture 5">
          <a:extLst>
            <a:ext uri="{FF2B5EF4-FFF2-40B4-BE49-F238E27FC236}">
              <a16:creationId xmlns:a16="http://schemas.microsoft.com/office/drawing/2014/main" id="{E2BF4E3C-21C7-43C6-96E1-516288CCDE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4" name="Picture 5">
          <a:extLst>
            <a:ext uri="{FF2B5EF4-FFF2-40B4-BE49-F238E27FC236}">
              <a16:creationId xmlns:a16="http://schemas.microsoft.com/office/drawing/2014/main" id="{7428EF70-1B30-48D2-95A1-90C76E0420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5" name="Picture 5">
          <a:extLst>
            <a:ext uri="{FF2B5EF4-FFF2-40B4-BE49-F238E27FC236}">
              <a16:creationId xmlns:a16="http://schemas.microsoft.com/office/drawing/2014/main" id="{FB3F17F1-40C1-49B0-93F7-5E417959E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086" name="Picture 5">
          <a:extLst>
            <a:ext uri="{FF2B5EF4-FFF2-40B4-BE49-F238E27FC236}">
              <a16:creationId xmlns:a16="http://schemas.microsoft.com/office/drawing/2014/main" id="{3BA7ED5F-0976-475A-903B-B5F31D4D57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87" name="Picture 5">
          <a:extLst>
            <a:ext uri="{FF2B5EF4-FFF2-40B4-BE49-F238E27FC236}">
              <a16:creationId xmlns:a16="http://schemas.microsoft.com/office/drawing/2014/main" id="{47F69472-FBAD-4BC4-A07E-5E38DF2676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88" name="Picture 5">
          <a:extLst>
            <a:ext uri="{FF2B5EF4-FFF2-40B4-BE49-F238E27FC236}">
              <a16:creationId xmlns:a16="http://schemas.microsoft.com/office/drawing/2014/main" id="{395CA823-405F-44FA-8A2A-80CA57EBF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89" name="Picture 5">
          <a:extLst>
            <a:ext uri="{FF2B5EF4-FFF2-40B4-BE49-F238E27FC236}">
              <a16:creationId xmlns:a16="http://schemas.microsoft.com/office/drawing/2014/main" id="{B9360673-15E4-46EC-A598-4EB518D20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0" name="Picture 5">
          <a:extLst>
            <a:ext uri="{FF2B5EF4-FFF2-40B4-BE49-F238E27FC236}">
              <a16:creationId xmlns:a16="http://schemas.microsoft.com/office/drawing/2014/main" id="{D3DDAE2D-831D-4EE2-9B45-E9411499CA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1" name="Picture 5">
          <a:extLst>
            <a:ext uri="{FF2B5EF4-FFF2-40B4-BE49-F238E27FC236}">
              <a16:creationId xmlns:a16="http://schemas.microsoft.com/office/drawing/2014/main" id="{4F9628F2-E37F-42F4-AB21-E260E88FC2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2" name="Picture 5">
          <a:extLst>
            <a:ext uri="{FF2B5EF4-FFF2-40B4-BE49-F238E27FC236}">
              <a16:creationId xmlns:a16="http://schemas.microsoft.com/office/drawing/2014/main" id="{9EE23EEB-FB5A-4E71-98A1-A8AFDC766D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3" name="Picture 5">
          <a:extLst>
            <a:ext uri="{FF2B5EF4-FFF2-40B4-BE49-F238E27FC236}">
              <a16:creationId xmlns:a16="http://schemas.microsoft.com/office/drawing/2014/main" id="{27405728-CB5B-4382-A02A-0344116937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4" name="Picture 5">
          <a:extLst>
            <a:ext uri="{FF2B5EF4-FFF2-40B4-BE49-F238E27FC236}">
              <a16:creationId xmlns:a16="http://schemas.microsoft.com/office/drawing/2014/main" id="{C56602CC-8F34-465C-A715-5787186E4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5" name="Picture 5">
          <a:extLst>
            <a:ext uri="{FF2B5EF4-FFF2-40B4-BE49-F238E27FC236}">
              <a16:creationId xmlns:a16="http://schemas.microsoft.com/office/drawing/2014/main" id="{BD767201-9C32-4AC0-977B-3A2F70E2C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6" name="Picture 5">
          <a:extLst>
            <a:ext uri="{FF2B5EF4-FFF2-40B4-BE49-F238E27FC236}">
              <a16:creationId xmlns:a16="http://schemas.microsoft.com/office/drawing/2014/main" id="{93B422DA-F1BC-4A32-B74E-01BEFA1EF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7" name="Picture 5">
          <a:extLst>
            <a:ext uri="{FF2B5EF4-FFF2-40B4-BE49-F238E27FC236}">
              <a16:creationId xmlns:a16="http://schemas.microsoft.com/office/drawing/2014/main" id="{45B12E9E-B9B6-4892-A766-ADE69D7CE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8" name="Picture 5">
          <a:extLst>
            <a:ext uri="{FF2B5EF4-FFF2-40B4-BE49-F238E27FC236}">
              <a16:creationId xmlns:a16="http://schemas.microsoft.com/office/drawing/2014/main" id="{C88F2B1A-AF46-4081-B4A3-25A1AA6C7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099" name="Picture 5">
          <a:extLst>
            <a:ext uri="{FF2B5EF4-FFF2-40B4-BE49-F238E27FC236}">
              <a16:creationId xmlns:a16="http://schemas.microsoft.com/office/drawing/2014/main" id="{EE0E753D-FA0F-420B-B154-6D12DC1AE2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0" name="Picture 5">
          <a:extLst>
            <a:ext uri="{FF2B5EF4-FFF2-40B4-BE49-F238E27FC236}">
              <a16:creationId xmlns:a16="http://schemas.microsoft.com/office/drawing/2014/main" id="{246AFB91-957E-4282-B64A-D49EEACC5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1" name="Picture 5">
          <a:extLst>
            <a:ext uri="{FF2B5EF4-FFF2-40B4-BE49-F238E27FC236}">
              <a16:creationId xmlns:a16="http://schemas.microsoft.com/office/drawing/2014/main" id="{9E693441-6548-4A92-9514-ED3B43947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2" name="Picture 5">
          <a:extLst>
            <a:ext uri="{FF2B5EF4-FFF2-40B4-BE49-F238E27FC236}">
              <a16:creationId xmlns:a16="http://schemas.microsoft.com/office/drawing/2014/main" id="{52F32CED-43C2-4D98-B87E-6A558CFCB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3" name="Picture 5">
          <a:extLst>
            <a:ext uri="{FF2B5EF4-FFF2-40B4-BE49-F238E27FC236}">
              <a16:creationId xmlns:a16="http://schemas.microsoft.com/office/drawing/2014/main" id="{DC2C40F4-C351-4444-8846-ECFECFD921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4" name="Picture 5">
          <a:extLst>
            <a:ext uri="{FF2B5EF4-FFF2-40B4-BE49-F238E27FC236}">
              <a16:creationId xmlns:a16="http://schemas.microsoft.com/office/drawing/2014/main" id="{1E8DB917-1062-4529-8377-B5EFB563D1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5" name="Picture 5">
          <a:extLst>
            <a:ext uri="{FF2B5EF4-FFF2-40B4-BE49-F238E27FC236}">
              <a16:creationId xmlns:a16="http://schemas.microsoft.com/office/drawing/2014/main" id="{C039D6D5-4536-43D4-B5F4-4758CFEF2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6" name="Picture 5">
          <a:extLst>
            <a:ext uri="{FF2B5EF4-FFF2-40B4-BE49-F238E27FC236}">
              <a16:creationId xmlns:a16="http://schemas.microsoft.com/office/drawing/2014/main" id="{2BC00A0C-6CA5-4AC4-8BA8-669EA6AA3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7" name="Picture 5">
          <a:extLst>
            <a:ext uri="{FF2B5EF4-FFF2-40B4-BE49-F238E27FC236}">
              <a16:creationId xmlns:a16="http://schemas.microsoft.com/office/drawing/2014/main" id="{CD91DABC-B280-484B-BA1F-673ED4AF91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8" name="Picture 5">
          <a:extLst>
            <a:ext uri="{FF2B5EF4-FFF2-40B4-BE49-F238E27FC236}">
              <a16:creationId xmlns:a16="http://schemas.microsoft.com/office/drawing/2014/main" id="{847C4BB4-6F69-4372-A169-94CD15C127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09" name="Picture 5">
          <a:extLst>
            <a:ext uri="{FF2B5EF4-FFF2-40B4-BE49-F238E27FC236}">
              <a16:creationId xmlns:a16="http://schemas.microsoft.com/office/drawing/2014/main" id="{AA3361AD-4F12-41F0-8869-63528B13F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0" name="Picture 5">
          <a:extLst>
            <a:ext uri="{FF2B5EF4-FFF2-40B4-BE49-F238E27FC236}">
              <a16:creationId xmlns:a16="http://schemas.microsoft.com/office/drawing/2014/main" id="{18253F35-E161-4545-BDC3-E1C55A288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1" name="Picture 5">
          <a:extLst>
            <a:ext uri="{FF2B5EF4-FFF2-40B4-BE49-F238E27FC236}">
              <a16:creationId xmlns:a16="http://schemas.microsoft.com/office/drawing/2014/main" id="{0AD40896-5D93-4664-993E-C291EA5A1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2" name="Picture 5">
          <a:extLst>
            <a:ext uri="{FF2B5EF4-FFF2-40B4-BE49-F238E27FC236}">
              <a16:creationId xmlns:a16="http://schemas.microsoft.com/office/drawing/2014/main" id="{73F9C293-DB94-44E7-9B85-819D563B5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3" name="Picture 5">
          <a:extLst>
            <a:ext uri="{FF2B5EF4-FFF2-40B4-BE49-F238E27FC236}">
              <a16:creationId xmlns:a16="http://schemas.microsoft.com/office/drawing/2014/main" id="{C2D22240-EE04-41A8-B167-A499C3E26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4" name="Picture 5">
          <a:extLst>
            <a:ext uri="{FF2B5EF4-FFF2-40B4-BE49-F238E27FC236}">
              <a16:creationId xmlns:a16="http://schemas.microsoft.com/office/drawing/2014/main" id="{F792D834-7B17-4939-AD47-E4FB653BD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5" name="Picture 5">
          <a:extLst>
            <a:ext uri="{FF2B5EF4-FFF2-40B4-BE49-F238E27FC236}">
              <a16:creationId xmlns:a16="http://schemas.microsoft.com/office/drawing/2014/main" id="{3462A560-146C-4597-9163-0633B61FA9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6" name="Picture 5">
          <a:extLst>
            <a:ext uri="{FF2B5EF4-FFF2-40B4-BE49-F238E27FC236}">
              <a16:creationId xmlns:a16="http://schemas.microsoft.com/office/drawing/2014/main" id="{C98594BE-ABCA-4B57-8E97-DF65DF068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7" name="Picture 5">
          <a:extLst>
            <a:ext uri="{FF2B5EF4-FFF2-40B4-BE49-F238E27FC236}">
              <a16:creationId xmlns:a16="http://schemas.microsoft.com/office/drawing/2014/main" id="{12070D67-B73E-4D08-9DE3-C617CB3A02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8" name="Picture 5">
          <a:extLst>
            <a:ext uri="{FF2B5EF4-FFF2-40B4-BE49-F238E27FC236}">
              <a16:creationId xmlns:a16="http://schemas.microsoft.com/office/drawing/2014/main" id="{2DAEEC6A-6441-420C-9537-A3B0804C3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19" name="Picture 5">
          <a:extLst>
            <a:ext uri="{FF2B5EF4-FFF2-40B4-BE49-F238E27FC236}">
              <a16:creationId xmlns:a16="http://schemas.microsoft.com/office/drawing/2014/main" id="{E72CC591-F537-4624-AD4B-A2B29536F5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0" name="Picture 5">
          <a:extLst>
            <a:ext uri="{FF2B5EF4-FFF2-40B4-BE49-F238E27FC236}">
              <a16:creationId xmlns:a16="http://schemas.microsoft.com/office/drawing/2014/main" id="{5D23FC61-0DBC-4F62-88A1-9A69A60232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1" name="Picture 5">
          <a:extLst>
            <a:ext uri="{FF2B5EF4-FFF2-40B4-BE49-F238E27FC236}">
              <a16:creationId xmlns:a16="http://schemas.microsoft.com/office/drawing/2014/main" id="{97A2CDE0-D716-48F6-863A-13F496C09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2" name="Picture 5">
          <a:extLst>
            <a:ext uri="{FF2B5EF4-FFF2-40B4-BE49-F238E27FC236}">
              <a16:creationId xmlns:a16="http://schemas.microsoft.com/office/drawing/2014/main" id="{600DBE5C-5599-4E01-AFAA-A14C90DF0F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3" name="Picture 5">
          <a:extLst>
            <a:ext uri="{FF2B5EF4-FFF2-40B4-BE49-F238E27FC236}">
              <a16:creationId xmlns:a16="http://schemas.microsoft.com/office/drawing/2014/main" id="{32902DAA-00D5-4575-8108-5367315F6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4" name="Picture 5">
          <a:extLst>
            <a:ext uri="{FF2B5EF4-FFF2-40B4-BE49-F238E27FC236}">
              <a16:creationId xmlns:a16="http://schemas.microsoft.com/office/drawing/2014/main" id="{DBE2A9A2-3803-4F88-9DA5-721CDBB54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5" name="Picture 5">
          <a:extLst>
            <a:ext uri="{FF2B5EF4-FFF2-40B4-BE49-F238E27FC236}">
              <a16:creationId xmlns:a16="http://schemas.microsoft.com/office/drawing/2014/main" id="{E8E674F0-10E6-4B0E-B8A2-5813FD508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6" name="Picture 5">
          <a:extLst>
            <a:ext uri="{FF2B5EF4-FFF2-40B4-BE49-F238E27FC236}">
              <a16:creationId xmlns:a16="http://schemas.microsoft.com/office/drawing/2014/main" id="{0A7A4CC9-C92E-451F-BE07-8371B5A63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7" name="Picture 5">
          <a:extLst>
            <a:ext uri="{FF2B5EF4-FFF2-40B4-BE49-F238E27FC236}">
              <a16:creationId xmlns:a16="http://schemas.microsoft.com/office/drawing/2014/main" id="{2A202138-F7BB-44AB-BE24-AD1A92988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8" name="Picture 5">
          <a:extLst>
            <a:ext uri="{FF2B5EF4-FFF2-40B4-BE49-F238E27FC236}">
              <a16:creationId xmlns:a16="http://schemas.microsoft.com/office/drawing/2014/main" id="{566B185A-4A00-426F-B0C7-5BA33CA70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29" name="Picture 5">
          <a:extLst>
            <a:ext uri="{FF2B5EF4-FFF2-40B4-BE49-F238E27FC236}">
              <a16:creationId xmlns:a16="http://schemas.microsoft.com/office/drawing/2014/main" id="{D3347DA0-CC9B-4F08-91B3-D0E87F5AA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0" name="Picture 5">
          <a:extLst>
            <a:ext uri="{FF2B5EF4-FFF2-40B4-BE49-F238E27FC236}">
              <a16:creationId xmlns:a16="http://schemas.microsoft.com/office/drawing/2014/main" id="{9DB38470-E47C-404E-B762-88C7E15C5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1" name="Picture 5">
          <a:extLst>
            <a:ext uri="{FF2B5EF4-FFF2-40B4-BE49-F238E27FC236}">
              <a16:creationId xmlns:a16="http://schemas.microsoft.com/office/drawing/2014/main" id="{C2DBB805-CD18-4FC1-B49E-4C91889E6B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2" name="Picture 5">
          <a:extLst>
            <a:ext uri="{FF2B5EF4-FFF2-40B4-BE49-F238E27FC236}">
              <a16:creationId xmlns:a16="http://schemas.microsoft.com/office/drawing/2014/main" id="{64C1C380-1B95-4D44-AF4D-EDA4E8AAF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3" name="Picture 5">
          <a:extLst>
            <a:ext uri="{FF2B5EF4-FFF2-40B4-BE49-F238E27FC236}">
              <a16:creationId xmlns:a16="http://schemas.microsoft.com/office/drawing/2014/main" id="{886AE750-3406-4D80-A37B-EFCCF399A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4" name="Picture 5">
          <a:extLst>
            <a:ext uri="{FF2B5EF4-FFF2-40B4-BE49-F238E27FC236}">
              <a16:creationId xmlns:a16="http://schemas.microsoft.com/office/drawing/2014/main" id="{CB9B0FE5-50C2-4E7B-9247-9547DAB8AD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5" name="Picture 5">
          <a:extLst>
            <a:ext uri="{FF2B5EF4-FFF2-40B4-BE49-F238E27FC236}">
              <a16:creationId xmlns:a16="http://schemas.microsoft.com/office/drawing/2014/main" id="{EE3B35F0-EA03-466D-81BF-65D2A4136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6" name="Picture 5">
          <a:extLst>
            <a:ext uri="{FF2B5EF4-FFF2-40B4-BE49-F238E27FC236}">
              <a16:creationId xmlns:a16="http://schemas.microsoft.com/office/drawing/2014/main" id="{CA0891A2-A83A-4E78-9F3E-511004328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7" name="Picture 5">
          <a:extLst>
            <a:ext uri="{FF2B5EF4-FFF2-40B4-BE49-F238E27FC236}">
              <a16:creationId xmlns:a16="http://schemas.microsoft.com/office/drawing/2014/main" id="{160D292D-A716-4F2E-A315-6149DC0A7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8" name="Picture 5">
          <a:extLst>
            <a:ext uri="{FF2B5EF4-FFF2-40B4-BE49-F238E27FC236}">
              <a16:creationId xmlns:a16="http://schemas.microsoft.com/office/drawing/2014/main" id="{D3AE439A-0334-414D-9CC9-024FEBC561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39" name="Picture 5">
          <a:extLst>
            <a:ext uri="{FF2B5EF4-FFF2-40B4-BE49-F238E27FC236}">
              <a16:creationId xmlns:a16="http://schemas.microsoft.com/office/drawing/2014/main" id="{F0C01812-0CF3-45BE-B0FF-F9D742508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0" name="Picture 5">
          <a:extLst>
            <a:ext uri="{FF2B5EF4-FFF2-40B4-BE49-F238E27FC236}">
              <a16:creationId xmlns:a16="http://schemas.microsoft.com/office/drawing/2014/main" id="{A9B9441C-192A-49D4-AF3B-68EED6404A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1" name="Picture 5">
          <a:extLst>
            <a:ext uri="{FF2B5EF4-FFF2-40B4-BE49-F238E27FC236}">
              <a16:creationId xmlns:a16="http://schemas.microsoft.com/office/drawing/2014/main" id="{6D772F24-FD6E-42DC-B06E-30D39ADB1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2" name="Picture 5">
          <a:extLst>
            <a:ext uri="{FF2B5EF4-FFF2-40B4-BE49-F238E27FC236}">
              <a16:creationId xmlns:a16="http://schemas.microsoft.com/office/drawing/2014/main" id="{E9603D6A-DFD4-4D88-85FA-0466AD0C97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3" name="Picture 5">
          <a:extLst>
            <a:ext uri="{FF2B5EF4-FFF2-40B4-BE49-F238E27FC236}">
              <a16:creationId xmlns:a16="http://schemas.microsoft.com/office/drawing/2014/main" id="{A258944C-D10D-415C-B52B-7989131C18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4" name="Picture 5">
          <a:extLst>
            <a:ext uri="{FF2B5EF4-FFF2-40B4-BE49-F238E27FC236}">
              <a16:creationId xmlns:a16="http://schemas.microsoft.com/office/drawing/2014/main" id="{548FA9C4-7251-478C-9A96-F9C221A06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5" name="Picture 5">
          <a:extLst>
            <a:ext uri="{FF2B5EF4-FFF2-40B4-BE49-F238E27FC236}">
              <a16:creationId xmlns:a16="http://schemas.microsoft.com/office/drawing/2014/main" id="{10E2532C-B77D-4B69-8A7B-01FE9320E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6" name="Picture 5">
          <a:extLst>
            <a:ext uri="{FF2B5EF4-FFF2-40B4-BE49-F238E27FC236}">
              <a16:creationId xmlns:a16="http://schemas.microsoft.com/office/drawing/2014/main" id="{8E87D3B1-C926-4997-9FE3-0FF586D50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7" name="Picture 5">
          <a:extLst>
            <a:ext uri="{FF2B5EF4-FFF2-40B4-BE49-F238E27FC236}">
              <a16:creationId xmlns:a16="http://schemas.microsoft.com/office/drawing/2014/main" id="{54BF7F02-8225-4BF5-9DF3-0A117D9293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48" name="Picture 5">
          <a:extLst>
            <a:ext uri="{FF2B5EF4-FFF2-40B4-BE49-F238E27FC236}">
              <a16:creationId xmlns:a16="http://schemas.microsoft.com/office/drawing/2014/main" id="{ABC6C7AC-1B1C-48DB-B0A5-C75DC6526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49" name="Picture 5">
          <a:extLst>
            <a:ext uri="{FF2B5EF4-FFF2-40B4-BE49-F238E27FC236}">
              <a16:creationId xmlns:a16="http://schemas.microsoft.com/office/drawing/2014/main" id="{5A0EF44E-11AE-4282-99AB-3ADC30B17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0" name="Picture 5">
          <a:extLst>
            <a:ext uri="{FF2B5EF4-FFF2-40B4-BE49-F238E27FC236}">
              <a16:creationId xmlns:a16="http://schemas.microsoft.com/office/drawing/2014/main" id="{39AD0373-2BAD-4537-A8E9-BB86A0714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1" name="Picture 5">
          <a:extLst>
            <a:ext uri="{FF2B5EF4-FFF2-40B4-BE49-F238E27FC236}">
              <a16:creationId xmlns:a16="http://schemas.microsoft.com/office/drawing/2014/main" id="{23EAE8BE-DF0D-49E5-982E-DD0D87800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2" name="Picture 5">
          <a:extLst>
            <a:ext uri="{FF2B5EF4-FFF2-40B4-BE49-F238E27FC236}">
              <a16:creationId xmlns:a16="http://schemas.microsoft.com/office/drawing/2014/main" id="{B159A993-B40E-469E-B3AB-25B462B6DC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3" name="Picture 5">
          <a:extLst>
            <a:ext uri="{FF2B5EF4-FFF2-40B4-BE49-F238E27FC236}">
              <a16:creationId xmlns:a16="http://schemas.microsoft.com/office/drawing/2014/main" id="{8F9C6AD4-5FA7-4E33-BF33-2DECFFCF8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4" name="Picture 5">
          <a:extLst>
            <a:ext uri="{FF2B5EF4-FFF2-40B4-BE49-F238E27FC236}">
              <a16:creationId xmlns:a16="http://schemas.microsoft.com/office/drawing/2014/main" id="{6A59E6AF-27A8-49A9-BEA5-1F3AB86D7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5" name="Picture 5">
          <a:extLst>
            <a:ext uri="{FF2B5EF4-FFF2-40B4-BE49-F238E27FC236}">
              <a16:creationId xmlns:a16="http://schemas.microsoft.com/office/drawing/2014/main" id="{EAD27108-DA28-4C3C-AF7C-AA1C4E58E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6" name="Picture 5">
          <a:extLst>
            <a:ext uri="{FF2B5EF4-FFF2-40B4-BE49-F238E27FC236}">
              <a16:creationId xmlns:a16="http://schemas.microsoft.com/office/drawing/2014/main" id="{48314630-546F-46B7-AA3E-71A0ACFCA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7" name="Picture 5">
          <a:extLst>
            <a:ext uri="{FF2B5EF4-FFF2-40B4-BE49-F238E27FC236}">
              <a16:creationId xmlns:a16="http://schemas.microsoft.com/office/drawing/2014/main" id="{A0BF5381-05C8-4807-9501-4B18EDF59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8" name="Picture 5">
          <a:extLst>
            <a:ext uri="{FF2B5EF4-FFF2-40B4-BE49-F238E27FC236}">
              <a16:creationId xmlns:a16="http://schemas.microsoft.com/office/drawing/2014/main" id="{EA8EA23F-9C80-4C1F-B0F7-BAAFB5D8CB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59" name="Picture 5">
          <a:extLst>
            <a:ext uri="{FF2B5EF4-FFF2-40B4-BE49-F238E27FC236}">
              <a16:creationId xmlns:a16="http://schemas.microsoft.com/office/drawing/2014/main" id="{48809DCA-215A-46A0-A796-1054110001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0" name="Picture 5">
          <a:extLst>
            <a:ext uri="{FF2B5EF4-FFF2-40B4-BE49-F238E27FC236}">
              <a16:creationId xmlns:a16="http://schemas.microsoft.com/office/drawing/2014/main" id="{B559FC69-6952-4081-9450-81ADEB768C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1" name="Picture 5">
          <a:extLst>
            <a:ext uri="{FF2B5EF4-FFF2-40B4-BE49-F238E27FC236}">
              <a16:creationId xmlns:a16="http://schemas.microsoft.com/office/drawing/2014/main" id="{121CF0F9-37AD-4090-AE9A-D300421FA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2" name="Picture 5">
          <a:extLst>
            <a:ext uri="{FF2B5EF4-FFF2-40B4-BE49-F238E27FC236}">
              <a16:creationId xmlns:a16="http://schemas.microsoft.com/office/drawing/2014/main" id="{5CCB3FFF-6225-41A6-9267-E6C9E5E5D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3" name="Picture 5">
          <a:extLst>
            <a:ext uri="{FF2B5EF4-FFF2-40B4-BE49-F238E27FC236}">
              <a16:creationId xmlns:a16="http://schemas.microsoft.com/office/drawing/2014/main" id="{B2CEB88C-9F43-4655-97EA-57451C21C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4" name="Picture 5">
          <a:extLst>
            <a:ext uri="{FF2B5EF4-FFF2-40B4-BE49-F238E27FC236}">
              <a16:creationId xmlns:a16="http://schemas.microsoft.com/office/drawing/2014/main" id="{C80BC6C7-BB6E-48BF-B3DF-0CBB803CF6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5" name="Picture 5">
          <a:extLst>
            <a:ext uri="{FF2B5EF4-FFF2-40B4-BE49-F238E27FC236}">
              <a16:creationId xmlns:a16="http://schemas.microsoft.com/office/drawing/2014/main" id="{D038241C-57AA-481D-8054-84A9DB028B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6" name="Picture 5">
          <a:extLst>
            <a:ext uri="{FF2B5EF4-FFF2-40B4-BE49-F238E27FC236}">
              <a16:creationId xmlns:a16="http://schemas.microsoft.com/office/drawing/2014/main" id="{AFC79911-1B93-462A-91E8-0B5B10EF9C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7" name="Picture 5">
          <a:extLst>
            <a:ext uri="{FF2B5EF4-FFF2-40B4-BE49-F238E27FC236}">
              <a16:creationId xmlns:a16="http://schemas.microsoft.com/office/drawing/2014/main" id="{700FEEC8-CE25-4026-B088-FFE0BB2C3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8" name="Picture 5">
          <a:extLst>
            <a:ext uri="{FF2B5EF4-FFF2-40B4-BE49-F238E27FC236}">
              <a16:creationId xmlns:a16="http://schemas.microsoft.com/office/drawing/2014/main" id="{E3531B86-8B2F-49E6-A28F-57C655171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169" name="Picture 5">
          <a:extLst>
            <a:ext uri="{FF2B5EF4-FFF2-40B4-BE49-F238E27FC236}">
              <a16:creationId xmlns:a16="http://schemas.microsoft.com/office/drawing/2014/main" id="{41F69EC7-2F6F-4CCB-9924-3ED334081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0" name="Picture 5">
          <a:extLst>
            <a:ext uri="{FF2B5EF4-FFF2-40B4-BE49-F238E27FC236}">
              <a16:creationId xmlns:a16="http://schemas.microsoft.com/office/drawing/2014/main" id="{C5A0708B-16F2-4373-B122-CC9F3CE5C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1" name="Picture 5">
          <a:extLst>
            <a:ext uri="{FF2B5EF4-FFF2-40B4-BE49-F238E27FC236}">
              <a16:creationId xmlns:a16="http://schemas.microsoft.com/office/drawing/2014/main" id="{DD1025DB-96B0-4177-8E46-717445F76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2" name="Picture 5">
          <a:extLst>
            <a:ext uri="{FF2B5EF4-FFF2-40B4-BE49-F238E27FC236}">
              <a16:creationId xmlns:a16="http://schemas.microsoft.com/office/drawing/2014/main" id="{36A794B7-4A1E-44CD-8468-15A4BC493D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3" name="Picture 5">
          <a:extLst>
            <a:ext uri="{FF2B5EF4-FFF2-40B4-BE49-F238E27FC236}">
              <a16:creationId xmlns:a16="http://schemas.microsoft.com/office/drawing/2014/main" id="{6AC7466E-C656-46BD-B41A-5AA41EF03F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4" name="Picture 5">
          <a:extLst>
            <a:ext uri="{FF2B5EF4-FFF2-40B4-BE49-F238E27FC236}">
              <a16:creationId xmlns:a16="http://schemas.microsoft.com/office/drawing/2014/main" id="{0D164760-D356-4A2C-9FC5-02716379C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5" name="Picture 5">
          <a:extLst>
            <a:ext uri="{FF2B5EF4-FFF2-40B4-BE49-F238E27FC236}">
              <a16:creationId xmlns:a16="http://schemas.microsoft.com/office/drawing/2014/main" id="{C7B151AE-D3F2-40F5-B03D-83D653F8A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6" name="Picture 5">
          <a:extLst>
            <a:ext uri="{FF2B5EF4-FFF2-40B4-BE49-F238E27FC236}">
              <a16:creationId xmlns:a16="http://schemas.microsoft.com/office/drawing/2014/main" id="{3D6255E3-42BB-41E0-A834-72A513032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7" name="Picture 5">
          <a:extLst>
            <a:ext uri="{FF2B5EF4-FFF2-40B4-BE49-F238E27FC236}">
              <a16:creationId xmlns:a16="http://schemas.microsoft.com/office/drawing/2014/main" id="{81876714-F787-49A9-850C-6E1D5782A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8" name="Picture 5">
          <a:extLst>
            <a:ext uri="{FF2B5EF4-FFF2-40B4-BE49-F238E27FC236}">
              <a16:creationId xmlns:a16="http://schemas.microsoft.com/office/drawing/2014/main" id="{C3EADF29-D8DB-4248-A1E4-72632D469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79" name="Picture 5">
          <a:extLst>
            <a:ext uri="{FF2B5EF4-FFF2-40B4-BE49-F238E27FC236}">
              <a16:creationId xmlns:a16="http://schemas.microsoft.com/office/drawing/2014/main" id="{7CCB6641-C861-4937-BB8F-36FAB3CFC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0" name="Picture 5">
          <a:extLst>
            <a:ext uri="{FF2B5EF4-FFF2-40B4-BE49-F238E27FC236}">
              <a16:creationId xmlns:a16="http://schemas.microsoft.com/office/drawing/2014/main" id="{367FC89B-4747-4067-9008-B4DA67913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1" name="Picture 5">
          <a:extLst>
            <a:ext uri="{FF2B5EF4-FFF2-40B4-BE49-F238E27FC236}">
              <a16:creationId xmlns:a16="http://schemas.microsoft.com/office/drawing/2014/main" id="{7654F772-D31B-4525-92D7-CF61CBA8A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2" name="Picture 5">
          <a:extLst>
            <a:ext uri="{FF2B5EF4-FFF2-40B4-BE49-F238E27FC236}">
              <a16:creationId xmlns:a16="http://schemas.microsoft.com/office/drawing/2014/main" id="{EB19ACB6-E112-4268-9816-368422E98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3" name="Picture 5">
          <a:extLst>
            <a:ext uri="{FF2B5EF4-FFF2-40B4-BE49-F238E27FC236}">
              <a16:creationId xmlns:a16="http://schemas.microsoft.com/office/drawing/2014/main" id="{D597D4F4-3A9F-400C-8BA4-357534CB3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4" name="Picture 5">
          <a:extLst>
            <a:ext uri="{FF2B5EF4-FFF2-40B4-BE49-F238E27FC236}">
              <a16:creationId xmlns:a16="http://schemas.microsoft.com/office/drawing/2014/main" id="{C05FA108-1A4E-469D-B085-A6B0D5341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5" name="Picture 5">
          <a:extLst>
            <a:ext uri="{FF2B5EF4-FFF2-40B4-BE49-F238E27FC236}">
              <a16:creationId xmlns:a16="http://schemas.microsoft.com/office/drawing/2014/main" id="{C54DE3FE-1490-4F28-A1A8-85BE7C450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6" name="Picture 5">
          <a:extLst>
            <a:ext uri="{FF2B5EF4-FFF2-40B4-BE49-F238E27FC236}">
              <a16:creationId xmlns:a16="http://schemas.microsoft.com/office/drawing/2014/main" id="{4F0B3279-2B1D-45D4-9BB8-BACAD8A18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7" name="Picture 5">
          <a:extLst>
            <a:ext uri="{FF2B5EF4-FFF2-40B4-BE49-F238E27FC236}">
              <a16:creationId xmlns:a16="http://schemas.microsoft.com/office/drawing/2014/main" id="{D30F41F8-DD09-49E1-A095-644B516AA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8" name="Picture 5">
          <a:extLst>
            <a:ext uri="{FF2B5EF4-FFF2-40B4-BE49-F238E27FC236}">
              <a16:creationId xmlns:a16="http://schemas.microsoft.com/office/drawing/2014/main" id="{2F1055DA-99B1-441F-ACC8-3BFE5CF86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89" name="Picture 5">
          <a:extLst>
            <a:ext uri="{FF2B5EF4-FFF2-40B4-BE49-F238E27FC236}">
              <a16:creationId xmlns:a16="http://schemas.microsoft.com/office/drawing/2014/main" id="{5BF4348E-9B82-4E72-9F0D-210C3B15F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190" name="Picture 5">
          <a:extLst>
            <a:ext uri="{FF2B5EF4-FFF2-40B4-BE49-F238E27FC236}">
              <a16:creationId xmlns:a16="http://schemas.microsoft.com/office/drawing/2014/main" id="{EC3E3C0A-C881-4C5F-B5F9-EA16FB9CF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1" name="Picture 5">
          <a:extLst>
            <a:ext uri="{FF2B5EF4-FFF2-40B4-BE49-F238E27FC236}">
              <a16:creationId xmlns:a16="http://schemas.microsoft.com/office/drawing/2014/main" id="{F9562B4C-9E1D-45CB-A024-9D39701E2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2" name="Picture 5">
          <a:extLst>
            <a:ext uri="{FF2B5EF4-FFF2-40B4-BE49-F238E27FC236}">
              <a16:creationId xmlns:a16="http://schemas.microsoft.com/office/drawing/2014/main" id="{97260E9A-9353-48FD-ABFD-888C33FED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3" name="Picture 5">
          <a:extLst>
            <a:ext uri="{FF2B5EF4-FFF2-40B4-BE49-F238E27FC236}">
              <a16:creationId xmlns:a16="http://schemas.microsoft.com/office/drawing/2014/main" id="{7611E594-97CC-4147-804E-C3E983BBA8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4" name="Picture 5">
          <a:extLst>
            <a:ext uri="{FF2B5EF4-FFF2-40B4-BE49-F238E27FC236}">
              <a16:creationId xmlns:a16="http://schemas.microsoft.com/office/drawing/2014/main" id="{0B00C677-9D73-4AB1-A814-99E6CCC4E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5" name="Picture 5">
          <a:extLst>
            <a:ext uri="{FF2B5EF4-FFF2-40B4-BE49-F238E27FC236}">
              <a16:creationId xmlns:a16="http://schemas.microsoft.com/office/drawing/2014/main" id="{F97C76CF-26AC-4E0C-BCDC-604BED67B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6" name="Picture 5">
          <a:extLst>
            <a:ext uri="{FF2B5EF4-FFF2-40B4-BE49-F238E27FC236}">
              <a16:creationId xmlns:a16="http://schemas.microsoft.com/office/drawing/2014/main" id="{C533A97B-9B13-464D-A137-217F824A0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7" name="Picture 5">
          <a:extLst>
            <a:ext uri="{FF2B5EF4-FFF2-40B4-BE49-F238E27FC236}">
              <a16:creationId xmlns:a16="http://schemas.microsoft.com/office/drawing/2014/main" id="{65CF7501-DB8C-4D99-8750-202985005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8" name="Picture 5">
          <a:extLst>
            <a:ext uri="{FF2B5EF4-FFF2-40B4-BE49-F238E27FC236}">
              <a16:creationId xmlns:a16="http://schemas.microsoft.com/office/drawing/2014/main" id="{B38390D5-2CA5-412F-B159-D1DB547D16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199" name="Picture 5">
          <a:extLst>
            <a:ext uri="{FF2B5EF4-FFF2-40B4-BE49-F238E27FC236}">
              <a16:creationId xmlns:a16="http://schemas.microsoft.com/office/drawing/2014/main" id="{0958823D-BFD6-4801-989D-A44F04203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0" name="Picture 5">
          <a:extLst>
            <a:ext uri="{FF2B5EF4-FFF2-40B4-BE49-F238E27FC236}">
              <a16:creationId xmlns:a16="http://schemas.microsoft.com/office/drawing/2014/main" id="{18CDDD8C-812F-4EFE-93F7-84D0E05708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1" name="Picture 5">
          <a:extLst>
            <a:ext uri="{FF2B5EF4-FFF2-40B4-BE49-F238E27FC236}">
              <a16:creationId xmlns:a16="http://schemas.microsoft.com/office/drawing/2014/main" id="{6E8017D5-3D8A-4073-99E7-F6E6284F28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2" name="Picture 5">
          <a:extLst>
            <a:ext uri="{FF2B5EF4-FFF2-40B4-BE49-F238E27FC236}">
              <a16:creationId xmlns:a16="http://schemas.microsoft.com/office/drawing/2014/main" id="{80D416F4-CB7A-482E-9D09-179D797084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3" name="Picture 5">
          <a:extLst>
            <a:ext uri="{FF2B5EF4-FFF2-40B4-BE49-F238E27FC236}">
              <a16:creationId xmlns:a16="http://schemas.microsoft.com/office/drawing/2014/main" id="{FB7E2C33-375B-422E-B109-E744123587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4" name="Picture 5">
          <a:extLst>
            <a:ext uri="{FF2B5EF4-FFF2-40B4-BE49-F238E27FC236}">
              <a16:creationId xmlns:a16="http://schemas.microsoft.com/office/drawing/2014/main" id="{0F9A2A32-9139-4D3B-B98B-A712D877C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5" name="Picture 5">
          <a:extLst>
            <a:ext uri="{FF2B5EF4-FFF2-40B4-BE49-F238E27FC236}">
              <a16:creationId xmlns:a16="http://schemas.microsoft.com/office/drawing/2014/main" id="{CEB684E4-7911-4AAC-B3A9-1B35196D5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6" name="Picture 5">
          <a:extLst>
            <a:ext uri="{FF2B5EF4-FFF2-40B4-BE49-F238E27FC236}">
              <a16:creationId xmlns:a16="http://schemas.microsoft.com/office/drawing/2014/main" id="{7980EB06-CA42-4987-81A2-D55D09B10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7" name="Picture 5">
          <a:extLst>
            <a:ext uri="{FF2B5EF4-FFF2-40B4-BE49-F238E27FC236}">
              <a16:creationId xmlns:a16="http://schemas.microsoft.com/office/drawing/2014/main" id="{9522C0AB-95FC-4BFD-92D5-6B8A867F9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8" name="Picture 5">
          <a:extLst>
            <a:ext uri="{FF2B5EF4-FFF2-40B4-BE49-F238E27FC236}">
              <a16:creationId xmlns:a16="http://schemas.microsoft.com/office/drawing/2014/main" id="{56DB86DB-B301-4B01-B362-2F80C06AF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09" name="Picture 5">
          <a:extLst>
            <a:ext uri="{FF2B5EF4-FFF2-40B4-BE49-F238E27FC236}">
              <a16:creationId xmlns:a16="http://schemas.microsoft.com/office/drawing/2014/main" id="{5BFBE965-0024-4F6A-92EE-B6017F8D33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0" name="Picture 5">
          <a:extLst>
            <a:ext uri="{FF2B5EF4-FFF2-40B4-BE49-F238E27FC236}">
              <a16:creationId xmlns:a16="http://schemas.microsoft.com/office/drawing/2014/main" id="{DC4CE73D-6990-47B0-AE1D-7A82BA7E6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1" name="Picture 5">
          <a:extLst>
            <a:ext uri="{FF2B5EF4-FFF2-40B4-BE49-F238E27FC236}">
              <a16:creationId xmlns:a16="http://schemas.microsoft.com/office/drawing/2014/main" id="{012B6127-2B04-40CB-B896-22B05A39D4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2" name="Picture 5">
          <a:extLst>
            <a:ext uri="{FF2B5EF4-FFF2-40B4-BE49-F238E27FC236}">
              <a16:creationId xmlns:a16="http://schemas.microsoft.com/office/drawing/2014/main" id="{13B0E276-8D12-4938-BB6F-BCA201DD4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3" name="Picture 5">
          <a:extLst>
            <a:ext uri="{FF2B5EF4-FFF2-40B4-BE49-F238E27FC236}">
              <a16:creationId xmlns:a16="http://schemas.microsoft.com/office/drawing/2014/main" id="{30EE168C-278E-471E-975E-434C2AC72A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4" name="Picture 5">
          <a:extLst>
            <a:ext uri="{FF2B5EF4-FFF2-40B4-BE49-F238E27FC236}">
              <a16:creationId xmlns:a16="http://schemas.microsoft.com/office/drawing/2014/main" id="{6EBF8E75-7CDB-4799-B42A-52C55B177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5" name="Picture 5">
          <a:extLst>
            <a:ext uri="{FF2B5EF4-FFF2-40B4-BE49-F238E27FC236}">
              <a16:creationId xmlns:a16="http://schemas.microsoft.com/office/drawing/2014/main" id="{C8B57440-1A0E-4A04-A669-B0A8ABA75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6" name="Picture 5">
          <a:extLst>
            <a:ext uri="{FF2B5EF4-FFF2-40B4-BE49-F238E27FC236}">
              <a16:creationId xmlns:a16="http://schemas.microsoft.com/office/drawing/2014/main" id="{65B9A5AD-23F1-461B-808D-07C624D78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7" name="Picture 5">
          <a:extLst>
            <a:ext uri="{FF2B5EF4-FFF2-40B4-BE49-F238E27FC236}">
              <a16:creationId xmlns:a16="http://schemas.microsoft.com/office/drawing/2014/main" id="{FE757602-68E7-4A23-940E-FD60BE4170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8" name="Picture 5">
          <a:extLst>
            <a:ext uri="{FF2B5EF4-FFF2-40B4-BE49-F238E27FC236}">
              <a16:creationId xmlns:a16="http://schemas.microsoft.com/office/drawing/2014/main" id="{F357EF4B-7EE4-417A-AD92-27BF1BD985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19" name="Picture 5">
          <a:extLst>
            <a:ext uri="{FF2B5EF4-FFF2-40B4-BE49-F238E27FC236}">
              <a16:creationId xmlns:a16="http://schemas.microsoft.com/office/drawing/2014/main" id="{31D60A11-8632-4730-BC90-168EE5777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0" name="Picture 5">
          <a:extLst>
            <a:ext uri="{FF2B5EF4-FFF2-40B4-BE49-F238E27FC236}">
              <a16:creationId xmlns:a16="http://schemas.microsoft.com/office/drawing/2014/main" id="{FBA18D71-5813-45D3-9FFC-0C75AC560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1" name="Picture 5">
          <a:extLst>
            <a:ext uri="{FF2B5EF4-FFF2-40B4-BE49-F238E27FC236}">
              <a16:creationId xmlns:a16="http://schemas.microsoft.com/office/drawing/2014/main" id="{7AB53031-271C-44AA-9DE7-1E75CCD40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2" name="Picture 5">
          <a:extLst>
            <a:ext uri="{FF2B5EF4-FFF2-40B4-BE49-F238E27FC236}">
              <a16:creationId xmlns:a16="http://schemas.microsoft.com/office/drawing/2014/main" id="{60885D16-B5DC-43A6-8B29-1C0AE37C8A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3" name="Picture 5">
          <a:extLst>
            <a:ext uri="{FF2B5EF4-FFF2-40B4-BE49-F238E27FC236}">
              <a16:creationId xmlns:a16="http://schemas.microsoft.com/office/drawing/2014/main" id="{041878F0-1EB1-42E3-BEAD-46698E497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4" name="Picture 5">
          <a:extLst>
            <a:ext uri="{FF2B5EF4-FFF2-40B4-BE49-F238E27FC236}">
              <a16:creationId xmlns:a16="http://schemas.microsoft.com/office/drawing/2014/main" id="{47D3F8A9-E709-4C03-9949-59816D96D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5" name="Picture 5">
          <a:extLst>
            <a:ext uri="{FF2B5EF4-FFF2-40B4-BE49-F238E27FC236}">
              <a16:creationId xmlns:a16="http://schemas.microsoft.com/office/drawing/2014/main" id="{65267610-FCD9-4E62-A790-7C0A79FF7B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6" name="Picture 5">
          <a:extLst>
            <a:ext uri="{FF2B5EF4-FFF2-40B4-BE49-F238E27FC236}">
              <a16:creationId xmlns:a16="http://schemas.microsoft.com/office/drawing/2014/main" id="{44F104C1-2508-4561-9EA0-B406691ED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7" name="Picture 5">
          <a:extLst>
            <a:ext uri="{FF2B5EF4-FFF2-40B4-BE49-F238E27FC236}">
              <a16:creationId xmlns:a16="http://schemas.microsoft.com/office/drawing/2014/main" id="{22143CBE-65C3-4083-A4C1-F39BB07BCA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8" name="Picture 5">
          <a:extLst>
            <a:ext uri="{FF2B5EF4-FFF2-40B4-BE49-F238E27FC236}">
              <a16:creationId xmlns:a16="http://schemas.microsoft.com/office/drawing/2014/main" id="{AB272C30-D95A-4DDE-8E7D-115204163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29" name="Picture 5">
          <a:extLst>
            <a:ext uri="{FF2B5EF4-FFF2-40B4-BE49-F238E27FC236}">
              <a16:creationId xmlns:a16="http://schemas.microsoft.com/office/drawing/2014/main" id="{AD4F6FA2-D81F-4F22-AA9A-8B51719A2B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0" name="Picture 5">
          <a:extLst>
            <a:ext uri="{FF2B5EF4-FFF2-40B4-BE49-F238E27FC236}">
              <a16:creationId xmlns:a16="http://schemas.microsoft.com/office/drawing/2014/main" id="{502B6E2B-CBFD-4210-882A-FAA163DC3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1" name="Picture 5">
          <a:extLst>
            <a:ext uri="{FF2B5EF4-FFF2-40B4-BE49-F238E27FC236}">
              <a16:creationId xmlns:a16="http://schemas.microsoft.com/office/drawing/2014/main" id="{50730481-6971-4A7A-A641-2AACDF8F0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2" name="Picture 5">
          <a:extLst>
            <a:ext uri="{FF2B5EF4-FFF2-40B4-BE49-F238E27FC236}">
              <a16:creationId xmlns:a16="http://schemas.microsoft.com/office/drawing/2014/main" id="{8C812A89-86F5-4CE3-8406-6CA2454D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3" name="Picture 5">
          <a:extLst>
            <a:ext uri="{FF2B5EF4-FFF2-40B4-BE49-F238E27FC236}">
              <a16:creationId xmlns:a16="http://schemas.microsoft.com/office/drawing/2014/main" id="{24E0FB72-A2F3-4D6E-84A9-5083A7F22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4" name="Picture 5">
          <a:extLst>
            <a:ext uri="{FF2B5EF4-FFF2-40B4-BE49-F238E27FC236}">
              <a16:creationId xmlns:a16="http://schemas.microsoft.com/office/drawing/2014/main" id="{FAD9BD10-0F4F-4EFF-BF6D-1FD6021B7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5" name="Picture 5">
          <a:extLst>
            <a:ext uri="{FF2B5EF4-FFF2-40B4-BE49-F238E27FC236}">
              <a16:creationId xmlns:a16="http://schemas.microsoft.com/office/drawing/2014/main" id="{484F878E-8D9D-4FCE-BA15-A0779CC01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6" name="Picture 5">
          <a:extLst>
            <a:ext uri="{FF2B5EF4-FFF2-40B4-BE49-F238E27FC236}">
              <a16:creationId xmlns:a16="http://schemas.microsoft.com/office/drawing/2014/main" id="{4D0F38EC-96B4-4B73-ABEB-DBFD4CA75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7" name="Picture 5">
          <a:extLst>
            <a:ext uri="{FF2B5EF4-FFF2-40B4-BE49-F238E27FC236}">
              <a16:creationId xmlns:a16="http://schemas.microsoft.com/office/drawing/2014/main" id="{3E94B610-0D57-4FD6-AB21-F0F3291075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8" name="Picture 5">
          <a:extLst>
            <a:ext uri="{FF2B5EF4-FFF2-40B4-BE49-F238E27FC236}">
              <a16:creationId xmlns:a16="http://schemas.microsoft.com/office/drawing/2014/main" id="{DE88ECF5-6AFC-4EB5-AD0C-D979BFA022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39" name="Picture 5">
          <a:extLst>
            <a:ext uri="{FF2B5EF4-FFF2-40B4-BE49-F238E27FC236}">
              <a16:creationId xmlns:a16="http://schemas.microsoft.com/office/drawing/2014/main" id="{6D4C34AF-6359-4ECE-92AC-7B1FD77DB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0" name="Picture 5">
          <a:extLst>
            <a:ext uri="{FF2B5EF4-FFF2-40B4-BE49-F238E27FC236}">
              <a16:creationId xmlns:a16="http://schemas.microsoft.com/office/drawing/2014/main" id="{2FAAF448-AA81-44A7-960D-0803D77FA3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1" name="Picture 5">
          <a:extLst>
            <a:ext uri="{FF2B5EF4-FFF2-40B4-BE49-F238E27FC236}">
              <a16:creationId xmlns:a16="http://schemas.microsoft.com/office/drawing/2014/main" id="{F253C1B7-9886-469E-8387-D48BEA28E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2" name="Picture 5">
          <a:extLst>
            <a:ext uri="{FF2B5EF4-FFF2-40B4-BE49-F238E27FC236}">
              <a16:creationId xmlns:a16="http://schemas.microsoft.com/office/drawing/2014/main" id="{AEB83F77-8BE2-434A-AAD1-3CD31E38A3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3" name="Picture 5">
          <a:extLst>
            <a:ext uri="{FF2B5EF4-FFF2-40B4-BE49-F238E27FC236}">
              <a16:creationId xmlns:a16="http://schemas.microsoft.com/office/drawing/2014/main" id="{BDBD5607-2997-4E40-959B-3C04BE63B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4" name="Picture 5">
          <a:extLst>
            <a:ext uri="{FF2B5EF4-FFF2-40B4-BE49-F238E27FC236}">
              <a16:creationId xmlns:a16="http://schemas.microsoft.com/office/drawing/2014/main" id="{F5FF04AE-8008-46CA-A5CB-38E95D0F3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5" name="Picture 5">
          <a:extLst>
            <a:ext uri="{FF2B5EF4-FFF2-40B4-BE49-F238E27FC236}">
              <a16:creationId xmlns:a16="http://schemas.microsoft.com/office/drawing/2014/main" id="{11D9D068-8E21-4D8B-8FFA-4E1C647DC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6" name="Picture 5">
          <a:extLst>
            <a:ext uri="{FF2B5EF4-FFF2-40B4-BE49-F238E27FC236}">
              <a16:creationId xmlns:a16="http://schemas.microsoft.com/office/drawing/2014/main" id="{3AC9725C-9D59-4361-A948-B9E52BAFB0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7" name="Picture 5">
          <a:extLst>
            <a:ext uri="{FF2B5EF4-FFF2-40B4-BE49-F238E27FC236}">
              <a16:creationId xmlns:a16="http://schemas.microsoft.com/office/drawing/2014/main" id="{E4D91CF8-3336-41BF-B4E2-238037C2A8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8" name="Picture 5">
          <a:extLst>
            <a:ext uri="{FF2B5EF4-FFF2-40B4-BE49-F238E27FC236}">
              <a16:creationId xmlns:a16="http://schemas.microsoft.com/office/drawing/2014/main" id="{17A60D07-8F1D-4D5D-A978-8B1610104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49" name="Picture 5">
          <a:extLst>
            <a:ext uri="{FF2B5EF4-FFF2-40B4-BE49-F238E27FC236}">
              <a16:creationId xmlns:a16="http://schemas.microsoft.com/office/drawing/2014/main" id="{5ADE3B46-E722-4582-BEB7-C26F36448F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50" name="Picture 5">
          <a:extLst>
            <a:ext uri="{FF2B5EF4-FFF2-40B4-BE49-F238E27FC236}">
              <a16:creationId xmlns:a16="http://schemas.microsoft.com/office/drawing/2014/main" id="{C5D70989-ED13-4BE6-9986-1FABE0F5B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51" name="Picture 5">
          <a:extLst>
            <a:ext uri="{FF2B5EF4-FFF2-40B4-BE49-F238E27FC236}">
              <a16:creationId xmlns:a16="http://schemas.microsoft.com/office/drawing/2014/main" id="{EAD1BE40-9C67-4D8D-86EC-E3F0174E9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252" name="Picture 5">
          <a:extLst>
            <a:ext uri="{FF2B5EF4-FFF2-40B4-BE49-F238E27FC236}">
              <a16:creationId xmlns:a16="http://schemas.microsoft.com/office/drawing/2014/main" id="{025CA72B-10C0-471B-BBBD-55CB137430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3" name="Picture 5">
          <a:extLst>
            <a:ext uri="{FF2B5EF4-FFF2-40B4-BE49-F238E27FC236}">
              <a16:creationId xmlns:a16="http://schemas.microsoft.com/office/drawing/2014/main" id="{91B9FC17-A557-482E-AA61-9040220109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4" name="Picture 5">
          <a:extLst>
            <a:ext uri="{FF2B5EF4-FFF2-40B4-BE49-F238E27FC236}">
              <a16:creationId xmlns:a16="http://schemas.microsoft.com/office/drawing/2014/main" id="{B196C41A-D3EC-41BB-896D-DC59F8202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5" name="Picture 5">
          <a:extLst>
            <a:ext uri="{FF2B5EF4-FFF2-40B4-BE49-F238E27FC236}">
              <a16:creationId xmlns:a16="http://schemas.microsoft.com/office/drawing/2014/main" id="{D77D0712-99AC-448B-8C48-C089BAC5A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6" name="Picture 5">
          <a:extLst>
            <a:ext uri="{FF2B5EF4-FFF2-40B4-BE49-F238E27FC236}">
              <a16:creationId xmlns:a16="http://schemas.microsoft.com/office/drawing/2014/main" id="{3BB0C65E-2570-4167-BE5D-FA291AE6A3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7" name="Picture 5">
          <a:extLst>
            <a:ext uri="{FF2B5EF4-FFF2-40B4-BE49-F238E27FC236}">
              <a16:creationId xmlns:a16="http://schemas.microsoft.com/office/drawing/2014/main" id="{FA3D8493-08E6-47ED-8D3D-C9B3F21117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8" name="Picture 5">
          <a:extLst>
            <a:ext uri="{FF2B5EF4-FFF2-40B4-BE49-F238E27FC236}">
              <a16:creationId xmlns:a16="http://schemas.microsoft.com/office/drawing/2014/main" id="{7D8D5F7F-2616-4BD3-91BA-A33AD898F5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59" name="Picture 5">
          <a:extLst>
            <a:ext uri="{FF2B5EF4-FFF2-40B4-BE49-F238E27FC236}">
              <a16:creationId xmlns:a16="http://schemas.microsoft.com/office/drawing/2014/main" id="{C15990E8-9525-4FA0-BE41-D70A80F910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0" name="Picture 5">
          <a:extLst>
            <a:ext uri="{FF2B5EF4-FFF2-40B4-BE49-F238E27FC236}">
              <a16:creationId xmlns:a16="http://schemas.microsoft.com/office/drawing/2014/main" id="{822C44AD-ACDB-456C-9F5C-BBF600BA5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1" name="Picture 5">
          <a:extLst>
            <a:ext uri="{FF2B5EF4-FFF2-40B4-BE49-F238E27FC236}">
              <a16:creationId xmlns:a16="http://schemas.microsoft.com/office/drawing/2014/main" id="{E658AA5C-7A36-4B8E-B551-B6CAACCC5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2" name="Picture 5">
          <a:extLst>
            <a:ext uri="{FF2B5EF4-FFF2-40B4-BE49-F238E27FC236}">
              <a16:creationId xmlns:a16="http://schemas.microsoft.com/office/drawing/2014/main" id="{EFB4F786-459B-495E-B8CC-D953A2A15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3" name="Picture 5">
          <a:extLst>
            <a:ext uri="{FF2B5EF4-FFF2-40B4-BE49-F238E27FC236}">
              <a16:creationId xmlns:a16="http://schemas.microsoft.com/office/drawing/2014/main" id="{8589299B-E93E-4898-9772-14AF9D9938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4" name="Picture 5">
          <a:extLst>
            <a:ext uri="{FF2B5EF4-FFF2-40B4-BE49-F238E27FC236}">
              <a16:creationId xmlns:a16="http://schemas.microsoft.com/office/drawing/2014/main" id="{37DEE512-3B49-4D37-AC52-BCE145BB30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5" name="Picture 5">
          <a:extLst>
            <a:ext uri="{FF2B5EF4-FFF2-40B4-BE49-F238E27FC236}">
              <a16:creationId xmlns:a16="http://schemas.microsoft.com/office/drawing/2014/main" id="{7A3343E3-74D1-46CB-ABB5-981E72631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6" name="Picture 5">
          <a:extLst>
            <a:ext uri="{FF2B5EF4-FFF2-40B4-BE49-F238E27FC236}">
              <a16:creationId xmlns:a16="http://schemas.microsoft.com/office/drawing/2014/main" id="{5B0D6582-B745-4082-AE61-E8E32BB4CE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7" name="Picture 5">
          <a:extLst>
            <a:ext uri="{FF2B5EF4-FFF2-40B4-BE49-F238E27FC236}">
              <a16:creationId xmlns:a16="http://schemas.microsoft.com/office/drawing/2014/main" id="{1CBDD1C7-410C-451B-A45A-C94AFB43EF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8" name="Picture 5">
          <a:extLst>
            <a:ext uri="{FF2B5EF4-FFF2-40B4-BE49-F238E27FC236}">
              <a16:creationId xmlns:a16="http://schemas.microsoft.com/office/drawing/2014/main" id="{9CCCC42E-3E95-4FEF-8DD3-072FD62255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69" name="Picture 5">
          <a:extLst>
            <a:ext uri="{FF2B5EF4-FFF2-40B4-BE49-F238E27FC236}">
              <a16:creationId xmlns:a16="http://schemas.microsoft.com/office/drawing/2014/main" id="{EEA9003D-7BA3-4BE4-8E7E-3074EF627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70" name="Picture 5">
          <a:extLst>
            <a:ext uri="{FF2B5EF4-FFF2-40B4-BE49-F238E27FC236}">
              <a16:creationId xmlns:a16="http://schemas.microsoft.com/office/drawing/2014/main" id="{86C29E89-4699-4361-8CE9-69DC70338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71" name="Picture 5">
          <a:extLst>
            <a:ext uri="{FF2B5EF4-FFF2-40B4-BE49-F238E27FC236}">
              <a16:creationId xmlns:a16="http://schemas.microsoft.com/office/drawing/2014/main" id="{4ADFA7AA-0597-4324-8153-3642B9CEF0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72" name="Picture 5">
          <a:extLst>
            <a:ext uri="{FF2B5EF4-FFF2-40B4-BE49-F238E27FC236}">
              <a16:creationId xmlns:a16="http://schemas.microsoft.com/office/drawing/2014/main" id="{AB880CC4-3E09-4904-B54B-C4E49C448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273" name="Picture 5">
          <a:extLst>
            <a:ext uri="{FF2B5EF4-FFF2-40B4-BE49-F238E27FC236}">
              <a16:creationId xmlns:a16="http://schemas.microsoft.com/office/drawing/2014/main" id="{CC4D9ABE-EDFB-4D4F-A6FC-ED62B9C96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4" name="Picture 5">
          <a:extLst>
            <a:ext uri="{FF2B5EF4-FFF2-40B4-BE49-F238E27FC236}">
              <a16:creationId xmlns:a16="http://schemas.microsoft.com/office/drawing/2014/main" id="{9E3DF19F-0A5F-4A6E-8B79-98E095ED7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5" name="Picture 5">
          <a:extLst>
            <a:ext uri="{FF2B5EF4-FFF2-40B4-BE49-F238E27FC236}">
              <a16:creationId xmlns:a16="http://schemas.microsoft.com/office/drawing/2014/main" id="{EEBA6036-7594-43DC-833B-08A35598A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6" name="Picture 5">
          <a:extLst>
            <a:ext uri="{FF2B5EF4-FFF2-40B4-BE49-F238E27FC236}">
              <a16:creationId xmlns:a16="http://schemas.microsoft.com/office/drawing/2014/main" id="{F8B34D14-8E0A-493F-A2BD-A7E366B3E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7" name="Picture 5">
          <a:extLst>
            <a:ext uri="{FF2B5EF4-FFF2-40B4-BE49-F238E27FC236}">
              <a16:creationId xmlns:a16="http://schemas.microsoft.com/office/drawing/2014/main" id="{0B660795-6044-42D4-80BC-E717D4CFB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8" name="Picture 5">
          <a:extLst>
            <a:ext uri="{FF2B5EF4-FFF2-40B4-BE49-F238E27FC236}">
              <a16:creationId xmlns:a16="http://schemas.microsoft.com/office/drawing/2014/main" id="{329CCF95-3430-41D0-AEE7-C3DFEAC3B2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79" name="Picture 5">
          <a:extLst>
            <a:ext uri="{FF2B5EF4-FFF2-40B4-BE49-F238E27FC236}">
              <a16:creationId xmlns:a16="http://schemas.microsoft.com/office/drawing/2014/main" id="{2884F446-8F73-40D0-AD3E-4EE316FAC0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0" name="Picture 5">
          <a:extLst>
            <a:ext uri="{FF2B5EF4-FFF2-40B4-BE49-F238E27FC236}">
              <a16:creationId xmlns:a16="http://schemas.microsoft.com/office/drawing/2014/main" id="{BD0504AB-1FAF-4E80-A543-8F502350D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1" name="Picture 5">
          <a:extLst>
            <a:ext uri="{FF2B5EF4-FFF2-40B4-BE49-F238E27FC236}">
              <a16:creationId xmlns:a16="http://schemas.microsoft.com/office/drawing/2014/main" id="{59BE151B-22ED-451A-A312-B259A208C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2" name="Picture 5">
          <a:extLst>
            <a:ext uri="{FF2B5EF4-FFF2-40B4-BE49-F238E27FC236}">
              <a16:creationId xmlns:a16="http://schemas.microsoft.com/office/drawing/2014/main" id="{AE8AD632-F473-4B7B-A7B6-AEEE2D64D9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3" name="Picture 5">
          <a:extLst>
            <a:ext uri="{FF2B5EF4-FFF2-40B4-BE49-F238E27FC236}">
              <a16:creationId xmlns:a16="http://schemas.microsoft.com/office/drawing/2014/main" id="{217AEF3D-A484-4E66-AAA8-70D759DBD0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4" name="Picture 5">
          <a:extLst>
            <a:ext uri="{FF2B5EF4-FFF2-40B4-BE49-F238E27FC236}">
              <a16:creationId xmlns:a16="http://schemas.microsoft.com/office/drawing/2014/main" id="{CA3F93D3-A015-49E8-A965-7592AF3CDF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5" name="Picture 5">
          <a:extLst>
            <a:ext uri="{FF2B5EF4-FFF2-40B4-BE49-F238E27FC236}">
              <a16:creationId xmlns:a16="http://schemas.microsoft.com/office/drawing/2014/main" id="{9411932B-88D3-47C2-B56F-D89D26D45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6" name="Picture 5">
          <a:extLst>
            <a:ext uri="{FF2B5EF4-FFF2-40B4-BE49-F238E27FC236}">
              <a16:creationId xmlns:a16="http://schemas.microsoft.com/office/drawing/2014/main" id="{319C12A1-8C81-480E-A678-1856801F7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7" name="Picture 5">
          <a:extLst>
            <a:ext uri="{FF2B5EF4-FFF2-40B4-BE49-F238E27FC236}">
              <a16:creationId xmlns:a16="http://schemas.microsoft.com/office/drawing/2014/main" id="{A94E1EFF-EA62-4930-9350-965E2E637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8" name="Picture 5">
          <a:extLst>
            <a:ext uri="{FF2B5EF4-FFF2-40B4-BE49-F238E27FC236}">
              <a16:creationId xmlns:a16="http://schemas.microsoft.com/office/drawing/2014/main" id="{017DF72B-0BEC-49E9-AF65-2FCF1198C1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89" name="Picture 5">
          <a:extLst>
            <a:ext uri="{FF2B5EF4-FFF2-40B4-BE49-F238E27FC236}">
              <a16:creationId xmlns:a16="http://schemas.microsoft.com/office/drawing/2014/main" id="{CC3D866B-A26D-4075-BA9E-3808C2CD9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0" name="Picture 5">
          <a:extLst>
            <a:ext uri="{FF2B5EF4-FFF2-40B4-BE49-F238E27FC236}">
              <a16:creationId xmlns:a16="http://schemas.microsoft.com/office/drawing/2014/main" id="{C3A4F9E8-347D-4FED-8E97-06277BB39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1" name="Picture 5">
          <a:extLst>
            <a:ext uri="{FF2B5EF4-FFF2-40B4-BE49-F238E27FC236}">
              <a16:creationId xmlns:a16="http://schemas.microsoft.com/office/drawing/2014/main" id="{C81D48EC-9532-4CED-804E-6F5B017B5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2" name="Picture 5">
          <a:extLst>
            <a:ext uri="{FF2B5EF4-FFF2-40B4-BE49-F238E27FC236}">
              <a16:creationId xmlns:a16="http://schemas.microsoft.com/office/drawing/2014/main" id="{51BE223B-A35E-4422-BE61-9DC7A0FE8F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3" name="Picture 5">
          <a:extLst>
            <a:ext uri="{FF2B5EF4-FFF2-40B4-BE49-F238E27FC236}">
              <a16:creationId xmlns:a16="http://schemas.microsoft.com/office/drawing/2014/main" id="{EDA602F2-6496-411B-A74D-A7D7E107C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4" name="Picture 5">
          <a:extLst>
            <a:ext uri="{FF2B5EF4-FFF2-40B4-BE49-F238E27FC236}">
              <a16:creationId xmlns:a16="http://schemas.microsoft.com/office/drawing/2014/main" id="{EFC36291-6A29-41BD-85D0-BFBA4662D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5" name="Picture 5">
          <a:extLst>
            <a:ext uri="{FF2B5EF4-FFF2-40B4-BE49-F238E27FC236}">
              <a16:creationId xmlns:a16="http://schemas.microsoft.com/office/drawing/2014/main" id="{95D5031A-E150-43E6-8E8D-B1B86360F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6" name="Picture 5">
          <a:extLst>
            <a:ext uri="{FF2B5EF4-FFF2-40B4-BE49-F238E27FC236}">
              <a16:creationId xmlns:a16="http://schemas.microsoft.com/office/drawing/2014/main" id="{40A2B65C-426C-4C2C-AEF8-7FA6403627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7" name="Picture 5">
          <a:extLst>
            <a:ext uri="{FF2B5EF4-FFF2-40B4-BE49-F238E27FC236}">
              <a16:creationId xmlns:a16="http://schemas.microsoft.com/office/drawing/2014/main" id="{91FA5267-54B2-47E2-B611-A1674E080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8" name="Picture 5">
          <a:extLst>
            <a:ext uri="{FF2B5EF4-FFF2-40B4-BE49-F238E27FC236}">
              <a16:creationId xmlns:a16="http://schemas.microsoft.com/office/drawing/2014/main" id="{00764A38-7C93-42E9-B525-2F1D40D79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299" name="Picture 5">
          <a:extLst>
            <a:ext uri="{FF2B5EF4-FFF2-40B4-BE49-F238E27FC236}">
              <a16:creationId xmlns:a16="http://schemas.microsoft.com/office/drawing/2014/main" id="{ED3BAEA4-9F77-4A49-A23D-DC92F7481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0" name="Picture 5">
          <a:extLst>
            <a:ext uri="{FF2B5EF4-FFF2-40B4-BE49-F238E27FC236}">
              <a16:creationId xmlns:a16="http://schemas.microsoft.com/office/drawing/2014/main" id="{ABA6A736-D9F9-4ACD-8F9F-5E284DBB3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1" name="Picture 5">
          <a:extLst>
            <a:ext uri="{FF2B5EF4-FFF2-40B4-BE49-F238E27FC236}">
              <a16:creationId xmlns:a16="http://schemas.microsoft.com/office/drawing/2014/main" id="{E5FEE463-5BB2-469C-A9E9-58E2A3E82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2" name="Picture 5">
          <a:extLst>
            <a:ext uri="{FF2B5EF4-FFF2-40B4-BE49-F238E27FC236}">
              <a16:creationId xmlns:a16="http://schemas.microsoft.com/office/drawing/2014/main" id="{5BCD40A3-B776-4928-AF7D-CBE3C3431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3" name="Picture 5">
          <a:extLst>
            <a:ext uri="{FF2B5EF4-FFF2-40B4-BE49-F238E27FC236}">
              <a16:creationId xmlns:a16="http://schemas.microsoft.com/office/drawing/2014/main" id="{8DD2C353-92C2-4564-844D-EF4DDF084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4" name="Picture 5">
          <a:extLst>
            <a:ext uri="{FF2B5EF4-FFF2-40B4-BE49-F238E27FC236}">
              <a16:creationId xmlns:a16="http://schemas.microsoft.com/office/drawing/2014/main" id="{5B7B378F-8F25-43B3-9382-EEEEF51422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5" name="Picture 5">
          <a:extLst>
            <a:ext uri="{FF2B5EF4-FFF2-40B4-BE49-F238E27FC236}">
              <a16:creationId xmlns:a16="http://schemas.microsoft.com/office/drawing/2014/main" id="{C245BD20-5520-4895-8E85-263924ED4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6" name="Picture 5">
          <a:extLst>
            <a:ext uri="{FF2B5EF4-FFF2-40B4-BE49-F238E27FC236}">
              <a16:creationId xmlns:a16="http://schemas.microsoft.com/office/drawing/2014/main" id="{C5783777-3451-48D6-85F3-A9B2DC6B9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7" name="Picture 5">
          <a:extLst>
            <a:ext uri="{FF2B5EF4-FFF2-40B4-BE49-F238E27FC236}">
              <a16:creationId xmlns:a16="http://schemas.microsoft.com/office/drawing/2014/main" id="{3127C011-415A-48B6-9B84-183A51DB9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8" name="Picture 5">
          <a:extLst>
            <a:ext uri="{FF2B5EF4-FFF2-40B4-BE49-F238E27FC236}">
              <a16:creationId xmlns:a16="http://schemas.microsoft.com/office/drawing/2014/main" id="{09743DA2-0332-4ADB-AD2B-7AE34EDEC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09" name="Picture 5">
          <a:extLst>
            <a:ext uri="{FF2B5EF4-FFF2-40B4-BE49-F238E27FC236}">
              <a16:creationId xmlns:a16="http://schemas.microsoft.com/office/drawing/2014/main" id="{7546BA8F-709D-477B-9B86-209C5ECF4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0" name="Picture 5">
          <a:extLst>
            <a:ext uri="{FF2B5EF4-FFF2-40B4-BE49-F238E27FC236}">
              <a16:creationId xmlns:a16="http://schemas.microsoft.com/office/drawing/2014/main" id="{35EAEAE1-4138-47BE-96D2-4028C3C65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1" name="Picture 5">
          <a:extLst>
            <a:ext uri="{FF2B5EF4-FFF2-40B4-BE49-F238E27FC236}">
              <a16:creationId xmlns:a16="http://schemas.microsoft.com/office/drawing/2014/main" id="{1B5452E8-7B1A-400B-A911-71F41569E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2" name="Picture 5">
          <a:extLst>
            <a:ext uri="{FF2B5EF4-FFF2-40B4-BE49-F238E27FC236}">
              <a16:creationId xmlns:a16="http://schemas.microsoft.com/office/drawing/2014/main" id="{DD458668-3A1A-4909-B2ED-D232D1F6E3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3" name="Picture 5">
          <a:extLst>
            <a:ext uri="{FF2B5EF4-FFF2-40B4-BE49-F238E27FC236}">
              <a16:creationId xmlns:a16="http://schemas.microsoft.com/office/drawing/2014/main" id="{C4286FCF-EE60-4E82-95C0-FBCAB74B8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4" name="Picture 5">
          <a:extLst>
            <a:ext uri="{FF2B5EF4-FFF2-40B4-BE49-F238E27FC236}">
              <a16:creationId xmlns:a16="http://schemas.microsoft.com/office/drawing/2014/main" id="{7A0A26C9-4578-4DFB-BCB6-B645FE6CEE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5" name="Picture 5">
          <a:extLst>
            <a:ext uri="{FF2B5EF4-FFF2-40B4-BE49-F238E27FC236}">
              <a16:creationId xmlns:a16="http://schemas.microsoft.com/office/drawing/2014/main" id="{DBF0A0BE-79D8-4A21-8FDD-8AB914E4CF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6" name="Picture 5">
          <a:extLst>
            <a:ext uri="{FF2B5EF4-FFF2-40B4-BE49-F238E27FC236}">
              <a16:creationId xmlns:a16="http://schemas.microsoft.com/office/drawing/2014/main" id="{5378A4D4-B682-4014-A5BF-15BD3CC32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7" name="Picture 5">
          <a:extLst>
            <a:ext uri="{FF2B5EF4-FFF2-40B4-BE49-F238E27FC236}">
              <a16:creationId xmlns:a16="http://schemas.microsoft.com/office/drawing/2014/main" id="{366FB0FB-AAFC-4A6E-B347-477F3D0831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8" name="Picture 5">
          <a:extLst>
            <a:ext uri="{FF2B5EF4-FFF2-40B4-BE49-F238E27FC236}">
              <a16:creationId xmlns:a16="http://schemas.microsoft.com/office/drawing/2014/main" id="{82B69839-5D56-4F48-977F-6C91B7A97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19" name="Picture 5">
          <a:extLst>
            <a:ext uri="{FF2B5EF4-FFF2-40B4-BE49-F238E27FC236}">
              <a16:creationId xmlns:a16="http://schemas.microsoft.com/office/drawing/2014/main" id="{E94C3453-2B9D-48AA-B233-146505B75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0" name="Picture 5">
          <a:extLst>
            <a:ext uri="{FF2B5EF4-FFF2-40B4-BE49-F238E27FC236}">
              <a16:creationId xmlns:a16="http://schemas.microsoft.com/office/drawing/2014/main" id="{76B51304-DFB9-4EBA-B567-55C762229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1" name="Picture 5">
          <a:extLst>
            <a:ext uri="{FF2B5EF4-FFF2-40B4-BE49-F238E27FC236}">
              <a16:creationId xmlns:a16="http://schemas.microsoft.com/office/drawing/2014/main" id="{F27CF801-31D3-4C73-8BF3-1C13B1CC6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2" name="Picture 5">
          <a:extLst>
            <a:ext uri="{FF2B5EF4-FFF2-40B4-BE49-F238E27FC236}">
              <a16:creationId xmlns:a16="http://schemas.microsoft.com/office/drawing/2014/main" id="{B2B5378C-2BAE-4D8E-993A-5FBFD18046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3" name="Picture 5">
          <a:extLst>
            <a:ext uri="{FF2B5EF4-FFF2-40B4-BE49-F238E27FC236}">
              <a16:creationId xmlns:a16="http://schemas.microsoft.com/office/drawing/2014/main" id="{53500D5B-480C-44BE-81EF-C3727CC70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4" name="Picture 5">
          <a:extLst>
            <a:ext uri="{FF2B5EF4-FFF2-40B4-BE49-F238E27FC236}">
              <a16:creationId xmlns:a16="http://schemas.microsoft.com/office/drawing/2014/main" id="{9D731B67-98A3-418C-A9FB-A1B64DBCA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5" name="Picture 5">
          <a:extLst>
            <a:ext uri="{FF2B5EF4-FFF2-40B4-BE49-F238E27FC236}">
              <a16:creationId xmlns:a16="http://schemas.microsoft.com/office/drawing/2014/main" id="{9889B278-9151-4190-92F2-C6681B1E5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6" name="Picture 5">
          <a:extLst>
            <a:ext uri="{FF2B5EF4-FFF2-40B4-BE49-F238E27FC236}">
              <a16:creationId xmlns:a16="http://schemas.microsoft.com/office/drawing/2014/main" id="{E9C516AD-D6E9-400B-BA88-9FF808742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7" name="Picture 5">
          <a:extLst>
            <a:ext uri="{FF2B5EF4-FFF2-40B4-BE49-F238E27FC236}">
              <a16:creationId xmlns:a16="http://schemas.microsoft.com/office/drawing/2014/main" id="{A22D8073-46B5-4571-9C20-A5198F16C2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8" name="Picture 5">
          <a:extLst>
            <a:ext uri="{FF2B5EF4-FFF2-40B4-BE49-F238E27FC236}">
              <a16:creationId xmlns:a16="http://schemas.microsoft.com/office/drawing/2014/main" id="{C2F8CB76-DA30-47A2-9977-D72BF761A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29" name="Picture 5">
          <a:extLst>
            <a:ext uri="{FF2B5EF4-FFF2-40B4-BE49-F238E27FC236}">
              <a16:creationId xmlns:a16="http://schemas.microsoft.com/office/drawing/2014/main" id="{E6C6FF11-CE4D-45F7-848E-D81C51B04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0" name="Picture 5">
          <a:extLst>
            <a:ext uri="{FF2B5EF4-FFF2-40B4-BE49-F238E27FC236}">
              <a16:creationId xmlns:a16="http://schemas.microsoft.com/office/drawing/2014/main" id="{D8E65B0C-94B5-4B5E-AC2E-753A3D138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1" name="Picture 5">
          <a:extLst>
            <a:ext uri="{FF2B5EF4-FFF2-40B4-BE49-F238E27FC236}">
              <a16:creationId xmlns:a16="http://schemas.microsoft.com/office/drawing/2014/main" id="{97CB7667-A946-4BFA-BA3A-9A53C2D0CF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2" name="Picture 5">
          <a:extLst>
            <a:ext uri="{FF2B5EF4-FFF2-40B4-BE49-F238E27FC236}">
              <a16:creationId xmlns:a16="http://schemas.microsoft.com/office/drawing/2014/main" id="{5D46F4DD-D819-46F4-8436-FBCB5527C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3" name="Picture 5">
          <a:extLst>
            <a:ext uri="{FF2B5EF4-FFF2-40B4-BE49-F238E27FC236}">
              <a16:creationId xmlns:a16="http://schemas.microsoft.com/office/drawing/2014/main" id="{DAE9B4CA-8C89-4071-873E-55ADE51934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4" name="Picture 5">
          <a:extLst>
            <a:ext uri="{FF2B5EF4-FFF2-40B4-BE49-F238E27FC236}">
              <a16:creationId xmlns:a16="http://schemas.microsoft.com/office/drawing/2014/main" id="{15AC67D1-3B29-47D0-9A2B-9D4134A15B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335" name="Picture 5">
          <a:extLst>
            <a:ext uri="{FF2B5EF4-FFF2-40B4-BE49-F238E27FC236}">
              <a16:creationId xmlns:a16="http://schemas.microsoft.com/office/drawing/2014/main" id="{CAD94C1E-4CB4-4528-A919-C77CEC9EB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36" name="Picture 5">
          <a:extLst>
            <a:ext uri="{FF2B5EF4-FFF2-40B4-BE49-F238E27FC236}">
              <a16:creationId xmlns:a16="http://schemas.microsoft.com/office/drawing/2014/main" id="{908C2355-423C-44C2-B00C-9D45C522C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37" name="Picture 5">
          <a:extLst>
            <a:ext uri="{FF2B5EF4-FFF2-40B4-BE49-F238E27FC236}">
              <a16:creationId xmlns:a16="http://schemas.microsoft.com/office/drawing/2014/main" id="{D7587410-5DE9-4EA0-A4D6-3748FD0A8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38" name="Picture 5">
          <a:extLst>
            <a:ext uri="{FF2B5EF4-FFF2-40B4-BE49-F238E27FC236}">
              <a16:creationId xmlns:a16="http://schemas.microsoft.com/office/drawing/2014/main" id="{08FB47D8-9CC2-4306-94D2-257F63B8F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39" name="Picture 5">
          <a:extLst>
            <a:ext uri="{FF2B5EF4-FFF2-40B4-BE49-F238E27FC236}">
              <a16:creationId xmlns:a16="http://schemas.microsoft.com/office/drawing/2014/main" id="{820F6014-F7AE-49A6-A8A1-FD6A93D1E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0" name="Picture 5">
          <a:extLst>
            <a:ext uri="{FF2B5EF4-FFF2-40B4-BE49-F238E27FC236}">
              <a16:creationId xmlns:a16="http://schemas.microsoft.com/office/drawing/2014/main" id="{D932F2DC-02CC-4631-A087-57188CBF7B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1" name="Picture 5">
          <a:extLst>
            <a:ext uri="{FF2B5EF4-FFF2-40B4-BE49-F238E27FC236}">
              <a16:creationId xmlns:a16="http://schemas.microsoft.com/office/drawing/2014/main" id="{65573E34-F643-467D-A3BD-4799C3377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2" name="Picture 5">
          <a:extLst>
            <a:ext uri="{FF2B5EF4-FFF2-40B4-BE49-F238E27FC236}">
              <a16:creationId xmlns:a16="http://schemas.microsoft.com/office/drawing/2014/main" id="{424769A1-1A4E-42E2-86CF-D88A07E40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3" name="Picture 5">
          <a:extLst>
            <a:ext uri="{FF2B5EF4-FFF2-40B4-BE49-F238E27FC236}">
              <a16:creationId xmlns:a16="http://schemas.microsoft.com/office/drawing/2014/main" id="{6A3AAFF1-87AC-4CCB-B969-14EDE23E6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4" name="Picture 5">
          <a:extLst>
            <a:ext uri="{FF2B5EF4-FFF2-40B4-BE49-F238E27FC236}">
              <a16:creationId xmlns:a16="http://schemas.microsoft.com/office/drawing/2014/main" id="{8B966499-B4FC-4875-8A1B-B06CD29954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5" name="Picture 5">
          <a:extLst>
            <a:ext uri="{FF2B5EF4-FFF2-40B4-BE49-F238E27FC236}">
              <a16:creationId xmlns:a16="http://schemas.microsoft.com/office/drawing/2014/main" id="{A70BBB7E-24C6-4C4D-A7D1-922BCBB19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6" name="Picture 5">
          <a:extLst>
            <a:ext uri="{FF2B5EF4-FFF2-40B4-BE49-F238E27FC236}">
              <a16:creationId xmlns:a16="http://schemas.microsoft.com/office/drawing/2014/main" id="{74799349-27CD-403B-81D7-763F28220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7" name="Picture 5">
          <a:extLst>
            <a:ext uri="{FF2B5EF4-FFF2-40B4-BE49-F238E27FC236}">
              <a16:creationId xmlns:a16="http://schemas.microsoft.com/office/drawing/2014/main" id="{57BC8CD0-FF18-41F8-BE11-91B015DE6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8" name="Picture 5">
          <a:extLst>
            <a:ext uri="{FF2B5EF4-FFF2-40B4-BE49-F238E27FC236}">
              <a16:creationId xmlns:a16="http://schemas.microsoft.com/office/drawing/2014/main" id="{05D2BB15-152E-4906-B509-E4F83BA9AE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49" name="Picture 5">
          <a:extLst>
            <a:ext uri="{FF2B5EF4-FFF2-40B4-BE49-F238E27FC236}">
              <a16:creationId xmlns:a16="http://schemas.microsoft.com/office/drawing/2014/main" id="{390703B3-85F2-43F7-A553-8E62F10800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0" name="Picture 5">
          <a:extLst>
            <a:ext uri="{FF2B5EF4-FFF2-40B4-BE49-F238E27FC236}">
              <a16:creationId xmlns:a16="http://schemas.microsoft.com/office/drawing/2014/main" id="{08F47539-5CB7-4FCD-9059-7C3DD3075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1" name="Picture 5">
          <a:extLst>
            <a:ext uri="{FF2B5EF4-FFF2-40B4-BE49-F238E27FC236}">
              <a16:creationId xmlns:a16="http://schemas.microsoft.com/office/drawing/2014/main" id="{881591B8-AE65-4494-9059-E9373F395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2" name="Picture 5">
          <a:extLst>
            <a:ext uri="{FF2B5EF4-FFF2-40B4-BE49-F238E27FC236}">
              <a16:creationId xmlns:a16="http://schemas.microsoft.com/office/drawing/2014/main" id="{C13664CC-4DFE-473A-AA10-CFF2F569A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3" name="Picture 5">
          <a:extLst>
            <a:ext uri="{FF2B5EF4-FFF2-40B4-BE49-F238E27FC236}">
              <a16:creationId xmlns:a16="http://schemas.microsoft.com/office/drawing/2014/main" id="{4AEC04A8-E9C4-40F7-80C1-9EF273A99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4" name="Picture 5">
          <a:extLst>
            <a:ext uri="{FF2B5EF4-FFF2-40B4-BE49-F238E27FC236}">
              <a16:creationId xmlns:a16="http://schemas.microsoft.com/office/drawing/2014/main" id="{34D4F659-E155-4182-BB3D-BA7B746E81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5" name="Picture 5">
          <a:extLst>
            <a:ext uri="{FF2B5EF4-FFF2-40B4-BE49-F238E27FC236}">
              <a16:creationId xmlns:a16="http://schemas.microsoft.com/office/drawing/2014/main" id="{67855BFE-496D-49D8-AD60-E6FF00350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6" name="Picture 5">
          <a:extLst>
            <a:ext uri="{FF2B5EF4-FFF2-40B4-BE49-F238E27FC236}">
              <a16:creationId xmlns:a16="http://schemas.microsoft.com/office/drawing/2014/main" id="{A82C82BF-FC9A-4306-AF8F-A63306FE5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7" name="Picture 5">
          <a:extLst>
            <a:ext uri="{FF2B5EF4-FFF2-40B4-BE49-F238E27FC236}">
              <a16:creationId xmlns:a16="http://schemas.microsoft.com/office/drawing/2014/main" id="{23BCEF54-A2C2-4032-8BBA-FA1DE77DE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8" name="Picture 5">
          <a:extLst>
            <a:ext uri="{FF2B5EF4-FFF2-40B4-BE49-F238E27FC236}">
              <a16:creationId xmlns:a16="http://schemas.microsoft.com/office/drawing/2014/main" id="{EB21731C-2D52-49DB-AF37-0A1305FAA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59" name="Picture 5">
          <a:extLst>
            <a:ext uri="{FF2B5EF4-FFF2-40B4-BE49-F238E27FC236}">
              <a16:creationId xmlns:a16="http://schemas.microsoft.com/office/drawing/2014/main" id="{21E2B977-73F9-4E75-9736-0B9EEC041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0" name="Picture 5">
          <a:extLst>
            <a:ext uri="{FF2B5EF4-FFF2-40B4-BE49-F238E27FC236}">
              <a16:creationId xmlns:a16="http://schemas.microsoft.com/office/drawing/2014/main" id="{23235DE9-0307-4FE8-97AB-F12021D4D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1" name="Picture 5">
          <a:extLst>
            <a:ext uri="{FF2B5EF4-FFF2-40B4-BE49-F238E27FC236}">
              <a16:creationId xmlns:a16="http://schemas.microsoft.com/office/drawing/2014/main" id="{FA33A187-428E-488B-B271-E97B7792B0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2" name="Picture 5">
          <a:extLst>
            <a:ext uri="{FF2B5EF4-FFF2-40B4-BE49-F238E27FC236}">
              <a16:creationId xmlns:a16="http://schemas.microsoft.com/office/drawing/2014/main" id="{65416E74-FF87-4BCD-BC80-6D058821D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3" name="Picture 5">
          <a:extLst>
            <a:ext uri="{FF2B5EF4-FFF2-40B4-BE49-F238E27FC236}">
              <a16:creationId xmlns:a16="http://schemas.microsoft.com/office/drawing/2014/main" id="{D7EF35D4-1CE2-4725-882F-66A63C164E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4" name="Picture 5">
          <a:extLst>
            <a:ext uri="{FF2B5EF4-FFF2-40B4-BE49-F238E27FC236}">
              <a16:creationId xmlns:a16="http://schemas.microsoft.com/office/drawing/2014/main" id="{E28454BA-8BE3-4D26-A6CD-B3751E0906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5" name="Picture 5">
          <a:extLst>
            <a:ext uri="{FF2B5EF4-FFF2-40B4-BE49-F238E27FC236}">
              <a16:creationId xmlns:a16="http://schemas.microsoft.com/office/drawing/2014/main" id="{63D410F1-34DF-4017-810A-2ADB999E4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6" name="Picture 5">
          <a:extLst>
            <a:ext uri="{FF2B5EF4-FFF2-40B4-BE49-F238E27FC236}">
              <a16:creationId xmlns:a16="http://schemas.microsoft.com/office/drawing/2014/main" id="{BCE9FF27-94B3-4EC5-91CA-EA39D966FF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7" name="Picture 5">
          <a:extLst>
            <a:ext uri="{FF2B5EF4-FFF2-40B4-BE49-F238E27FC236}">
              <a16:creationId xmlns:a16="http://schemas.microsoft.com/office/drawing/2014/main" id="{F5F00A6D-EDA7-4C50-85EA-D5A52AA11D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8" name="Picture 5">
          <a:extLst>
            <a:ext uri="{FF2B5EF4-FFF2-40B4-BE49-F238E27FC236}">
              <a16:creationId xmlns:a16="http://schemas.microsoft.com/office/drawing/2014/main" id="{6CD00A7B-1E0B-4C5E-B094-7F48ED771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69" name="Picture 5">
          <a:extLst>
            <a:ext uri="{FF2B5EF4-FFF2-40B4-BE49-F238E27FC236}">
              <a16:creationId xmlns:a16="http://schemas.microsoft.com/office/drawing/2014/main" id="{A8B91EF9-B49D-42BD-9BD7-16D76CAB70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0" name="Picture 5">
          <a:extLst>
            <a:ext uri="{FF2B5EF4-FFF2-40B4-BE49-F238E27FC236}">
              <a16:creationId xmlns:a16="http://schemas.microsoft.com/office/drawing/2014/main" id="{4EA8DB50-A48A-4F07-B29D-C0096CCA8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1" name="Picture 5">
          <a:extLst>
            <a:ext uri="{FF2B5EF4-FFF2-40B4-BE49-F238E27FC236}">
              <a16:creationId xmlns:a16="http://schemas.microsoft.com/office/drawing/2014/main" id="{A90239DF-29A1-4561-BDF8-07B58107FE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2" name="Picture 5">
          <a:extLst>
            <a:ext uri="{FF2B5EF4-FFF2-40B4-BE49-F238E27FC236}">
              <a16:creationId xmlns:a16="http://schemas.microsoft.com/office/drawing/2014/main" id="{10D60D1F-F469-4D81-8AFE-C296CC060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3" name="Picture 5">
          <a:extLst>
            <a:ext uri="{FF2B5EF4-FFF2-40B4-BE49-F238E27FC236}">
              <a16:creationId xmlns:a16="http://schemas.microsoft.com/office/drawing/2014/main" id="{15857EA2-C5BA-460B-A776-23FEB83AF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4" name="Picture 5">
          <a:extLst>
            <a:ext uri="{FF2B5EF4-FFF2-40B4-BE49-F238E27FC236}">
              <a16:creationId xmlns:a16="http://schemas.microsoft.com/office/drawing/2014/main" id="{7AA02F60-6758-4054-BBEC-5508420D5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5" name="Picture 5">
          <a:extLst>
            <a:ext uri="{FF2B5EF4-FFF2-40B4-BE49-F238E27FC236}">
              <a16:creationId xmlns:a16="http://schemas.microsoft.com/office/drawing/2014/main" id="{AF107452-0D5B-4388-8C83-44A2F86FE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6" name="Picture 5">
          <a:extLst>
            <a:ext uri="{FF2B5EF4-FFF2-40B4-BE49-F238E27FC236}">
              <a16:creationId xmlns:a16="http://schemas.microsoft.com/office/drawing/2014/main" id="{5D89E4EF-FB4C-495D-9495-A6F487431F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377" name="Picture 5">
          <a:extLst>
            <a:ext uri="{FF2B5EF4-FFF2-40B4-BE49-F238E27FC236}">
              <a16:creationId xmlns:a16="http://schemas.microsoft.com/office/drawing/2014/main" id="{C0EF881C-5769-4C4D-9771-E9F5D040F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78" name="Picture 5">
          <a:extLst>
            <a:ext uri="{FF2B5EF4-FFF2-40B4-BE49-F238E27FC236}">
              <a16:creationId xmlns:a16="http://schemas.microsoft.com/office/drawing/2014/main" id="{4C3762CF-AC63-4BC9-8171-5255CB8EC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79" name="Picture 5">
          <a:extLst>
            <a:ext uri="{FF2B5EF4-FFF2-40B4-BE49-F238E27FC236}">
              <a16:creationId xmlns:a16="http://schemas.microsoft.com/office/drawing/2014/main" id="{26A22EC5-EFC9-4FA8-8799-CF92F2BCE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0" name="Picture 5">
          <a:extLst>
            <a:ext uri="{FF2B5EF4-FFF2-40B4-BE49-F238E27FC236}">
              <a16:creationId xmlns:a16="http://schemas.microsoft.com/office/drawing/2014/main" id="{A724E15A-5AEB-4867-8F9E-3776D551B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1" name="Picture 5">
          <a:extLst>
            <a:ext uri="{FF2B5EF4-FFF2-40B4-BE49-F238E27FC236}">
              <a16:creationId xmlns:a16="http://schemas.microsoft.com/office/drawing/2014/main" id="{CFE9941D-F91C-4717-A732-BD8A39AB0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2" name="Picture 5">
          <a:extLst>
            <a:ext uri="{FF2B5EF4-FFF2-40B4-BE49-F238E27FC236}">
              <a16:creationId xmlns:a16="http://schemas.microsoft.com/office/drawing/2014/main" id="{1FBEE9D5-4244-448A-B974-94762DA48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3" name="Picture 5">
          <a:extLst>
            <a:ext uri="{FF2B5EF4-FFF2-40B4-BE49-F238E27FC236}">
              <a16:creationId xmlns:a16="http://schemas.microsoft.com/office/drawing/2014/main" id="{08DDC945-02D8-4DAB-BE31-53CF0CCE1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4" name="Picture 5">
          <a:extLst>
            <a:ext uri="{FF2B5EF4-FFF2-40B4-BE49-F238E27FC236}">
              <a16:creationId xmlns:a16="http://schemas.microsoft.com/office/drawing/2014/main" id="{BDB6C094-A089-4EA8-98C1-D164C29BA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5" name="Picture 5">
          <a:extLst>
            <a:ext uri="{FF2B5EF4-FFF2-40B4-BE49-F238E27FC236}">
              <a16:creationId xmlns:a16="http://schemas.microsoft.com/office/drawing/2014/main" id="{9F889A3A-AD32-4922-862A-DE8A533F3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6" name="Picture 5">
          <a:extLst>
            <a:ext uri="{FF2B5EF4-FFF2-40B4-BE49-F238E27FC236}">
              <a16:creationId xmlns:a16="http://schemas.microsoft.com/office/drawing/2014/main" id="{9505804B-9E9C-4B98-BDC4-4CF7FB690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7" name="Picture 5">
          <a:extLst>
            <a:ext uri="{FF2B5EF4-FFF2-40B4-BE49-F238E27FC236}">
              <a16:creationId xmlns:a16="http://schemas.microsoft.com/office/drawing/2014/main" id="{F13B7270-BBCF-4027-80E5-E3B86FE4AE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8" name="Picture 5">
          <a:extLst>
            <a:ext uri="{FF2B5EF4-FFF2-40B4-BE49-F238E27FC236}">
              <a16:creationId xmlns:a16="http://schemas.microsoft.com/office/drawing/2014/main" id="{72E6C33C-3C32-498D-B8FE-432739285A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89" name="Picture 5">
          <a:extLst>
            <a:ext uri="{FF2B5EF4-FFF2-40B4-BE49-F238E27FC236}">
              <a16:creationId xmlns:a16="http://schemas.microsoft.com/office/drawing/2014/main" id="{ACFF8DC4-6302-4A10-8278-D2CF65417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0" name="Picture 5">
          <a:extLst>
            <a:ext uri="{FF2B5EF4-FFF2-40B4-BE49-F238E27FC236}">
              <a16:creationId xmlns:a16="http://schemas.microsoft.com/office/drawing/2014/main" id="{F4B282EA-FF6F-4264-AE73-9D5A5D659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1" name="Picture 5">
          <a:extLst>
            <a:ext uri="{FF2B5EF4-FFF2-40B4-BE49-F238E27FC236}">
              <a16:creationId xmlns:a16="http://schemas.microsoft.com/office/drawing/2014/main" id="{423C22DF-6A83-4742-AD9B-BE8CC4472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2" name="Picture 5">
          <a:extLst>
            <a:ext uri="{FF2B5EF4-FFF2-40B4-BE49-F238E27FC236}">
              <a16:creationId xmlns:a16="http://schemas.microsoft.com/office/drawing/2014/main" id="{E74B3DF6-3093-435A-9BCA-9DCAE3913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3" name="Picture 5">
          <a:extLst>
            <a:ext uri="{FF2B5EF4-FFF2-40B4-BE49-F238E27FC236}">
              <a16:creationId xmlns:a16="http://schemas.microsoft.com/office/drawing/2014/main" id="{9EF549F8-A3AE-4FD4-8EC8-F4992D54E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4" name="Picture 5">
          <a:extLst>
            <a:ext uri="{FF2B5EF4-FFF2-40B4-BE49-F238E27FC236}">
              <a16:creationId xmlns:a16="http://schemas.microsoft.com/office/drawing/2014/main" id="{26081355-43F0-4F48-965C-6D61191276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5" name="Picture 5">
          <a:extLst>
            <a:ext uri="{FF2B5EF4-FFF2-40B4-BE49-F238E27FC236}">
              <a16:creationId xmlns:a16="http://schemas.microsoft.com/office/drawing/2014/main" id="{A9F99FF5-1D16-4C1D-BD0F-D71A67FC1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6" name="Picture 5">
          <a:extLst>
            <a:ext uri="{FF2B5EF4-FFF2-40B4-BE49-F238E27FC236}">
              <a16:creationId xmlns:a16="http://schemas.microsoft.com/office/drawing/2014/main" id="{925536E1-AF45-47A4-B275-8D9C0ABD4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7" name="Picture 5">
          <a:extLst>
            <a:ext uri="{FF2B5EF4-FFF2-40B4-BE49-F238E27FC236}">
              <a16:creationId xmlns:a16="http://schemas.microsoft.com/office/drawing/2014/main" id="{8985CCC1-4BBC-4FA9-8D90-42830EF23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8" name="Picture 5">
          <a:extLst>
            <a:ext uri="{FF2B5EF4-FFF2-40B4-BE49-F238E27FC236}">
              <a16:creationId xmlns:a16="http://schemas.microsoft.com/office/drawing/2014/main" id="{921E6541-1DE6-4790-BA15-45E2AFD322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399" name="Picture 5">
          <a:extLst>
            <a:ext uri="{FF2B5EF4-FFF2-40B4-BE49-F238E27FC236}">
              <a16:creationId xmlns:a16="http://schemas.microsoft.com/office/drawing/2014/main" id="{00649CC7-81EB-4408-906C-CF534709C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0" name="Picture 5">
          <a:extLst>
            <a:ext uri="{FF2B5EF4-FFF2-40B4-BE49-F238E27FC236}">
              <a16:creationId xmlns:a16="http://schemas.microsoft.com/office/drawing/2014/main" id="{4578935B-BFD5-4593-BD22-454EA24FA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1" name="Picture 5">
          <a:extLst>
            <a:ext uri="{FF2B5EF4-FFF2-40B4-BE49-F238E27FC236}">
              <a16:creationId xmlns:a16="http://schemas.microsoft.com/office/drawing/2014/main" id="{C259C92E-C4D6-4840-B04C-2CE746733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2" name="Picture 5">
          <a:extLst>
            <a:ext uri="{FF2B5EF4-FFF2-40B4-BE49-F238E27FC236}">
              <a16:creationId xmlns:a16="http://schemas.microsoft.com/office/drawing/2014/main" id="{EB875B53-8EBA-4194-9751-0AB0C700D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3" name="Picture 5">
          <a:extLst>
            <a:ext uri="{FF2B5EF4-FFF2-40B4-BE49-F238E27FC236}">
              <a16:creationId xmlns:a16="http://schemas.microsoft.com/office/drawing/2014/main" id="{972E4F4D-4DBC-41F1-B4C6-7F39B3D4B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4" name="Picture 5">
          <a:extLst>
            <a:ext uri="{FF2B5EF4-FFF2-40B4-BE49-F238E27FC236}">
              <a16:creationId xmlns:a16="http://schemas.microsoft.com/office/drawing/2014/main" id="{16F59E4C-387D-4115-AE51-BD19C555D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5" name="Picture 5">
          <a:extLst>
            <a:ext uri="{FF2B5EF4-FFF2-40B4-BE49-F238E27FC236}">
              <a16:creationId xmlns:a16="http://schemas.microsoft.com/office/drawing/2014/main" id="{B0EB78D6-9695-4DEF-8C38-D9C80E71A9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6" name="Picture 5">
          <a:extLst>
            <a:ext uri="{FF2B5EF4-FFF2-40B4-BE49-F238E27FC236}">
              <a16:creationId xmlns:a16="http://schemas.microsoft.com/office/drawing/2014/main" id="{1FFDC5CD-0BD1-4965-95B9-3E58F7090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7" name="Picture 5">
          <a:extLst>
            <a:ext uri="{FF2B5EF4-FFF2-40B4-BE49-F238E27FC236}">
              <a16:creationId xmlns:a16="http://schemas.microsoft.com/office/drawing/2014/main" id="{AD77FFB5-B27F-4D42-8914-2DF55ADDF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8" name="Picture 5">
          <a:extLst>
            <a:ext uri="{FF2B5EF4-FFF2-40B4-BE49-F238E27FC236}">
              <a16:creationId xmlns:a16="http://schemas.microsoft.com/office/drawing/2014/main" id="{3799990D-5950-452B-A20B-19DB36D3C6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09" name="Picture 5">
          <a:extLst>
            <a:ext uri="{FF2B5EF4-FFF2-40B4-BE49-F238E27FC236}">
              <a16:creationId xmlns:a16="http://schemas.microsoft.com/office/drawing/2014/main" id="{8CE4A4A1-ADEA-4F0E-A28E-6ACFCE6C6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0" name="Picture 5">
          <a:extLst>
            <a:ext uri="{FF2B5EF4-FFF2-40B4-BE49-F238E27FC236}">
              <a16:creationId xmlns:a16="http://schemas.microsoft.com/office/drawing/2014/main" id="{BEC107B9-11C9-4AE4-B974-0FF503549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1" name="Picture 5">
          <a:extLst>
            <a:ext uri="{FF2B5EF4-FFF2-40B4-BE49-F238E27FC236}">
              <a16:creationId xmlns:a16="http://schemas.microsoft.com/office/drawing/2014/main" id="{069DF2AF-2DAD-403A-A6BC-F14E091CE4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2" name="Picture 5">
          <a:extLst>
            <a:ext uri="{FF2B5EF4-FFF2-40B4-BE49-F238E27FC236}">
              <a16:creationId xmlns:a16="http://schemas.microsoft.com/office/drawing/2014/main" id="{418399AD-7576-4A75-9654-209667FA04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3" name="Picture 5">
          <a:extLst>
            <a:ext uri="{FF2B5EF4-FFF2-40B4-BE49-F238E27FC236}">
              <a16:creationId xmlns:a16="http://schemas.microsoft.com/office/drawing/2014/main" id="{5E7AEBD6-E515-46EE-A5B9-C8B013106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4" name="Picture 5">
          <a:extLst>
            <a:ext uri="{FF2B5EF4-FFF2-40B4-BE49-F238E27FC236}">
              <a16:creationId xmlns:a16="http://schemas.microsoft.com/office/drawing/2014/main" id="{B6632C97-AFD1-42D3-B872-B51CDBC6CC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5" name="Picture 5">
          <a:extLst>
            <a:ext uri="{FF2B5EF4-FFF2-40B4-BE49-F238E27FC236}">
              <a16:creationId xmlns:a16="http://schemas.microsoft.com/office/drawing/2014/main" id="{C7B9E7DE-761A-4C40-9BC5-4A9F5DF6D0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6" name="Picture 5">
          <a:extLst>
            <a:ext uri="{FF2B5EF4-FFF2-40B4-BE49-F238E27FC236}">
              <a16:creationId xmlns:a16="http://schemas.microsoft.com/office/drawing/2014/main" id="{6FF530D2-A186-494A-B876-3C94B690B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7" name="Picture 5">
          <a:extLst>
            <a:ext uri="{FF2B5EF4-FFF2-40B4-BE49-F238E27FC236}">
              <a16:creationId xmlns:a16="http://schemas.microsoft.com/office/drawing/2014/main" id="{55CA12AF-3F89-4A0C-9565-ED7CEF0E1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8" name="Picture 5">
          <a:extLst>
            <a:ext uri="{FF2B5EF4-FFF2-40B4-BE49-F238E27FC236}">
              <a16:creationId xmlns:a16="http://schemas.microsoft.com/office/drawing/2014/main" id="{A25314A3-9945-42FE-8E3A-E94ED4032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19" name="Picture 5">
          <a:extLst>
            <a:ext uri="{FF2B5EF4-FFF2-40B4-BE49-F238E27FC236}">
              <a16:creationId xmlns:a16="http://schemas.microsoft.com/office/drawing/2014/main" id="{9ED00819-B349-41EC-96C3-7870A46B0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0" name="Picture 5">
          <a:extLst>
            <a:ext uri="{FF2B5EF4-FFF2-40B4-BE49-F238E27FC236}">
              <a16:creationId xmlns:a16="http://schemas.microsoft.com/office/drawing/2014/main" id="{4C633F66-63D1-4904-8A77-32D7F46EC4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1" name="Picture 5">
          <a:extLst>
            <a:ext uri="{FF2B5EF4-FFF2-40B4-BE49-F238E27FC236}">
              <a16:creationId xmlns:a16="http://schemas.microsoft.com/office/drawing/2014/main" id="{605449C0-6048-490B-81FB-B980619DF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2" name="Picture 5">
          <a:extLst>
            <a:ext uri="{FF2B5EF4-FFF2-40B4-BE49-F238E27FC236}">
              <a16:creationId xmlns:a16="http://schemas.microsoft.com/office/drawing/2014/main" id="{7B789185-DDF6-4A8A-A850-D918320399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3" name="Picture 5">
          <a:extLst>
            <a:ext uri="{FF2B5EF4-FFF2-40B4-BE49-F238E27FC236}">
              <a16:creationId xmlns:a16="http://schemas.microsoft.com/office/drawing/2014/main" id="{18B46AB1-E4CF-4531-8EE1-0F1C12E620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4" name="Picture 5">
          <a:extLst>
            <a:ext uri="{FF2B5EF4-FFF2-40B4-BE49-F238E27FC236}">
              <a16:creationId xmlns:a16="http://schemas.microsoft.com/office/drawing/2014/main" id="{35AA82E5-4B8D-436D-A998-CBE6A04FC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5" name="Picture 5">
          <a:extLst>
            <a:ext uri="{FF2B5EF4-FFF2-40B4-BE49-F238E27FC236}">
              <a16:creationId xmlns:a16="http://schemas.microsoft.com/office/drawing/2014/main" id="{FC3210A9-9D9D-4625-8C89-C92DF335E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6" name="Picture 5">
          <a:extLst>
            <a:ext uri="{FF2B5EF4-FFF2-40B4-BE49-F238E27FC236}">
              <a16:creationId xmlns:a16="http://schemas.microsoft.com/office/drawing/2014/main" id="{E75B4693-DDB6-4ECA-8806-3DE37C458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7" name="Picture 5">
          <a:extLst>
            <a:ext uri="{FF2B5EF4-FFF2-40B4-BE49-F238E27FC236}">
              <a16:creationId xmlns:a16="http://schemas.microsoft.com/office/drawing/2014/main" id="{1A6D8293-9EAF-4A22-94DD-E268BEEEA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8" name="Picture 5">
          <a:extLst>
            <a:ext uri="{FF2B5EF4-FFF2-40B4-BE49-F238E27FC236}">
              <a16:creationId xmlns:a16="http://schemas.microsoft.com/office/drawing/2014/main" id="{21BBABCF-0B8B-4687-B3F6-12A5923C0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29" name="Picture 5">
          <a:extLst>
            <a:ext uri="{FF2B5EF4-FFF2-40B4-BE49-F238E27FC236}">
              <a16:creationId xmlns:a16="http://schemas.microsoft.com/office/drawing/2014/main" id="{1386B6F4-6A14-4614-886A-590F9F8C9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0" name="Picture 5">
          <a:extLst>
            <a:ext uri="{FF2B5EF4-FFF2-40B4-BE49-F238E27FC236}">
              <a16:creationId xmlns:a16="http://schemas.microsoft.com/office/drawing/2014/main" id="{AA30D33C-3A79-4827-8E39-E44004BF4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1" name="Picture 5">
          <a:extLst>
            <a:ext uri="{FF2B5EF4-FFF2-40B4-BE49-F238E27FC236}">
              <a16:creationId xmlns:a16="http://schemas.microsoft.com/office/drawing/2014/main" id="{B830D2A8-EDE0-4BBE-B862-FBBD6C862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2" name="Picture 5">
          <a:extLst>
            <a:ext uri="{FF2B5EF4-FFF2-40B4-BE49-F238E27FC236}">
              <a16:creationId xmlns:a16="http://schemas.microsoft.com/office/drawing/2014/main" id="{F6F4CD80-D0B1-45EC-8402-B819F0BA1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3" name="Picture 5">
          <a:extLst>
            <a:ext uri="{FF2B5EF4-FFF2-40B4-BE49-F238E27FC236}">
              <a16:creationId xmlns:a16="http://schemas.microsoft.com/office/drawing/2014/main" id="{6F829347-595D-422A-9B3D-D41DB1ADA3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4" name="Picture 5">
          <a:extLst>
            <a:ext uri="{FF2B5EF4-FFF2-40B4-BE49-F238E27FC236}">
              <a16:creationId xmlns:a16="http://schemas.microsoft.com/office/drawing/2014/main" id="{E55560CD-94DE-4C76-A217-99BABF46EC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5" name="Picture 5">
          <a:extLst>
            <a:ext uri="{FF2B5EF4-FFF2-40B4-BE49-F238E27FC236}">
              <a16:creationId xmlns:a16="http://schemas.microsoft.com/office/drawing/2014/main" id="{13C9ED6A-CEB3-42D5-9AA3-6CA92DE90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6" name="Picture 5">
          <a:extLst>
            <a:ext uri="{FF2B5EF4-FFF2-40B4-BE49-F238E27FC236}">
              <a16:creationId xmlns:a16="http://schemas.microsoft.com/office/drawing/2014/main" id="{D6538C4B-E2B3-4E0A-BD19-CF60A2DF6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7" name="Picture 5">
          <a:extLst>
            <a:ext uri="{FF2B5EF4-FFF2-40B4-BE49-F238E27FC236}">
              <a16:creationId xmlns:a16="http://schemas.microsoft.com/office/drawing/2014/main" id="{DCA6FFC2-7FD1-435A-91C9-C9F3780A4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8" name="Picture 5">
          <a:extLst>
            <a:ext uri="{FF2B5EF4-FFF2-40B4-BE49-F238E27FC236}">
              <a16:creationId xmlns:a16="http://schemas.microsoft.com/office/drawing/2014/main" id="{9D97402A-FAE9-4D0A-AE5F-49FB4DAD5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39" name="Picture 5">
          <a:extLst>
            <a:ext uri="{FF2B5EF4-FFF2-40B4-BE49-F238E27FC236}">
              <a16:creationId xmlns:a16="http://schemas.microsoft.com/office/drawing/2014/main" id="{77EF4DED-04E8-4CD7-8F71-47D422199F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0" name="Picture 5">
          <a:extLst>
            <a:ext uri="{FF2B5EF4-FFF2-40B4-BE49-F238E27FC236}">
              <a16:creationId xmlns:a16="http://schemas.microsoft.com/office/drawing/2014/main" id="{6DD1E018-68EC-4ADA-94A3-25A369AB1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1" name="Picture 5">
          <a:extLst>
            <a:ext uri="{FF2B5EF4-FFF2-40B4-BE49-F238E27FC236}">
              <a16:creationId xmlns:a16="http://schemas.microsoft.com/office/drawing/2014/main" id="{179BD2ED-F43E-45C0-99CA-F0BFAE016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2" name="Picture 5">
          <a:extLst>
            <a:ext uri="{FF2B5EF4-FFF2-40B4-BE49-F238E27FC236}">
              <a16:creationId xmlns:a16="http://schemas.microsoft.com/office/drawing/2014/main" id="{5D75D875-7CFC-40E8-B5C9-C31589E6C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3" name="Picture 5">
          <a:extLst>
            <a:ext uri="{FF2B5EF4-FFF2-40B4-BE49-F238E27FC236}">
              <a16:creationId xmlns:a16="http://schemas.microsoft.com/office/drawing/2014/main" id="{09FD7EEE-488B-43B0-9AFA-9D72A8D737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4" name="Picture 5">
          <a:extLst>
            <a:ext uri="{FF2B5EF4-FFF2-40B4-BE49-F238E27FC236}">
              <a16:creationId xmlns:a16="http://schemas.microsoft.com/office/drawing/2014/main" id="{A38B9E83-1006-4927-9A82-476E8FF75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5" name="Picture 5">
          <a:extLst>
            <a:ext uri="{FF2B5EF4-FFF2-40B4-BE49-F238E27FC236}">
              <a16:creationId xmlns:a16="http://schemas.microsoft.com/office/drawing/2014/main" id="{C2603070-F79B-4994-81AB-D8F8A7E43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6" name="Picture 5">
          <a:extLst>
            <a:ext uri="{FF2B5EF4-FFF2-40B4-BE49-F238E27FC236}">
              <a16:creationId xmlns:a16="http://schemas.microsoft.com/office/drawing/2014/main" id="{2642EBB8-F8FC-423B-88AA-AD9897E8E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7" name="Picture 5">
          <a:extLst>
            <a:ext uri="{FF2B5EF4-FFF2-40B4-BE49-F238E27FC236}">
              <a16:creationId xmlns:a16="http://schemas.microsoft.com/office/drawing/2014/main" id="{4C11ACA0-EB92-4105-9924-BF46250E6E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8" name="Picture 5">
          <a:extLst>
            <a:ext uri="{FF2B5EF4-FFF2-40B4-BE49-F238E27FC236}">
              <a16:creationId xmlns:a16="http://schemas.microsoft.com/office/drawing/2014/main" id="{D1FC0557-5C8E-4E91-A632-DD1C9C99D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49" name="Picture 5">
          <a:extLst>
            <a:ext uri="{FF2B5EF4-FFF2-40B4-BE49-F238E27FC236}">
              <a16:creationId xmlns:a16="http://schemas.microsoft.com/office/drawing/2014/main" id="{EAAAD65F-D267-435F-8D0D-7873593B4A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0" name="Picture 5">
          <a:extLst>
            <a:ext uri="{FF2B5EF4-FFF2-40B4-BE49-F238E27FC236}">
              <a16:creationId xmlns:a16="http://schemas.microsoft.com/office/drawing/2014/main" id="{1CD24747-A83C-439C-BBD7-70DBD60F6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1" name="Picture 5">
          <a:extLst>
            <a:ext uri="{FF2B5EF4-FFF2-40B4-BE49-F238E27FC236}">
              <a16:creationId xmlns:a16="http://schemas.microsoft.com/office/drawing/2014/main" id="{091B0700-F5F8-4731-B0AF-8D86A6E48C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2" name="Picture 5">
          <a:extLst>
            <a:ext uri="{FF2B5EF4-FFF2-40B4-BE49-F238E27FC236}">
              <a16:creationId xmlns:a16="http://schemas.microsoft.com/office/drawing/2014/main" id="{63D0DE09-4FD8-4FA2-8603-B1BDE321D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3" name="Picture 5">
          <a:extLst>
            <a:ext uri="{FF2B5EF4-FFF2-40B4-BE49-F238E27FC236}">
              <a16:creationId xmlns:a16="http://schemas.microsoft.com/office/drawing/2014/main" id="{FA1784FF-DCD1-4464-899C-5442A5BFD2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4" name="Picture 5">
          <a:extLst>
            <a:ext uri="{FF2B5EF4-FFF2-40B4-BE49-F238E27FC236}">
              <a16:creationId xmlns:a16="http://schemas.microsoft.com/office/drawing/2014/main" id="{6EBB302D-AB9E-4ABE-865E-833BBC16D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5" name="Picture 5">
          <a:extLst>
            <a:ext uri="{FF2B5EF4-FFF2-40B4-BE49-F238E27FC236}">
              <a16:creationId xmlns:a16="http://schemas.microsoft.com/office/drawing/2014/main" id="{DE557816-631D-489E-B08A-2F5ECC9921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6" name="Picture 5">
          <a:extLst>
            <a:ext uri="{FF2B5EF4-FFF2-40B4-BE49-F238E27FC236}">
              <a16:creationId xmlns:a16="http://schemas.microsoft.com/office/drawing/2014/main" id="{9654C6AA-BC54-46B2-BFDA-FE29F20B26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7" name="Picture 5">
          <a:extLst>
            <a:ext uri="{FF2B5EF4-FFF2-40B4-BE49-F238E27FC236}">
              <a16:creationId xmlns:a16="http://schemas.microsoft.com/office/drawing/2014/main" id="{46D9ED12-EEAE-40C5-84C2-92ABE2B56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8" name="Picture 5">
          <a:extLst>
            <a:ext uri="{FF2B5EF4-FFF2-40B4-BE49-F238E27FC236}">
              <a16:creationId xmlns:a16="http://schemas.microsoft.com/office/drawing/2014/main" id="{D1985092-05B5-4E3F-9663-590724B84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59" name="Picture 5">
          <a:extLst>
            <a:ext uri="{FF2B5EF4-FFF2-40B4-BE49-F238E27FC236}">
              <a16:creationId xmlns:a16="http://schemas.microsoft.com/office/drawing/2014/main" id="{27855070-9060-4F77-A136-2FA5328E9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460" name="Picture 5">
          <a:extLst>
            <a:ext uri="{FF2B5EF4-FFF2-40B4-BE49-F238E27FC236}">
              <a16:creationId xmlns:a16="http://schemas.microsoft.com/office/drawing/2014/main" id="{71F7DB15-8C20-4045-AAE2-F45EC56D6C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1" name="Picture 5">
          <a:extLst>
            <a:ext uri="{FF2B5EF4-FFF2-40B4-BE49-F238E27FC236}">
              <a16:creationId xmlns:a16="http://schemas.microsoft.com/office/drawing/2014/main" id="{9DC83C3C-1894-4A29-9289-756F59C57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2" name="Picture 5">
          <a:extLst>
            <a:ext uri="{FF2B5EF4-FFF2-40B4-BE49-F238E27FC236}">
              <a16:creationId xmlns:a16="http://schemas.microsoft.com/office/drawing/2014/main" id="{73A66409-F8F4-40BC-B916-28CBBC3FC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3" name="Picture 5">
          <a:extLst>
            <a:ext uri="{FF2B5EF4-FFF2-40B4-BE49-F238E27FC236}">
              <a16:creationId xmlns:a16="http://schemas.microsoft.com/office/drawing/2014/main" id="{4E80C626-AC11-4B3A-9C38-52E50038B3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4" name="Picture 5">
          <a:extLst>
            <a:ext uri="{FF2B5EF4-FFF2-40B4-BE49-F238E27FC236}">
              <a16:creationId xmlns:a16="http://schemas.microsoft.com/office/drawing/2014/main" id="{848FC374-4654-4D8F-B250-4097DE6FB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5" name="Picture 5">
          <a:extLst>
            <a:ext uri="{FF2B5EF4-FFF2-40B4-BE49-F238E27FC236}">
              <a16:creationId xmlns:a16="http://schemas.microsoft.com/office/drawing/2014/main" id="{748A9C6E-8168-49E2-80D2-8498DC25D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6" name="Picture 5">
          <a:extLst>
            <a:ext uri="{FF2B5EF4-FFF2-40B4-BE49-F238E27FC236}">
              <a16:creationId xmlns:a16="http://schemas.microsoft.com/office/drawing/2014/main" id="{CAA991D5-F147-49B3-B1FA-6B06402B64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7" name="Picture 5">
          <a:extLst>
            <a:ext uri="{FF2B5EF4-FFF2-40B4-BE49-F238E27FC236}">
              <a16:creationId xmlns:a16="http://schemas.microsoft.com/office/drawing/2014/main" id="{AF5DEC38-DA80-4FAC-AA93-1C4C10F769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8" name="Picture 5">
          <a:extLst>
            <a:ext uri="{FF2B5EF4-FFF2-40B4-BE49-F238E27FC236}">
              <a16:creationId xmlns:a16="http://schemas.microsoft.com/office/drawing/2014/main" id="{4DF599E1-990E-4116-A68B-464D706D1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69" name="Picture 5">
          <a:extLst>
            <a:ext uri="{FF2B5EF4-FFF2-40B4-BE49-F238E27FC236}">
              <a16:creationId xmlns:a16="http://schemas.microsoft.com/office/drawing/2014/main" id="{51756AD6-D04F-42F3-A2B4-25B828F5C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0" name="Picture 5">
          <a:extLst>
            <a:ext uri="{FF2B5EF4-FFF2-40B4-BE49-F238E27FC236}">
              <a16:creationId xmlns:a16="http://schemas.microsoft.com/office/drawing/2014/main" id="{E736AE5B-B921-4108-B81F-D5B0D0C1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1" name="Picture 5">
          <a:extLst>
            <a:ext uri="{FF2B5EF4-FFF2-40B4-BE49-F238E27FC236}">
              <a16:creationId xmlns:a16="http://schemas.microsoft.com/office/drawing/2014/main" id="{5EFD114D-7093-4608-8B41-A9B12A5ED3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2" name="Picture 5">
          <a:extLst>
            <a:ext uri="{FF2B5EF4-FFF2-40B4-BE49-F238E27FC236}">
              <a16:creationId xmlns:a16="http://schemas.microsoft.com/office/drawing/2014/main" id="{307B9268-0481-4A9B-9B96-66E0768E2E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3" name="Picture 5">
          <a:extLst>
            <a:ext uri="{FF2B5EF4-FFF2-40B4-BE49-F238E27FC236}">
              <a16:creationId xmlns:a16="http://schemas.microsoft.com/office/drawing/2014/main" id="{F4BF3465-6BE3-40A8-9E8F-6FD03BE6C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4" name="Picture 5">
          <a:extLst>
            <a:ext uri="{FF2B5EF4-FFF2-40B4-BE49-F238E27FC236}">
              <a16:creationId xmlns:a16="http://schemas.microsoft.com/office/drawing/2014/main" id="{60D9FF8A-D557-4A27-A107-D1B145468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5" name="Picture 5">
          <a:extLst>
            <a:ext uri="{FF2B5EF4-FFF2-40B4-BE49-F238E27FC236}">
              <a16:creationId xmlns:a16="http://schemas.microsoft.com/office/drawing/2014/main" id="{8EDAD0DA-3B64-449C-ACAB-2CAB650292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6" name="Picture 5">
          <a:extLst>
            <a:ext uri="{FF2B5EF4-FFF2-40B4-BE49-F238E27FC236}">
              <a16:creationId xmlns:a16="http://schemas.microsoft.com/office/drawing/2014/main" id="{8B0A1514-E00C-4179-A201-A2A5C85B2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7" name="Picture 5">
          <a:extLst>
            <a:ext uri="{FF2B5EF4-FFF2-40B4-BE49-F238E27FC236}">
              <a16:creationId xmlns:a16="http://schemas.microsoft.com/office/drawing/2014/main" id="{8D13FCCC-A36F-4063-A787-9BFF84085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8" name="Picture 5">
          <a:extLst>
            <a:ext uri="{FF2B5EF4-FFF2-40B4-BE49-F238E27FC236}">
              <a16:creationId xmlns:a16="http://schemas.microsoft.com/office/drawing/2014/main" id="{8C074A65-ECC9-4C89-81B6-F7336351E3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79" name="Picture 5">
          <a:extLst>
            <a:ext uri="{FF2B5EF4-FFF2-40B4-BE49-F238E27FC236}">
              <a16:creationId xmlns:a16="http://schemas.microsoft.com/office/drawing/2014/main" id="{5D76A4EF-2A64-4FD2-B0A2-0DA4E8571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80" name="Picture 5">
          <a:extLst>
            <a:ext uri="{FF2B5EF4-FFF2-40B4-BE49-F238E27FC236}">
              <a16:creationId xmlns:a16="http://schemas.microsoft.com/office/drawing/2014/main" id="{7AA369B7-BFB7-4E67-AFD0-F0B399CB2A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481" name="Picture 5">
          <a:extLst>
            <a:ext uri="{FF2B5EF4-FFF2-40B4-BE49-F238E27FC236}">
              <a16:creationId xmlns:a16="http://schemas.microsoft.com/office/drawing/2014/main" id="{C242A500-1F45-4665-BDBE-B3D1004372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2" name="Picture 5">
          <a:extLst>
            <a:ext uri="{FF2B5EF4-FFF2-40B4-BE49-F238E27FC236}">
              <a16:creationId xmlns:a16="http://schemas.microsoft.com/office/drawing/2014/main" id="{E223D01B-5116-4CAA-90E6-B6703EAFF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3" name="Picture 5">
          <a:extLst>
            <a:ext uri="{FF2B5EF4-FFF2-40B4-BE49-F238E27FC236}">
              <a16:creationId xmlns:a16="http://schemas.microsoft.com/office/drawing/2014/main" id="{F685F7D9-ECFF-4937-A7BD-D354691E2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4" name="Picture 5">
          <a:extLst>
            <a:ext uri="{FF2B5EF4-FFF2-40B4-BE49-F238E27FC236}">
              <a16:creationId xmlns:a16="http://schemas.microsoft.com/office/drawing/2014/main" id="{2DEE7FAF-4D36-4366-9518-0A5FDB809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5" name="Picture 5">
          <a:extLst>
            <a:ext uri="{FF2B5EF4-FFF2-40B4-BE49-F238E27FC236}">
              <a16:creationId xmlns:a16="http://schemas.microsoft.com/office/drawing/2014/main" id="{6DB4AD5D-725F-4730-BA03-453FF87B2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6" name="Picture 5">
          <a:extLst>
            <a:ext uri="{FF2B5EF4-FFF2-40B4-BE49-F238E27FC236}">
              <a16:creationId xmlns:a16="http://schemas.microsoft.com/office/drawing/2014/main" id="{E826B094-05E7-4344-B958-C7E50ACA9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7" name="Picture 5">
          <a:extLst>
            <a:ext uri="{FF2B5EF4-FFF2-40B4-BE49-F238E27FC236}">
              <a16:creationId xmlns:a16="http://schemas.microsoft.com/office/drawing/2014/main" id="{365A3800-C140-480C-9B05-BF2E792A2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8" name="Picture 5">
          <a:extLst>
            <a:ext uri="{FF2B5EF4-FFF2-40B4-BE49-F238E27FC236}">
              <a16:creationId xmlns:a16="http://schemas.microsoft.com/office/drawing/2014/main" id="{5F918CCF-6AF0-4DC8-8D8B-A1BED14D1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89" name="Picture 5">
          <a:extLst>
            <a:ext uri="{FF2B5EF4-FFF2-40B4-BE49-F238E27FC236}">
              <a16:creationId xmlns:a16="http://schemas.microsoft.com/office/drawing/2014/main" id="{E498D98B-BE57-4942-9ABE-4BE30FC4D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0" name="Picture 5">
          <a:extLst>
            <a:ext uri="{FF2B5EF4-FFF2-40B4-BE49-F238E27FC236}">
              <a16:creationId xmlns:a16="http://schemas.microsoft.com/office/drawing/2014/main" id="{2E9F73E0-8C62-429C-B1F0-3BB1BD37F2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1" name="Picture 5">
          <a:extLst>
            <a:ext uri="{FF2B5EF4-FFF2-40B4-BE49-F238E27FC236}">
              <a16:creationId xmlns:a16="http://schemas.microsoft.com/office/drawing/2014/main" id="{8F0B2735-7928-4D73-AE53-D828844C6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2" name="Picture 5">
          <a:extLst>
            <a:ext uri="{FF2B5EF4-FFF2-40B4-BE49-F238E27FC236}">
              <a16:creationId xmlns:a16="http://schemas.microsoft.com/office/drawing/2014/main" id="{C5A18827-421B-423A-B636-D601D6B6D9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3" name="Picture 5">
          <a:extLst>
            <a:ext uri="{FF2B5EF4-FFF2-40B4-BE49-F238E27FC236}">
              <a16:creationId xmlns:a16="http://schemas.microsoft.com/office/drawing/2014/main" id="{5D55676D-17DB-4E0B-B429-A403336BE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4" name="Picture 5">
          <a:extLst>
            <a:ext uri="{FF2B5EF4-FFF2-40B4-BE49-F238E27FC236}">
              <a16:creationId xmlns:a16="http://schemas.microsoft.com/office/drawing/2014/main" id="{1C2D13CC-F5E0-4E7D-BF98-E1AEE2259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5" name="Picture 5">
          <a:extLst>
            <a:ext uri="{FF2B5EF4-FFF2-40B4-BE49-F238E27FC236}">
              <a16:creationId xmlns:a16="http://schemas.microsoft.com/office/drawing/2014/main" id="{33E640F1-CD6F-469C-AAA8-5FB23806C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6" name="Picture 5">
          <a:extLst>
            <a:ext uri="{FF2B5EF4-FFF2-40B4-BE49-F238E27FC236}">
              <a16:creationId xmlns:a16="http://schemas.microsoft.com/office/drawing/2014/main" id="{6F3F9B58-8574-44CB-A2C5-D5F4471E9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7" name="Picture 5">
          <a:extLst>
            <a:ext uri="{FF2B5EF4-FFF2-40B4-BE49-F238E27FC236}">
              <a16:creationId xmlns:a16="http://schemas.microsoft.com/office/drawing/2014/main" id="{E9457115-2192-4E62-8199-7CFD0C1C5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8" name="Picture 5">
          <a:extLst>
            <a:ext uri="{FF2B5EF4-FFF2-40B4-BE49-F238E27FC236}">
              <a16:creationId xmlns:a16="http://schemas.microsoft.com/office/drawing/2014/main" id="{1A116DB4-A74A-4E4D-BD18-BB22D4B732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499" name="Picture 5">
          <a:extLst>
            <a:ext uri="{FF2B5EF4-FFF2-40B4-BE49-F238E27FC236}">
              <a16:creationId xmlns:a16="http://schemas.microsoft.com/office/drawing/2014/main" id="{59A8AA59-7882-42AB-95AE-80063109FA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0" name="Picture 5">
          <a:extLst>
            <a:ext uri="{FF2B5EF4-FFF2-40B4-BE49-F238E27FC236}">
              <a16:creationId xmlns:a16="http://schemas.microsoft.com/office/drawing/2014/main" id="{DD35B237-C58A-4479-92A9-279D76BAD2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1" name="Picture 5">
          <a:extLst>
            <a:ext uri="{FF2B5EF4-FFF2-40B4-BE49-F238E27FC236}">
              <a16:creationId xmlns:a16="http://schemas.microsoft.com/office/drawing/2014/main" id="{76040A3E-18E6-4AA8-A530-EE6204DE4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2" name="Picture 5">
          <a:extLst>
            <a:ext uri="{FF2B5EF4-FFF2-40B4-BE49-F238E27FC236}">
              <a16:creationId xmlns:a16="http://schemas.microsoft.com/office/drawing/2014/main" id="{64DDBB01-903D-4645-99E1-3FAB0F7E3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3" name="Picture 5">
          <a:extLst>
            <a:ext uri="{FF2B5EF4-FFF2-40B4-BE49-F238E27FC236}">
              <a16:creationId xmlns:a16="http://schemas.microsoft.com/office/drawing/2014/main" id="{C3AAD066-4013-42DC-8DBB-7A9DD336CD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4" name="Picture 5">
          <a:extLst>
            <a:ext uri="{FF2B5EF4-FFF2-40B4-BE49-F238E27FC236}">
              <a16:creationId xmlns:a16="http://schemas.microsoft.com/office/drawing/2014/main" id="{3CEE3C5D-6D62-4659-829F-272B280EE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5" name="Picture 5">
          <a:extLst>
            <a:ext uri="{FF2B5EF4-FFF2-40B4-BE49-F238E27FC236}">
              <a16:creationId xmlns:a16="http://schemas.microsoft.com/office/drawing/2014/main" id="{60E6F116-7CF7-4ADA-9384-E0A4103BD1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6" name="Picture 5">
          <a:extLst>
            <a:ext uri="{FF2B5EF4-FFF2-40B4-BE49-F238E27FC236}">
              <a16:creationId xmlns:a16="http://schemas.microsoft.com/office/drawing/2014/main" id="{DAA7AF0E-41CE-4CEE-A374-924DB8E28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7" name="Picture 5">
          <a:extLst>
            <a:ext uri="{FF2B5EF4-FFF2-40B4-BE49-F238E27FC236}">
              <a16:creationId xmlns:a16="http://schemas.microsoft.com/office/drawing/2014/main" id="{547D2CFF-7CA3-4659-9F4C-318EA9AB81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8" name="Picture 5">
          <a:extLst>
            <a:ext uri="{FF2B5EF4-FFF2-40B4-BE49-F238E27FC236}">
              <a16:creationId xmlns:a16="http://schemas.microsoft.com/office/drawing/2014/main" id="{ED276720-8D61-4061-B581-3582255826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09" name="Picture 5">
          <a:extLst>
            <a:ext uri="{FF2B5EF4-FFF2-40B4-BE49-F238E27FC236}">
              <a16:creationId xmlns:a16="http://schemas.microsoft.com/office/drawing/2014/main" id="{121E9286-76F5-4DB6-879E-D670850AC4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0" name="Picture 5">
          <a:extLst>
            <a:ext uri="{FF2B5EF4-FFF2-40B4-BE49-F238E27FC236}">
              <a16:creationId xmlns:a16="http://schemas.microsoft.com/office/drawing/2014/main" id="{357E3FF6-97FF-4C81-A8D6-4F38B1CB9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1" name="Picture 5">
          <a:extLst>
            <a:ext uri="{FF2B5EF4-FFF2-40B4-BE49-F238E27FC236}">
              <a16:creationId xmlns:a16="http://schemas.microsoft.com/office/drawing/2014/main" id="{D3ED1E32-D8F5-44F8-B958-898C825CA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2" name="Picture 5">
          <a:extLst>
            <a:ext uri="{FF2B5EF4-FFF2-40B4-BE49-F238E27FC236}">
              <a16:creationId xmlns:a16="http://schemas.microsoft.com/office/drawing/2014/main" id="{025180C8-0B27-4505-9845-BE3AEEC1F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3" name="Picture 5">
          <a:extLst>
            <a:ext uri="{FF2B5EF4-FFF2-40B4-BE49-F238E27FC236}">
              <a16:creationId xmlns:a16="http://schemas.microsoft.com/office/drawing/2014/main" id="{B560C39E-F3AE-47C2-9416-8AD814AAF8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4" name="Picture 5">
          <a:extLst>
            <a:ext uri="{FF2B5EF4-FFF2-40B4-BE49-F238E27FC236}">
              <a16:creationId xmlns:a16="http://schemas.microsoft.com/office/drawing/2014/main" id="{B71F9BD7-9453-4813-B340-2E0335EDD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5" name="Picture 5">
          <a:extLst>
            <a:ext uri="{FF2B5EF4-FFF2-40B4-BE49-F238E27FC236}">
              <a16:creationId xmlns:a16="http://schemas.microsoft.com/office/drawing/2014/main" id="{2957E68B-03A3-4112-B78F-33DB29C9E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6" name="Picture 5">
          <a:extLst>
            <a:ext uri="{FF2B5EF4-FFF2-40B4-BE49-F238E27FC236}">
              <a16:creationId xmlns:a16="http://schemas.microsoft.com/office/drawing/2014/main" id="{539E7BEA-7229-414F-BB5F-4170DFD61D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7" name="Picture 5">
          <a:extLst>
            <a:ext uri="{FF2B5EF4-FFF2-40B4-BE49-F238E27FC236}">
              <a16:creationId xmlns:a16="http://schemas.microsoft.com/office/drawing/2014/main" id="{FFE37FC6-3CF2-46FF-B6B0-EC531EB51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8" name="Picture 5">
          <a:extLst>
            <a:ext uri="{FF2B5EF4-FFF2-40B4-BE49-F238E27FC236}">
              <a16:creationId xmlns:a16="http://schemas.microsoft.com/office/drawing/2014/main" id="{02F9A7F1-E793-4263-9C01-7F39AB719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19" name="Picture 5">
          <a:extLst>
            <a:ext uri="{FF2B5EF4-FFF2-40B4-BE49-F238E27FC236}">
              <a16:creationId xmlns:a16="http://schemas.microsoft.com/office/drawing/2014/main" id="{3E93A616-C6C3-4BAA-8377-C1E773C4B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0" name="Picture 5">
          <a:extLst>
            <a:ext uri="{FF2B5EF4-FFF2-40B4-BE49-F238E27FC236}">
              <a16:creationId xmlns:a16="http://schemas.microsoft.com/office/drawing/2014/main" id="{39F00C22-A067-4FF4-88AC-0885D12D69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1" name="Picture 5">
          <a:extLst>
            <a:ext uri="{FF2B5EF4-FFF2-40B4-BE49-F238E27FC236}">
              <a16:creationId xmlns:a16="http://schemas.microsoft.com/office/drawing/2014/main" id="{97C45117-E03E-42F7-9D8D-34370B400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2" name="Picture 5">
          <a:extLst>
            <a:ext uri="{FF2B5EF4-FFF2-40B4-BE49-F238E27FC236}">
              <a16:creationId xmlns:a16="http://schemas.microsoft.com/office/drawing/2014/main" id="{750BCB1F-12E6-4A41-9632-EDEF2F139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3" name="Picture 5">
          <a:extLst>
            <a:ext uri="{FF2B5EF4-FFF2-40B4-BE49-F238E27FC236}">
              <a16:creationId xmlns:a16="http://schemas.microsoft.com/office/drawing/2014/main" id="{7A0CCFD5-42C7-4B5B-9556-D8C2BFC8BC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4" name="Picture 5">
          <a:extLst>
            <a:ext uri="{FF2B5EF4-FFF2-40B4-BE49-F238E27FC236}">
              <a16:creationId xmlns:a16="http://schemas.microsoft.com/office/drawing/2014/main" id="{E001197A-FD46-4A4B-A592-99CC0DEA6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5" name="Picture 5">
          <a:extLst>
            <a:ext uri="{FF2B5EF4-FFF2-40B4-BE49-F238E27FC236}">
              <a16:creationId xmlns:a16="http://schemas.microsoft.com/office/drawing/2014/main" id="{ECA81E21-FC39-4F2F-A578-6795E0FAE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6" name="Picture 5">
          <a:extLst>
            <a:ext uri="{FF2B5EF4-FFF2-40B4-BE49-F238E27FC236}">
              <a16:creationId xmlns:a16="http://schemas.microsoft.com/office/drawing/2014/main" id="{3D86BFB2-70B6-47E9-A48E-60DC8EB251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7" name="Picture 5">
          <a:extLst>
            <a:ext uri="{FF2B5EF4-FFF2-40B4-BE49-F238E27FC236}">
              <a16:creationId xmlns:a16="http://schemas.microsoft.com/office/drawing/2014/main" id="{9627190B-7439-482C-8468-A27462DE3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8" name="Picture 5">
          <a:extLst>
            <a:ext uri="{FF2B5EF4-FFF2-40B4-BE49-F238E27FC236}">
              <a16:creationId xmlns:a16="http://schemas.microsoft.com/office/drawing/2014/main" id="{456CE994-6CD6-4A16-B6D1-B2BB64381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29" name="Picture 5">
          <a:extLst>
            <a:ext uri="{FF2B5EF4-FFF2-40B4-BE49-F238E27FC236}">
              <a16:creationId xmlns:a16="http://schemas.microsoft.com/office/drawing/2014/main" id="{BF472A4B-C34D-49CB-8E10-57DE7BFE8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0" name="Picture 5">
          <a:extLst>
            <a:ext uri="{FF2B5EF4-FFF2-40B4-BE49-F238E27FC236}">
              <a16:creationId xmlns:a16="http://schemas.microsoft.com/office/drawing/2014/main" id="{AE7DDBB2-3A36-4F58-928F-3F25BC1DA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1" name="Picture 5">
          <a:extLst>
            <a:ext uri="{FF2B5EF4-FFF2-40B4-BE49-F238E27FC236}">
              <a16:creationId xmlns:a16="http://schemas.microsoft.com/office/drawing/2014/main" id="{033A720B-44DE-463A-9239-126B47205F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2" name="Picture 5">
          <a:extLst>
            <a:ext uri="{FF2B5EF4-FFF2-40B4-BE49-F238E27FC236}">
              <a16:creationId xmlns:a16="http://schemas.microsoft.com/office/drawing/2014/main" id="{27304497-09D4-4F81-B099-E7013CF93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3" name="Picture 5">
          <a:extLst>
            <a:ext uri="{FF2B5EF4-FFF2-40B4-BE49-F238E27FC236}">
              <a16:creationId xmlns:a16="http://schemas.microsoft.com/office/drawing/2014/main" id="{F61CC1C1-A341-4DBA-878F-5D387F4C21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4" name="Picture 5">
          <a:extLst>
            <a:ext uri="{FF2B5EF4-FFF2-40B4-BE49-F238E27FC236}">
              <a16:creationId xmlns:a16="http://schemas.microsoft.com/office/drawing/2014/main" id="{E531940C-129C-489D-B7AC-06846C38E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5" name="Picture 5">
          <a:extLst>
            <a:ext uri="{FF2B5EF4-FFF2-40B4-BE49-F238E27FC236}">
              <a16:creationId xmlns:a16="http://schemas.microsoft.com/office/drawing/2014/main" id="{077B731A-533E-427B-9835-0CDFA589F3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6" name="Picture 5">
          <a:extLst>
            <a:ext uri="{FF2B5EF4-FFF2-40B4-BE49-F238E27FC236}">
              <a16:creationId xmlns:a16="http://schemas.microsoft.com/office/drawing/2014/main" id="{7EEFF146-75D3-4005-A859-ED5FCF490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7" name="Picture 5">
          <a:extLst>
            <a:ext uri="{FF2B5EF4-FFF2-40B4-BE49-F238E27FC236}">
              <a16:creationId xmlns:a16="http://schemas.microsoft.com/office/drawing/2014/main" id="{DD88FB0C-C713-42DF-AA31-D8DD3C25A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8" name="Picture 5">
          <a:extLst>
            <a:ext uri="{FF2B5EF4-FFF2-40B4-BE49-F238E27FC236}">
              <a16:creationId xmlns:a16="http://schemas.microsoft.com/office/drawing/2014/main" id="{1C280F4E-3183-43E1-9371-3E62406AE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39" name="Picture 5">
          <a:extLst>
            <a:ext uri="{FF2B5EF4-FFF2-40B4-BE49-F238E27FC236}">
              <a16:creationId xmlns:a16="http://schemas.microsoft.com/office/drawing/2014/main" id="{2414FD19-77DF-4D2D-993A-ED2C12B92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40" name="Picture 5">
          <a:extLst>
            <a:ext uri="{FF2B5EF4-FFF2-40B4-BE49-F238E27FC236}">
              <a16:creationId xmlns:a16="http://schemas.microsoft.com/office/drawing/2014/main" id="{591AB61A-9A29-44E3-9F83-5BB049087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41" name="Picture 5">
          <a:extLst>
            <a:ext uri="{FF2B5EF4-FFF2-40B4-BE49-F238E27FC236}">
              <a16:creationId xmlns:a16="http://schemas.microsoft.com/office/drawing/2014/main" id="{9F62ECDA-BECE-47E0-B990-31FA6ED9A2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42" name="Picture 5">
          <a:extLst>
            <a:ext uri="{FF2B5EF4-FFF2-40B4-BE49-F238E27FC236}">
              <a16:creationId xmlns:a16="http://schemas.microsoft.com/office/drawing/2014/main" id="{2D86C319-9B7F-44E9-8D56-6F43B576A8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43" name="Picture 5">
          <a:extLst>
            <a:ext uri="{FF2B5EF4-FFF2-40B4-BE49-F238E27FC236}">
              <a16:creationId xmlns:a16="http://schemas.microsoft.com/office/drawing/2014/main" id="{760CC8A5-5DC9-44DB-A50F-6EDEC9A6A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4" name="Picture 5">
          <a:extLst>
            <a:ext uri="{FF2B5EF4-FFF2-40B4-BE49-F238E27FC236}">
              <a16:creationId xmlns:a16="http://schemas.microsoft.com/office/drawing/2014/main" id="{39CC82DE-63B1-418E-ACA1-0D0EA5E33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5" name="Picture 5">
          <a:extLst>
            <a:ext uri="{FF2B5EF4-FFF2-40B4-BE49-F238E27FC236}">
              <a16:creationId xmlns:a16="http://schemas.microsoft.com/office/drawing/2014/main" id="{07130351-6B06-490C-90AE-0A40918DE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6" name="Picture 5">
          <a:extLst>
            <a:ext uri="{FF2B5EF4-FFF2-40B4-BE49-F238E27FC236}">
              <a16:creationId xmlns:a16="http://schemas.microsoft.com/office/drawing/2014/main" id="{93A5268B-CF20-4725-BDB2-172CFCCAB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7" name="Picture 5">
          <a:extLst>
            <a:ext uri="{FF2B5EF4-FFF2-40B4-BE49-F238E27FC236}">
              <a16:creationId xmlns:a16="http://schemas.microsoft.com/office/drawing/2014/main" id="{63723991-7AA2-439F-95A9-42437F429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8" name="Picture 5">
          <a:extLst>
            <a:ext uri="{FF2B5EF4-FFF2-40B4-BE49-F238E27FC236}">
              <a16:creationId xmlns:a16="http://schemas.microsoft.com/office/drawing/2014/main" id="{D93A7E92-F29D-4990-9B22-DC2317005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49" name="Picture 5">
          <a:extLst>
            <a:ext uri="{FF2B5EF4-FFF2-40B4-BE49-F238E27FC236}">
              <a16:creationId xmlns:a16="http://schemas.microsoft.com/office/drawing/2014/main" id="{6C20BCE4-73A3-47D0-8ADD-EE8DE5A1A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0" name="Picture 5">
          <a:extLst>
            <a:ext uri="{FF2B5EF4-FFF2-40B4-BE49-F238E27FC236}">
              <a16:creationId xmlns:a16="http://schemas.microsoft.com/office/drawing/2014/main" id="{06C7C238-F816-4B6E-A56E-7FE98A2B3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1" name="Picture 5">
          <a:extLst>
            <a:ext uri="{FF2B5EF4-FFF2-40B4-BE49-F238E27FC236}">
              <a16:creationId xmlns:a16="http://schemas.microsoft.com/office/drawing/2014/main" id="{77992E25-4A04-45F6-973C-22BE4309A1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2" name="Picture 5">
          <a:extLst>
            <a:ext uri="{FF2B5EF4-FFF2-40B4-BE49-F238E27FC236}">
              <a16:creationId xmlns:a16="http://schemas.microsoft.com/office/drawing/2014/main" id="{A1818B58-21A0-4540-B929-302A0C40F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3" name="Picture 5">
          <a:extLst>
            <a:ext uri="{FF2B5EF4-FFF2-40B4-BE49-F238E27FC236}">
              <a16:creationId xmlns:a16="http://schemas.microsoft.com/office/drawing/2014/main" id="{5D524909-2498-42ED-8F61-F2596CD42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4" name="Picture 5">
          <a:extLst>
            <a:ext uri="{FF2B5EF4-FFF2-40B4-BE49-F238E27FC236}">
              <a16:creationId xmlns:a16="http://schemas.microsoft.com/office/drawing/2014/main" id="{0DB56D5A-CDF5-4F9E-9506-7CBEBE316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5" name="Picture 5">
          <a:extLst>
            <a:ext uri="{FF2B5EF4-FFF2-40B4-BE49-F238E27FC236}">
              <a16:creationId xmlns:a16="http://schemas.microsoft.com/office/drawing/2014/main" id="{37F139ED-7445-4D4B-8A10-B1B767B818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6" name="Picture 5">
          <a:extLst>
            <a:ext uri="{FF2B5EF4-FFF2-40B4-BE49-F238E27FC236}">
              <a16:creationId xmlns:a16="http://schemas.microsoft.com/office/drawing/2014/main" id="{D13C7D71-12E2-48A8-B556-7DB6C903E6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7" name="Picture 5">
          <a:extLst>
            <a:ext uri="{FF2B5EF4-FFF2-40B4-BE49-F238E27FC236}">
              <a16:creationId xmlns:a16="http://schemas.microsoft.com/office/drawing/2014/main" id="{54498E56-BE65-4C0D-A13B-AA4FAD438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8" name="Picture 5">
          <a:extLst>
            <a:ext uri="{FF2B5EF4-FFF2-40B4-BE49-F238E27FC236}">
              <a16:creationId xmlns:a16="http://schemas.microsoft.com/office/drawing/2014/main" id="{4E9497BC-85D7-4215-8E91-F6849C30E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59" name="Picture 5">
          <a:extLst>
            <a:ext uri="{FF2B5EF4-FFF2-40B4-BE49-F238E27FC236}">
              <a16:creationId xmlns:a16="http://schemas.microsoft.com/office/drawing/2014/main" id="{F80CEFED-3951-463C-88CE-D07182706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60" name="Picture 5">
          <a:extLst>
            <a:ext uri="{FF2B5EF4-FFF2-40B4-BE49-F238E27FC236}">
              <a16:creationId xmlns:a16="http://schemas.microsoft.com/office/drawing/2014/main" id="{90F2E8C0-9B31-4D16-A00A-5AF5CE398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61" name="Picture 5">
          <a:extLst>
            <a:ext uri="{FF2B5EF4-FFF2-40B4-BE49-F238E27FC236}">
              <a16:creationId xmlns:a16="http://schemas.microsoft.com/office/drawing/2014/main" id="{9C51A242-643F-4274-8E84-6987AC021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62" name="Picture 5">
          <a:extLst>
            <a:ext uri="{FF2B5EF4-FFF2-40B4-BE49-F238E27FC236}">
              <a16:creationId xmlns:a16="http://schemas.microsoft.com/office/drawing/2014/main" id="{4B554B8F-2139-4FEA-85E1-E2576D87D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63" name="Picture 5">
          <a:extLst>
            <a:ext uri="{FF2B5EF4-FFF2-40B4-BE49-F238E27FC236}">
              <a16:creationId xmlns:a16="http://schemas.microsoft.com/office/drawing/2014/main" id="{9E3B36EC-CA5B-459B-B3AC-1C36BCED6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564" name="Picture 5">
          <a:extLst>
            <a:ext uri="{FF2B5EF4-FFF2-40B4-BE49-F238E27FC236}">
              <a16:creationId xmlns:a16="http://schemas.microsoft.com/office/drawing/2014/main" id="{30133941-B9FA-40CB-B278-14FC4E1A9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65" name="Picture 5">
          <a:extLst>
            <a:ext uri="{FF2B5EF4-FFF2-40B4-BE49-F238E27FC236}">
              <a16:creationId xmlns:a16="http://schemas.microsoft.com/office/drawing/2014/main" id="{A41B240A-D400-4AEC-8F92-6E8AAD186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66" name="Picture 5">
          <a:extLst>
            <a:ext uri="{FF2B5EF4-FFF2-40B4-BE49-F238E27FC236}">
              <a16:creationId xmlns:a16="http://schemas.microsoft.com/office/drawing/2014/main" id="{8DECB448-923B-4400-A084-13D0A2555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67" name="Picture 5">
          <a:extLst>
            <a:ext uri="{FF2B5EF4-FFF2-40B4-BE49-F238E27FC236}">
              <a16:creationId xmlns:a16="http://schemas.microsoft.com/office/drawing/2014/main" id="{CD76B93D-37EF-4842-B919-B5A59D051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68" name="Picture 5">
          <a:extLst>
            <a:ext uri="{FF2B5EF4-FFF2-40B4-BE49-F238E27FC236}">
              <a16:creationId xmlns:a16="http://schemas.microsoft.com/office/drawing/2014/main" id="{7761DE96-B191-4EDC-B709-EFD524EC60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69" name="Picture 5">
          <a:extLst>
            <a:ext uri="{FF2B5EF4-FFF2-40B4-BE49-F238E27FC236}">
              <a16:creationId xmlns:a16="http://schemas.microsoft.com/office/drawing/2014/main" id="{4CD535E9-8F30-4B6E-9C8F-30E24A28F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0" name="Picture 5">
          <a:extLst>
            <a:ext uri="{FF2B5EF4-FFF2-40B4-BE49-F238E27FC236}">
              <a16:creationId xmlns:a16="http://schemas.microsoft.com/office/drawing/2014/main" id="{3F869DD9-7C34-40B8-BAF2-52806B4EF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1" name="Picture 5">
          <a:extLst>
            <a:ext uri="{FF2B5EF4-FFF2-40B4-BE49-F238E27FC236}">
              <a16:creationId xmlns:a16="http://schemas.microsoft.com/office/drawing/2014/main" id="{E419A384-9985-4172-B03B-071832493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2" name="Picture 5">
          <a:extLst>
            <a:ext uri="{FF2B5EF4-FFF2-40B4-BE49-F238E27FC236}">
              <a16:creationId xmlns:a16="http://schemas.microsoft.com/office/drawing/2014/main" id="{B2F2866A-99B4-4C0E-809B-30D143451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3" name="Picture 5">
          <a:extLst>
            <a:ext uri="{FF2B5EF4-FFF2-40B4-BE49-F238E27FC236}">
              <a16:creationId xmlns:a16="http://schemas.microsoft.com/office/drawing/2014/main" id="{DBC92D67-E126-4D22-90A3-D77EC5C03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4" name="Picture 5">
          <a:extLst>
            <a:ext uri="{FF2B5EF4-FFF2-40B4-BE49-F238E27FC236}">
              <a16:creationId xmlns:a16="http://schemas.microsoft.com/office/drawing/2014/main" id="{B444308F-A41E-46F6-BB8B-E09D184BD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5" name="Picture 5">
          <a:extLst>
            <a:ext uri="{FF2B5EF4-FFF2-40B4-BE49-F238E27FC236}">
              <a16:creationId xmlns:a16="http://schemas.microsoft.com/office/drawing/2014/main" id="{4BE9079D-5FF2-4215-AA60-813AF307F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6" name="Picture 5">
          <a:extLst>
            <a:ext uri="{FF2B5EF4-FFF2-40B4-BE49-F238E27FC236}">
              <a16:creationId xmlns:a16="http://schemas.microsoft.com/office/drawing/2014/main" id="{D09706D9-7230-4EBC-BEA6-729909BC7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7" name="Picture 5">
          <a:extLst>
            <a:ext uri="{FF2B5EF4-FFF2-40B4-BE49-F238E27FC236}">
              <a16:creationId xmlns:a16="http://schemas.microsoft.com/office/drawing/2014/main" id="{D9FF0B32-2DBA-4B31-BF02-E87519B8C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8" name="Picture 5">
          <a:extLst>
            <a:ext uri="{FF2B5EF4-FFF2-40B4-BE49-F238E27FC236}">
              <a16:creationId xmlns:a16="http://schemas.microsoft.com/office/drawing/2014/main" id="{8803164C-A622-4EC0-95B5-8F2AB67C1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79" name="Picture 5">
          <a:extLst>
            <a:ext uri="{FF2B5EF4-FFF2-40B4-BE49-F238E27FC236}">
              <a16:creationId xmlns:a16="http://schemas.microsoft.com/office/drawing/2014/main" id="{0CFC8110-FB20-4125-97C1-B6E7751B0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0" name="Picture 5">
          <a:extLst>
            <a:ext uri="{FF2B5EF4-FFF2-40B4-BE49-F238E27FC236}">
              <a16:creationId xmlns:a16="http://schemas.microsoft.com/office/drawing/2014/main" id="{1C6E4C5A-AAF4-48E2-9788-85254A9E4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1" name="Picture 5">
          <a:extLst>
            <a:ext uri="{FF2B5EF4-FFF2-40B4-BE49-F238E27FC236}">
              <a16:creationId xmlns:a16="http://schemas.microsoft.com/office/drawing/2014/main" id="{6540D47D-CA8E-4C5C-8DBA-573086B759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2" name="Picture 5">
          <a:extLst>
            <a:ext uri="{FF2B5EF4-FFF2-40B4-BE49-F238E27FC236}">
              <a16:creationId xmlns:a16="http://schemas.microsoft.com/office/drawing/2014/main" id="{0925DF37-DDCE-4296-8D99-F2E35CD18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3" name="Picture 5">
          <a:extLst>
            <a:ext uri="{FF2B5EF4-FFF2-40B4-BE49-F238E27FC236}">
              <a16:creationId xmlns:a16="http://schemas.microsoft.com/office/drawing/2014/main" id="{A71802A3-7F65-401C-A297-F8819ED57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4" name="Picture 5">
          <a:extLst>
            <a:ext uri="{FF2B5EF4-FFF2-40B4-BE49-F238E27FC236}">
              <a16:creationId xmlns:a16="http://schemas.microsoft.com/office/drawing/2014/main" id="{89E7B4D9-D4E9-4A72-B044-ED9517B4B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585" name="Picture 5">
          <a:extLst>
            <a:ext uri="{FF2B5EF4-FFF2-40B4-BE49-F238E27FC236}">
              <a16:creationId xmlns:a16="http://schemas.microsoft.com/office/drawing/2014/main" id="{59C4B856-B577-46F9-BC27-2B40DBF7ED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86" name="Picture 5">
          <a:extLst>
            <a:ext uri="{FF2B5EF4-FFF2-40B4-BE49-F238E27FC236}">
              <a16:creationId xmlns:a16="http://schemas.microsoft.com/office/drawing/2014/main" id="{183422C4-AF5A-467E-BAFE-9433AD55C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87" name="Picture 5">
          <a:extLst>
            <a:ext uri="{FF2B5EF4-FFF2-40B4-BE49-F238E27FC236}">
              <a16:creationId xmlns:a16="http://schemas.microsoft.com/office/drawing/2014/main" id="{8F8FFFE3-1D5A-4FBE-A402-036B0AB9C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88" name="Picture 5">
          <a:extLst>
            <a:ext uri="{FF2B5EF4-FFF2-40B4-BE49-F238E27FC236}">
              <a16:creationId xmlns:a16="http://schemas.microsoft.com/office/drawing/2014/main" id="{F8529F22-829F-43D5-ACD6-A002DDB7F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89" name="Picture 5">
          <a:extLst>
            <a:ext uri="{FF2B5EF4-FFF2-40B4-BE49-F238E27FC236}">
              <a16:creationId xmlns:a16="http://schemas.microsoft.com/office/drawing/2014/main" id="{C5936E98-890F-4883-BAD3-2C07002E4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0" name="Picture 5">
          <a:extLst>
            <a:ext uri="{FF2B5EF4-FFF2-40B4-BE49-F238E27FC236}">
              <a16:creationId xmlns:a16="http://schemas.microsoft.com/office/drawing/2014/main" id="{EC19DC53-FAF4-439B-BFA1-8DEFF8316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1" name="Picture 5">
          <a:extLst>
            <a:ext uri="{FF2B5EF4-FFF2-40B4-BE49-F238E27FC236}">
              <a16:creationId xmlns:a16="http://schemas.microsoft.com/office/drawing/2014/main" id="{7B4BD9DC-B1C1-46B8-BA92-78F788891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2" name="Picture 5">
          <a:extLst>
            <a:ext uri="{FF2B5EF4-FFF2-40B4-BE49-F238E27FC236}">
              <a16:creationId xmlns:a16="http://schemas.microsoft.com/office/drawing/2014/main" id="{E3AEA223-68F3-4616-AE03-2225FE006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3" name="Picture 5">
          <a:extLst>
            <a:ext uri="{FF2B5EF4-FFF2-40B4-BE49-F238E27FC236}">
              <a16:creationId xmlns:a16="http://schemas.microsoft.com/office/drawing/2014/main" id="{0CC17A97-189D-4F11-AD82-266758D3E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4" name="Picture 5">
          <a:extLst>
            <a:ext uri="{FF2B5EF4-FFF2-40B4-BE49-F238E27FC236}">
              <a16:creationId xmlns:a16="http://schemas.microsoft.com/office/drawing/2014/main" id="{F021177B-6BA2-47B4-BFE8-F74C2DB27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5" name="Picture 5">
          <a:extLst>
            <a:ext uri="{FF2B5EF4-FFF2-40B4-BE49-F238E27FC236}">
              <a16:creationId xmlns:a16="http://schemas.microsoft.com/office/drawing/2014/main" id="{F9CF5B6E-2ECA-4227-9A47-56D9759341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6" name="Picture 5">
          <a:extLst>
            <a:ext uri="{FF2B5EF4-FFF2-40B4-BE49-F238E27FC236}">
              <a16:creationId xmlns:a16="http://schemas.microsoft.com/office/drawing/2014/main" id="{7DE1DF6F-15A3-446C-BC1A-F3EC8DC14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7" name="Picture 5">
          <a:extLst>
            <a:ext uri="{FF2B5EF4-FFF2-40B4-BE49-F238E27FC236}">
              <a16:creationId xmlns:a16="http://schemas.microsoft.com/office/drawing/2014/main" id="{8DE51460-76F8-4148-BB11-7844941C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8" name="Picture 5">
          <a:extLst>
            <a:ext uri="{FF2B5EF4-FFF2-40B4-BE49-F238E27FC236}">
              <a16:creationId xmlns:a16="http://schemas.microsoft.com/office/drawing/2014/main" id="{78CE8BBD-EAD4-4577-9673-D2C7D9550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599" name="Picture 5">
          <a:extLst>
            <a:ext uri="{FF2B5EF4-FFF2-40B4-BE49-F238E27FC236}">
              <a16:creationId xmlns:a16="http://schemas.microsoft.com/office/drawing/2014/main" id="{2D92F337-1A07-4E64-9BA2-93BF92B0E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0" name="Picture 5">
          <a:extLst>
            <a:ext uri="{FF2B5EF4-FFF2-40B4-BE49-F238E27FC236}">
              <a16:creationId xmlns:a16="http://schemas.microsoft.com/office/drawing/2014/main" id="{62C96EAD-8AA2-4411-88E6-505C12F1F2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1" name="Picture 5">
          <a:extLst>
            <a:ext uri="{FF2B5EF4-FFF2-40B4-BE49-F238E27FC236}">
              <a16:creationId xmlns:a16="http://schemas.microsoft.com/office/drawing/2014/main" id="{8FD60C64-BEAC-4280-BA6E-297FD17E7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2" name="Picture 5">
          <a:extLst>
            <a:ext uri="{FF2B5EF4-FFF2-40B4-BE49-F238E27FC236}">
              <a16:creationId xmlns:a16="http://schemas.microsoft.com/office/drawing/2014/main" id="{FB7A57DF-CD8D-4809-903C-90A6057E14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3" name="Picture 5">
          <a:extLst>
            <a:ext uri="{FF2B5EF4-FFF2-40B4-BE49-F238E27FC236}">
              <a16:creationId xmlns:a16="http://schemas.microsoft.com/office/drawing/2014/main" id="{D57D7D0D-CF15-4C38-A1A0-F48D3A24E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4" name="Picture 5">
          <a:extLst>
            <a:ext uri="{FF2B5EF4-FFF2-40B4-BE49-F238E27FC236}">
              <a16:creationId xmlns:a16="http://schemas.microsoft.com/office/drawing/2014/main" id="{1304D761-D32C-466B-AF45-7AE27CB9C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5" name="Picture 5">
          <a:extLst>
            <a:ext uri="{FF2B5EF4-FFF2-40B4-BE49-F238E27FC236}">
              <a16:creationId xmlns:a16="http://schemas.microsoft.com/office/drawing/2014/main" id="{8D50C72E-FEEC-4F7C-83A6-64EC72EB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6" name="Picture 5">
          <a:extLst>
            <a:ext uri="{FF2B5EF4-FFF2-40B4-BE49-F238E27FC236}">
              <a16:creationId xmlns:a16="http://schemas.microsoft.com/office/drawing/2014/main" id="{5064653B-9234-4645-A6ED-5D2B78E25F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7" name="Picture 5">
          <a:extLst>
            <a:ext uri="{FF2B5EF4-FFF2-40B4-BE49-F238E27FC236}">
              <a16:creationId xmlns:a16="http://schemas.microsoft.com/office/drawing/2014/main" id="{8C2DF6D5-9FAF-4EC8-8E2B-4ED365DC0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8" name="Picture 5">
          <a:extLst>
            <a:ext uri="{FF2B5EF4-FFF2-40B4-BE49-F238E27FC236}">
              <a16:creationId xmlns:a16="http://schemas.microsoft.com/office/drawing/2014/main" id="{78745332-B028-4C1C-A43C-88E3190D8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09" name="Picture 5">
          <a:extLst>
            <a:ext uri="{FF2B5EF4-FFF2-40B4-BE49-F238E27FC236}">
              <a16:creationId xmlns:a16="http://schemas.microsoft.com/office/drawing/2014/main" id="{B8546626-A60F-423B-9377-153C57A4DD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0" name="Picture 5">
          <a:extLst>
            <a:ext uri="{FF2B5EF4-FFF2-40B4-BE49-F238E27FC236}">
              <a16:creationId xmlns:a16="http://schemas.microsoft.com/office/drawing/2014/main" id="{5E1685B1-D8FD-4533-9B41-DCED93B672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1" name="Picture 5">
          <a:extLst>
            <a:ext uri="{FF2B5EF4-FFF2-40B4-BE49-F238E27FC236}">
              <a16:creationId xmlns:a16="http://schemas.microsoft.com/office/drawing/2014/main" id="{8E61FF1B-0686-4252-99AE-618F36D8D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2" name="Picture 5">
          <a:extLst>
            <a:ext uri="{FF2B5EF4-FFF2-40B4-BE49-F238E27FC236}">
              <a16:creationId xmlns:a16="http://schemas.microsoft.com/office/drawing/2014/main" id="{3DAE5962-B4BA-41D5-989A-E80CB9948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3" name="Picture 5">
          <a:extLst>
            <a:ext uri="{FF2B5EF4-FFF2-40B4-BE49-F238E27FC236}">
              <a16:creationId xmlns:a16="http://schemas.microsoft.com/office/drawing/2014/main" id="{A1A8F330-F4B1-46AB-995A-570776BEE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4" name="Picture 5">
          <a:extLst>
            <a:ext uri="{FF2B5EF4-FFF2-40B4-BE49-F238E27FC236}">
              <a16:creationId xmlns:a16="http://schemas.microsoft.com/office/drawing/2014/main" id="{4584FF4B-DFFE-4E80-842C-CF07B26FE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5" name="Picture 5">
          <a:extLst>
            <a:ext uri="{FF2B5EF4-FFF2-40B4-BE49-F238E27FC236}">
              <a16:creationId xmlns:a16="http://schemas.microsoft.com/office/drawing/2014/main" id="{1813E3E2-F7FC-4200-B43B-7DF744221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6" name="Picture 5">
          <a:extLst>
            <a:ext uri="{FF2B5EF4-FFF2-40B4-BE49-F238E27FC236}">
              <a16:creationId xmlns:a16="http://schemas.microsoft.com/office/drawing/2014/main" id="{CDAF40B5-C61A-4E8C-BCB3-B4E068DBD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7" name="Picture 5">
          <a:extLst>
            <a:ext uri="{FF2B5EF4-FFF2-40B4-BE49-F238E27FC236}">
              <a16:creationId xmlns:a16="http://schemas.microsoft.com/office/drawing/2014/main" id="{82C6BC74-8F3F-4771-A268-EFADE5DCD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8" name="Picture 5">
          <a:extLst>
            <a:ext uri="{FF2B5EF4-FFF2-40B4-BE49-F238E27FC236}">
              <a16:creationId xmlns:a16="http://schemas.microsoft.com/office/drawing/2014/main" id="{FB8206E8-B2C5-4A8F-99EE-C18166860C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19" name="Picture 5">
          <a:extLst>
            <a:ext uri="{FF2B5EF4-FFF2-40B4-BE49-F238E27FC236}">
              <a16:creationId xmlns:a16="http://schemas.microsoft.com/office/drawing/2014/main" id="{DD0408B9-3E5E-48EC-B5F7-75CFCD7D66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0" name="Picture 5">
          <a:extLst>
            <a:ext uri="{FF2B5EF4-FFF2-40B4-BE49-F238E27FC236}">
              <a16:creationId xmlns:a16="http://schemas.microsoft.com/office/drawing/2014/main" id="{0484D99F-1659-4CEF-9347-F7C986EB3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1" name="Picture 5">
          <a:extLst>
            <a:ext uri="{FF2B5EF4-FFF2-40B4-BE49-F238E27FC236}">
              <a16:creationId xmlns:a16="http://schemas.microsoft.com/office/drawing/2014/main" id="{CB5C65F6-8D34-4185-AD42-5BD1FA1EAB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2" name="Picture 5">
          <a:extLst>
            <a:ext uri="{FF2B5EF4-FFF2-40B4-BE49-F238E27FC236}">
              <a16:creationId xmlns:a16="http://schemas.microsoft.com/office/drawing/2014/main" id="{9E6B0A66-26B9-4F11-BC1B-EE92F5E5F5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3" name="Picture 5">
          <a:extLst>
            <a:ext uri="{FF2B5EF4-FFF2-40B4-BE49-F238E27FC236}">
              <a16:creationId xmlns:a16="http://schemas.microsoft.com/office/drawing/2014/main" id="{8AF0B48A-BEEA-42C4-863F-90EC25158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4" name="Picture 5">
          <a:extLst>
            <a:ext uri="{FF2B5EF4-FFF2-40B4-BE49-F238E27FC236}">
              <a16:creationId xmlns:a16="http://schemas.microsoft.com/office/drawing/2014/main" id="{CECBB52F-1459-4779-BF27-D418C93C6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5" name="Picture 5">
          <a:extLst>
            <a:ext uri="{FF2B5EF4-FFF2-40B4-BE49-F238E27FC236}">
              <a16:creationId xmlns:a16="http://schemas.microsoft.com/office/drawing/2014/main" id="{D932C123-D0A5-4FE8-84F5-EA1A35CB2A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6" name="Picture 5">
          <a:extLst>
            <a:ext uri="{FF2B5EF4-FFF2-40B4-BE49-F238E27FC236}">
              <a16:creationId xmlns:a16="http://schemas.microsoft.com/office/drawing/2014/main" id="{46A4CAA8-0156-4C5D-8D74-232CB53EE9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7" name="Picture 5">
          <a:extLst>
            <a:ext uri="{FF2B5EF4-FFF2-40B4-BE49-F238E27FC236}">
              <a16:creationId xmlns:a16="http://schemas.microsoft.com/office/drawing/2014/main" id="{DA1E3C3C-7B9E-43AB-9195-6DE144C3D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8" name="Picture 5">
          <a:extLst>
            <a:ext uri="{FF2B5EF4-FFF2-40B4-BE49-F238E27FC236}">
              <a16:creationId xmlns:a16="http://schemas.microsoft.com/office/drawing/2014/main" id="{424132B8-3F8A-4246-823C-3A59B89F3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29" name="Picture 5">
          <a:extLst>
            <a:ext uri="{FF2B5EF4-FFF2-40B4-BE49-F238E27FC236}">
              <a16:creationId xmlns:a16="http://schemas.microsoft.com/office/drawing/2014/main" id="{E5BBF2B1-BD18-44D1-8922-FB5BE0BA3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0" name="Picture 5">
          <a:extLst>
            <a:ext uri="{FF2B5EF4-FFF2-40B4-BE49-F238E27FC236}">
              <a16:creationId xmlns:a16="http://schemas.microsoft.com/office/drawing/2014/main" id="{D4440CE9-DCE8-4A47-87F0-C66ACAD0CE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1" name="Picture 5">
          <a:extLst>
            <a:ext uri="{FF2B5EF4-FFF2-40B4-BE49-F238E27FC236}">
              <a16:creationId xmlns:a16="http://schemas.microsoft.com/office/drawing/2014/main" id="{F3D1F280-BB96-447A-978C-303BECDE44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2" name="Picture 5">
          <a:extLst>
            <a:ext uri="{FF2B5EF4-FFF2-40B4-BE49-F238E27FC236}">
              <a16:creationId xmlns:a16="http://schemas.microsoft.com/office/drawing/2014/main" id="{E7BE9695-AB50-4C24-A04F-DC3DEF275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3" name="Picture 5">
          <a:extLst>
            <a:ext uri="{FF2B5EF4-FFF2-40B4-BE49-F238E27FC236}">
              <a16:creationId xmlns:a16="http://schemas.microsoft.com/office/drawing/2014/main" id="{61C94939-7707-495B-AFDE-BEA5FCE2A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4" name="Picture 5">
          <a:extLst>
            <a:ext uri="{FF2B5EF4-FFF2-40B4-BE49-F238E27FC236}">
              <a16:creationId xmlns:a16="http://schemas.microsoft.com/office/drawing/2014/main" id="{2E545C70-E663-4A73-B7E5-FB49BB8BE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5" name="Picture 5">
          <a:extLst>
            <a:ext uri="{FF2B5EF4-FFF2-40B4-BE49-F238E27FC236}">
              <a16:creationId xmlns:a16="http://schemas.microsoft.com/office/drawing/2014/main" id="{B89AB05D-99CB-42FD-9046-013D7A000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6" name="Picture 5">
          <a:extLst>
            <a:ext uri="{FF2B5EF4-FFF2-40B4-BE49-F238E27FC236}">
              <a16:creationId xmlns:a16="http://schemas.microsoft.com/office/drawing/2014/main" id="{CAB5B2E4-27EC-47A4-8942-7EF1446A8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7" name="Picture 5">
          <a:extLst>
            <a:ext uri="{FF2B5EF4-FFF2-40B4-BE49-F238E27FC236}">
              <a16:creationId xmlns:a16="http://schemas.microsoft.com/office/drawing/2014/main" id="{554A6A30-4D7C-4761-9ABD-C20E758E2F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8" name="Picture 5">
          <a:extLst>
            <a:ext uri="{FF2B5EF4-FFF2-40B4-BE49-F238E27FC236}">
              <a16:creationId xmlns:a16="http://schemas.microsoft.com/office/drawing/2014/main" id="{FAA95C0B-A71F-4A7C-AFA2-95280BD62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39" name="Picture 5">
          <a:extLst>
            <a:ext uri="{FF2B5EF4-FFF2-40B4-BE49-F238E27FC236}">
              <a16:creationId xmlns:a16="http://schemas.microsoft.com/office/drawing/2014/main" id="{E10FC1EE-3311-4C3A-945B-143CEF9B0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0" name="Picture 5">
          <a:extLst>
            <a:ext uri="{FF2B5EF4-FFF2-40B4-BE49-F238E27FC236}">
              <a16:creationId xmlns:a16="http://schemas.microsoft.com/office/drawing/2014/main" id="{02DCA3B7-41EB-4135-A55A-FC64562C31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1" name="Picture 5">
          <a:extLst>
            <a:ext uri="{FF2B5EF4-FFF2-40B4-BE49-F238E27FC236}">
              <a16:creationId xmlns:a16="http://schemas.microsoft.com/office/drawing/2014/main" id="{815F0823-49FB-40D9-8645-D0EAEE90D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2" name="Picture 5">
          <a:extLst>
            <a:ext uri="{FF2B5EF4-FFF2-40B4-BE49-F238E27FC236}">
              <a16:creationId xmlns:a16="http://schemas.microsoft.com/office/drawing/2014/main" id="{25BB6AB7-4734-46A7-A797-1F91BC66DC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3" name="Picture 5">
          <a:extLst>
            <a:ext uri="{FF2B5EF4-FFF2-40B4-BE49-F238E27FC236}">
              <a16:creationId xmlns:a16="http://schemas.microsoft.com/office/drawing/2014/main" id="{722F72AC-091C-4B1E-86B4-AE6F5984B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4" name="Picture 5">
          <a:extLst>
            <a:ext uri="{FF2B5EF4-FFF2-40B4-BE49-F238E27FC236}">
              <a16:creationId xmlns:a16="http://schemas.microsoft.com/office/drawing/2014/main" id="{7AF85374-6EDD-467A-910F-324C3BA22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5" name="Picture 5">
          <a:extLst>
            <a:ext uri="{FF2B5EF4-FFF2-40B4-BE49-F238E27FC236}">
              <a16:creationId xmlns:a16="http://schemas.microsoft.com/office/drawing/2014/main" id="{60617F6E-EC31-4A31-8341-FF6E55FA5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6" name="Picture 5">
          <a:extLst>
            <a:ext uri="{FF2B5EF4-FFF2-40B4-BE49-F238E27FC236}">
              <a16:creationId xmlns:a16="http://schemas.microsoft.com/office/drawing/2014/main" id="{B8E938FE-7E49-42F0-B522-7005C4159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647" name="Picture 5">
          <a:extLst>
            <a:ext uri="{FF2B5EF4-FFF2-40B4-BE49-F238E27FC236}">
              <a16:creationId xmlns:a16="http://schemas.microsoft.com/office/drawing/2014/main" id="{E3A297D8-2A67-42EC-B8F3-AFEF38447B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48" name="Picture 5">
          <a:extLst>
            <a:ext uri="{FF2B5EF4-FFF2-40B4-BE49-F238E27FC236}">
              <a16:creationId xmlns:a16="http://schemas.microsoft.com/office/drawing/2014/main" id="{49EF8933-F89E-4FF4-8584-96700F3AC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49" name="Picture 5">
          <a:extLst>
            <a:ext uri="{FF2B5EF4-FFF2-40B4-BE49-F238E27FC236}">
              <a16:creationId xmlns:a16="http://schemas.microsoft.com/office/drawing/2014/main" id="{91928978-B22C-4A39-8FE2-26276A0D7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0" name="Picture 5">
          <a:extLst>
            <a:ext uri="{FF2B5EF4-FFF2-40B4-BE49-F238E27FC236}">
              <a16:creationId xmlns:a16="http://schemas.microsoft.com/office/drawing/2014/main" id="{EBA75130-FD4F-4965-B8ED-6F9049CC0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1" name="Picture 5">
          <a:extLst>
            <a:ext uri="{FF2B5EF4-FFF2-40B4-BE49-F238E27FC236}">
              <a16:creationId xmlns:a16="http://schemas.microsoft.com/office/drawing/2014/main" id="{400EE7EA-B790-4937-93C2-5E6A48C00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2" name="Picture 5">
          <a:extLst>
            <a:ext uri="{FF2B5EF4-FFF2-40B4-BE49-F238E27FC236}">
              <a16:creationId xmlns:a16="http://schemas.microsoft.com/office/drawing/2014/main" id="{4545BA10-C443-45BB-B89D-8703D255E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3" name="Picture 5">
          <a:extLst>
            <a:ext uri="{FF2B5EF4-FFF2-40B4-BE49-F238E27FC236}">
              <a16:creationId xmlns:a16="http://schemas.microsoft.com/office/drawing/2014/main" id="{F97BFF4E-17D8-4A39-8BEE-59A38C4B3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4" name="Picture 5">
          <a:extLst>
            <a:ext uri="{FF2B5EF4-FFF2-40B4-BE49-F238E27FC236}">
              <a16:creationId xmlns:a16="http://schemas.microsoft.com/office/drawing/2014/main" id="{1207BDA8-33E4-4ED1-A9A0-C89E7F1BF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5" name="Picture 5">
          <a:extLst>
            <a:ext uri="{FF2B5EF4-FFF2-40B4-BE49-F238E27FC236}">
              <a16:creationId xmlns:a16="http://schemas.microsoft.com/office/drawing/2014/main" id="{C1B2355D-4714-483C-B3B4-4B875920C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6" name="Picture 5">
          <a:extLst>
            <a:ext uri="{FF2B5EF4-FFF2-40B4-BE49-F238E27FC236}">
              <a16:creationId xmlns:a16="http://schemas.microsoft.com/office/drawing/2014/main" id="{80F90917-A56E-47DA-AEEE-3C28036C9A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7" name="Picture 5">
          <a:extLst>
            <a:ext uri="{FF2B5EF4-FFF2-40B4-BE49-F238E27FC236}">
              <a16:creationId xmlns:a16="http://schemas.microsoft.com/office/drawing/2014/main" id="{EFE3EFF7-4CB5-415D-96EC-DCF109E7CF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8" name="Picture 5">
          <a:extLst>
            <a:ext uri="{FF2B5EF4-FFF2-40B4-BE49-F238E27FC236}">
              <a16:creationId xmlns:a16="http://schemas.microsoft.com/office/drawing/2014/main" id="{8460677C-33F5-4727-95B7-4636F2F3F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59" name="Picture 5">
          <a:extLst>
            <a:ext uri="{FF2B5EF4-FFF2-40B4-BE49-F238E27FC236}">
              <a16:creationId xmlns:a16="http://schemas.microsoft.com/office/drawing/2014/main" id="{5A3F4BA6-BE49-493A-BE57-1FAF26960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0" name="Picture 5">
          <a:extLst>
            <a:ext uri="{FF2B5EF4-FFF2-40B4-BE49-F238E27FC236}">
              <a16:creationId xmlns:a16="http://schemas.microsoft.com/office/drawing/2014/main" id="{F7236458-0959-4850-BC2A-15178642BD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1" name="Picture 5">
          <a:extLst>
            <a:ext uri="{FF2B5EF4-FFF2-40B4-BE49-F238E27FC236}">
              <a16:creationId xmlns:a16="http://schemas.microsoft.com/office/drawing/2014/main" id="{A3258557-149B-4A95-896E-E3BFAB23D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2" name="Picture 5">
          <a:extLst>
            <a:ext uri="{FF2B5EF4-FFF2-40B4-BE49-F238E27FC236}">
              <a16:creationId xmlns:a16="http://schemas.microsoft.com/office/drawing/2014/main" id="{B130828C-DB80-47FA-9FDF-819C6D6D3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3" name="Picture 5">
          <a:extLst>
            <a:ext uri="{FF2B5EF4-FFF2-40B4-BE49-F238E27FC236}">
              <a16:creationId xmlns:a16="http://schemas.microsoft.com/office/drawing/2014/main" id="{4A37F030-9ECA-4C3B-A472-7E06E8E8B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4" name="Picture 5">
          <a:extLst>
            <a:ext uri="{FF2B5EF4-FFF2-40B4-BE49-F238E27FC236}">
              <a16:creationId xmlns:a16="http://schemas.microsoft.com/office/drawing/2014/main" id="{97999000-35A2-4D01-B0D3-72ACD37EC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5" name="Picture 5">
          <a:extLst>
            <a:ext uri="{FF2B5EF4-FFF2-40B4-BE49-F238E27FC236}">
              <a16:creationId xmlns:a16="http://schemas.microsoft.com/office/drawing/2014/main" id="{B941398E-CF3A-4E3E-8DC0-75172B1FB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6" name="Picture 5">
          <a:extLst>
            <a:ext uri="{FF2B5EF4-FFF2-40B4-BE49-F238E27FC236}">
              <a16:creationId xmlns:a16="http://schemas.microsoft.com/office/drawing/2014/main" id="{DEEF3BF3-776E-418D-A559-D7354E56B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7" name="Picture 5">
          <a:extLst>
            <a:ext uri="{FF2B5EF4-FFF2-40B4-BE49-F238E27FC236}">
              <a16:creationId xmlns:a16="http://schemas.microsoft.com/office/drawing/2014/main" id="{4CF55832-DA37-4085-8FC2-CB33DF7F2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668" name="Picture 5">
          <a:extLst>
            <a:ext uri="{FF2B5EF4-FFF2-40B4-BE49-F238E27FC236}">
              <a16:creationId xmlns:a16="http://schemas.microsoft.com/office/drawing/2014/main" id="{C8164967-3CB0-43D7-BCCF-872D2F388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69" name="Picture 5">
          <a:extLst>
            <a:ext uri="{FF2B5EF4-FFF2-40B4-BE49-F238E27FC236}">
              <a16:creationId xmlns:a16="http://schemas.microsoft.com/office/drawing/2014/main" id="{42EC8961-9FD8-4C0E-85C3-FCA46D5B2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0" name="Picture 5">
          <a:extLst>
            <a:ext uri="{FF2B5EF4-FFF2-40B4-BE49-F238E27FC236}">
              <a16:creationId xmlns:a16="http://schemas.microsoft.com/office/drawing/2014/main" id="{74C5DB47-8F15-4786-8227-C186484B9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1" name="Picture 5">
          <a:extLst>
            <a:ext uri="{FF2B5EF4-FFF2-40B4-BE49-F238E27FC236}">
              <a16:creationId xmlns:a16="http://schemas.microsoft.com/office/drawing/2014/main" id="{0A058B2F-39E4-47D0-AEBA-E7C12BED4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2" name="Picture 5">
          <a:extLst>
            <a:ext uri="{FF2B5EF4-FFF2-40B4-BE49-F238E27FC236}">
              <a16:creationId xmlns:a16="http://schemas.microsoft.com/office/drawing/2014/main" id="{D677E98E-D89C-43E7-A4B3-0ED7E084A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3" name="Picture 5">
          <a:extLst>
            <a:ext uri="{FF2B5EF4-FFF2-40B4-BE49-F238E27FC236}">
              <a16:creationId xmlns:a16="http://schemas.microsoft.com/office/drawing/2014/main" id="{91DFEEC9-5E62-405A-9B89-65977A7EB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4" name="Picture 5">
          <a:extLst>
            <a:ext uri="{FF2B5EF4-FFF2-40B4-BE49-F238E27FC236}">
              <a16:creationId xmlns:a16="http://schemas.microsoft.com/office/drawing/2014/main" id="{455CA5B3-F700-49E6-94AA-F726E51520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5" name="Picture 5">
          <a:extLst>
            <a:ext uri="{FF2B5EF4-FFF2-40B4-BE49-F238E27FC236}">
              <a16:creationId xmlns:a16="http://schemas.microsoft.com/office/drawing/2014/main" id="{A595ECC5-1D61-4989-ADE8-7270B73D5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6" name="Picture 5">
          <a:extLst>
            <a:ext uri="{FF2B5EF4-FFF2-40B4-BE49-F238E27FC236}">
              <a16:creationId xmlns:a16="http://schemas.microsoft.com/office/drawing/2014/main" id="{0BEFAA53-3601-4D09-8E5E-0FBDE6131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7" name="Picture 5">
          <a:extLst>
            <a:ext uri="{FF2B5EF4-FFF2-40B4-BE49-F238E27FC236}">
              <a16:creationId xmlns:a16="http://schemas.microsoft.com/office/drawing/2014/main" id="{689B165A-9EB0-4D02-8AD1-93E07FF0D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8" name="Picture 5">
          <a:extLst>
            <a:ext uri="{FF2B5EF4-FFF2-40B4-BE49-F238E27FC236}">
              <a16:creationId xmlns:a16="http://schemas.microsoft.com/office/drawing/2014/main" id="{F6DB71BB-6281-4B48-8724-DDF2639C2C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79" name="Picture 5">
          <a:extLst>
            <a:ext uri="{FF2B5EF4-FFF2-40B4-BE49-F238E27FC236}">
              <a16:creationId xmlns:a16="http://schemas.microsoft.com/office/drawing/2014/main" id="{E1A86D81-7163-4CE2-A3CF-73D856B8D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0" name="Picture 5">
          <a:extLst>
            <a:ext uri="{FF2B5EF4-FFF2-40B4-BE49-F238E27FC236}">
              <a16:creationId xmlns:a16="http://schemas.microsoft.com/office/drawing/2014/main" id="{187B33AF-6E17-479D-98BB-E2F31B558E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1" name="Picture 5">
          <a:extLst>
            <a:ext uri="{FF2B5EF4-FFF2-40B4-BE49-F238E27FC236}">
              <a16:creationId xmlns:a16="http://schemas.microsoft.com/office/drawing/2014/main" id="{D770D450-CA4C-4154-A128-BBFAE498A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2" name="Picture 5">
          <a:extLst>
            <a:ext uri="{FF2B5EF4-FFF2-40B4-BE49-F238E27FC236}">
              <a16:creationId xmlns:a16="http://schemas.microsoft.com/office/drawing/2014/main" id="{6277FCAD-7279-4767-9579-D5BD0D045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3" name="Picture 5">
          <a:extLst>
            <a:ext uri="{FF2B5EF4-FFF2-40B4-BE49-F238E27FC236}">
              <a16:creationId xmlns:a16="http://schemas.microsoft.com/office/drawing/2014/main" id="{B5F99BB1-A5DC-4AA4-B20D-E2489AE80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4" name="Picture 5">
          <a:extLst>
            <a:ext uri="{FF2B5EF4-FFF2-40B4-BE49-F238E27FC236}">
              <a16:creationId xmlns:a16="http://schemas.microsoft.com/office/drawing/2014/main" id="{C9AEA722-C84C-4666-80E7-4FB2DEABC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5" name="Picture 5">
          <a:extLst>
            <a:ext uri="{FF2B5EF4-FFF2-40B4-BE49-F238E27FC236}">
              <a16:creationId xmlns:a16="http://schemas.microsoft.com/office/drawing/2014/main" id="{9EE5C56E-C069-4D33-908B-3F9DBFD9D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6" name="Picture 5">
          <a:extLst>
            <a:ext uri="{FF2B5EF4-FFF2-40B4-BE49-F238E27FC236}">
              <a16:creationId xmlns:a16="http://schemas.microsoft.com/office/drawing/2014/main" id="{5C2ED86A-1320-44E3-8468-B4B6C20532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7" name="Picture 5">
          <a:extLst>
            <a:ext uri="{FF2B5EF4-FFF2-40B4-BE49-F238E27FC236}">
              <a16:creationId xmlns:a16="http://schemas.microsoft.com/office/drawing/2014/main" id="{82F876D7-47BF-4869-99F3-67C008D990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8" name="Picture 5">
          <a:extLst>
            <a:ext uri="{FF2B5EF4-FFF2-40B4-BE49-F238E27FC236}">
              <a16:creationId xmlns:a16="http://schemas.microsoft.com/office/drawing/2014/main" id="{5E2B410F-47A2-4E9C-8CDB-B02976D10F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89" name="Picture 5">
          <a:extLst>
            <a:ext uri="{FF2B5EF4-FFF2-40B4-BE49-F238E27FC236}">
              <a16:creationId xmlns:a16="http://schemas.microsoft.com/office/drawing/2014/main" id="{4AE36AB1-301D-4411-8055-38D0BCEDE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0" name="Picture 5">
          <a:extLst>
            <a:ext uri="{FF2B5EF4-FFF2-40B4-BE49-F238E27FC236}">
              <a16:creationId xmlns:a16="http://schemas.microsoft.com/office/drawing/2014/main" id="{7953C614-54C2-4AB2-8BC9-F3D6CEF113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1" name="Picture 5">
          <a:extLst>
            <a:ext uri="{FF2B5EF4-FFF2-40B4-BE49-F238E27FC236}">
              <a16:creationId xmlns:a16="http://schemas.microsoft.com/office/drawing/2014/main" id="{279BBB71-D070-47CA-9F08-E5D06CAD6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2" name="Picture 5">
          <a:extLst>
            <a:ext uri="{FF2B5EF4-FFF2-40B4-BE49-F238E27FC236}">
              <a16:creationId xmlns:a16="http://schemas.microsoft.com/office/drawing/2014/main" id="{70A42A3D-604D-454F-A4E5-26DBAA0F0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3" name="Picture 5">
          <a:extLst>
            <a:ext uri="{FF2B5EF4-FFF2-40B4-BE49-F238E27FC236}">
              <a16:creationId xmlns:a16="http://schemas.microsoft.com/office/drawing/2014/main" id="{F863E124-97E8-451F-9609-9FB4479C3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4" name="Picture 5">
          <a:extLst>
            <a:ext uri="{FF2B5EF4-FFF2-40B4-BE49-F238E27FC236}">
              <a16:creationId xmlns:a16="http://schemas.microsoft.com/office/drawing/2014/main" id="{AF8E8F3D-8857-4673-AEE0-F18BB27C98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5" name="Picture 5">
          <a:extLst>
            <a:ext uri="{FF2B5EF4-FFF2-40B4-BE49-F238E27FC236}">
              <a16:creationId xmlns:a16="http://schemas.microsoft.com/office/drawing/2014/main" id="{023F9EF0-D529-4E1B-BF2C-E16E6B0CA7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6" name="Picture 5">
          <a:extLst>
            <a:ext uri="{FF2B5EF4-FFF2-40B4-BE49-F238E27FC236}">
              <a16:creationId xmlns:a16="http://schemas.microsoft.com/office/drawing/2014/main" id="{3F59498D-12A2-4643-AA18-D56C514D4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7" name="Picture 5">
          <a:extLst>
            <a:ext uri="{FF2B5EF4-FFF2-40B4-BE49-F238E27FC236}">
              <a16:creationId xmlns:a16="http://schemas.microsoft.com/office/drawing/2014/main" id="{65F513B9-9480-4E57-A38F-8859C1DFBB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8" name="Picture 5">
          <a:extLst>
            <a:ext uri="{FF2B5EF4-FFF2-40B4-BE49-F238E27FC236}">
              <a16:creationId xmlns:a16="http://schemas.microsoft.com/office/drawing/2014/main" id="{31A1EAB1-84E4-44FE-87C5-86A0BF452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699" name="Picture 5">
          <a:extLst>
            <a:ext uri="{FF2B5EF4-FFF2-40B4-BE49-F238E27FC236}">
              <a16:creationId xmlns:a16="http://schemas.microsoft.com/office/drawing/2014/main" id="{76F719BA-6719-4A22-ABAE-1153FCFCD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0" name="Picture 5">
          <a:extLst>
            <a:ext uri="{FF2B5EF4-FFF2-40B4-BE49-F238E27FC236}">
              <a16:creationId xmlns:a16="http://schemas.microsoft.com/office/drawing/2014/main" id="{E853FB40-86FF-47AA-BC0F-8E9445223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1" name="Picture 5">
          <a:extLst>
            <a:ext uri="{FF2B5EF4-FFF2-40B4-BE49-F238E27FC236}">
              <a16:creationId xmlns:a16="http://schemas.microsoft.com/office/drawing/2014/main" id="{ADF18707-7DD1-405C-9CB1-BC0D4F9ABD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2" name="Picture 5">
          <a:extLst>
            <a:ext uri="{FF2B5EF4-FFF2-40B4-BE49-F238E27FC236}">
              <a16:creationId xmlns:a16="http://schemas.microsoft.com/office/drawing/2014/main" id="{42F2BEC8-82BA-4EEB-94E3-33D673EB2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3" name="Picture 5">
          <a:extLst>
            <a:ext uri="{FF2B5EF4-FFF2-40B4-BE49-F238E27FC236}">
              <a16:creationId xmlns:a16="http://schemas.microsoft.com/office/drawing/2014/main" id="{29DCDACE-2EE6-4799-9041-17C631E97F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4" name="Picture 5">
          <a:extLst>
            <a:ext uri="{FF2B5EF4-FFF2-40B4-BE49-F238E27FC236}">
              <a16:creationId xmlns:a16="http://schemas.microsoft.com/office/drawing/2014/main" id="{6EA2FAE9-C5AF-411D-A659-6721B95F9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5" name="Picture 5">
          <a:extLst>
            <a:ext uri="{FF2B5EF4-FFF2-40B4-BE49-F238E27FC236}">
              <a16:creationId xmlns:a16="http://schemas.microsoft.com/office/drawing/2014/main" id="{6DF1D719-96FE-42D2-89C3-ED6B61921B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6" name="Picture 5">
          <a:extLst>
            <a:ext uri="{FF2B5EF4-FFF2-40B4-BE49-F238E27FC236}">
              <a16:creationId xmlns:a16="http://schemas.microsoft.com/office/drawing/2014/main" id="{942186FC-BF54-40CE-8F1C-C7BDA83DD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7" name="Picture 5">
          <a:extLst>
            <a:ext uri="{FF2B5EF4-FFF2-40B4-BE49-F238E27FC236}">
              <a16:creationId xmlns:a16="http://schemas.microsoft.com/office/drawing/2014/main" id="{5A4C8420-A665-46BE-8CDF-44B94B70D0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8" name="Picture 5">
          <a:extLst>
            <a:ext uri="{FF2B5EF4-FFF2-40B4-BE49-F238E27FC236}">
              <a16:creationId xmlns:a16="http://schemas.microsoft.com/office/drawing/2014/main" id="{E3E8BB68-D14C-4438-ACA8-EB874A6151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09" name="Picture 5">
          <a:extLst>
            <a:ext uri="{FF2B5EF4-FFF2-40B4-BE49-F238E27FC236}">
              <a16:creationId xmlns:a16="http://schemas.microsoft.com/office/drawing/2014/main" id="{61F7BDD4-3701-4B7D-A1D3-B24A30AF45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0" name="Picture 5">
          <a:extLst>
            <a:ext uri="{FF2B5EF4-FFF2-40B4-BE49-F238E27FC236}">
              <a16:creationId xmlns:a16="http://schemas.microsoft.com/office/drawing/2014/main" id="{5A98BB21-C55A-47F3-B7DB-B5F3A6C22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1" name="Picture 5">
          <a:extLst>
            <a:ext uri="{FF2B5EF4-FFF2-40B4-BE49-F238E27FC236}">
              <a16:creationId xmlns:a16="http://schemas.microsoft.com/office/drawing/2014/main" id="{2ADDF837-4BE1-4F59-ABC7-84F91F229F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2" name="Picture 5">
          <a:extLst>
            <a:ext uri="{FF2B5EF4-FFF2-40B4-BE49-F238E27FC236}">
              <a16:creationId xmlns:a16="http://schemas.microsoft.com/office/drawing/2014/main" id="{8587019D-223A-4497-9892-8717F898A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3" name="Picture 5">
          <a:extLst>
            <a:ext uri="{FF2B5EF4-FFF2-40B4-BE49-F238E27FC236}">
              <a16:creationId xmlns:a16="http://schemas.microsoft.com/office/drawing/2014/main" id="{E9B6F507-5898-4C27-8268-90236ACA8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4" name="Picture 5">
          <a:extLst>
            <a:ext uri="{FF2B5EF4-FFF2-40B4-BE49-F238E27FC236}">
              <a16:creationId xmlns:a16="http://schemas.microsoft.com/office/drawing/2014/main" id="{0F911256-4AA3-483A-B830-90DF795E4E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5" name="Picture 5">
          <a:extLst>
            <a:ext uri="{FF2B5EF4-FFF2-40B4-BE49-F238E27FC236}">
              <a16:creationId xmlns:a16="http://schemas.microsoft.com/office/drawing/2014/main" id="{8F7A83C4-D5C0-4ED7-A178-1A6CE6B69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6" name="Picture 5">
          <a:extLst>
            <a:ext uri="{FF2B5EF4-FFF2-40B4-BE49-F238E27FC236}">
              <a16:creationId xmlns:a16="http://schemas.microsoft.com/office/drawing/2014/main" id="{DF04F111-9BCB-4766-B0D1-D37AAEDAEF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7" name="Picture 5">
          <a:extLst>
            <a:ext uri="{FF2B5EF4-FFF2-40B4-BE49-F238E27FC236}">
              <a16:creationId xmlns:a16="http://schemas.microsoft.com/office/drawing/2014/main" id="{2CBE08C2-6FDC-4FAB-A9D4-1670410540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8" name="Picture 5">
          <a:extLst>
            <a:ext uri="{FF2B5EF4-FFF2-40B4-BE49-F238E27FC236}">
              <a16:creationId xmlns:a16="http://schemas.microsoft.com/office/drawing/2014/main" id="{178C180F-16D0-4466-8E3F-FDB189ED07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19" name="Picture 5">
          <a:extLst>
            <a:ext uri="{FF2B5EF4-FFF2-40B4-BE49-F238E27FC236}">
              <a16:creationId xmlns:a16="http://schemas.microsoft.com/office/drawing/2014/main" id="{73B2798B-0E05-4F5B-93C0-8850B598D9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0" name="Picture 5">
          <a:extLst>
            <a:ext uri="{FF2B5EF4-FFF2-40B4-BE49-F238E27FC236}">
              <a16:creationId xmlns:a16="http://schemas.microsoft.com/office/drawing/2014/main" id="{9FD04F0D-11FA-4CA7-8211-FABCFC79B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1" name="Picture 5">
          <a:extLst>
            <a:ext uri="{FF2B5EF4-FFF2-40B4-BE49-F238E27FC236}">
              <a16:creationId xmlns:a16="http://schemas.microsoft.com/office/drawing/2014/main" id="{CBEB65E8-5617-44BE-B979-80A05C2481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2" name="Picture 5">
          <a:extLst>
            <a:ext uri="{FF2B5EF4-FFF2-40B4-BE49-F238E27FC236}">
              <a16:creationId xmlns:a16="http://schemas.microsoft.com/office/drawing/2014/main" id="{466DDFA5-042E-4146-AC10-57D782D85C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3" name="Picture 5">
          <a:extLst>
            <a:ext uri="{FF2B5EF4-FFF2-40B4-BE49-F238E27FC236}">
              <a16:creationId xmlns:a16="http://schemas.microsoft.com/office/drawing/2014/main" id="{F4852AE3-DF68-4B50-9492-0C3C99049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4" name="Picture 5">
          <a:extLst>
            <a:ext uri="{FF2B5EF4-FFF2-40B4-BE49-F238E27FC236}">
              <a16:creationId xmlns:a16="http://schemas.microsoft.com/office/drawing/2014/main" id="{CEDB5EAE-10F9-4459-8315-47BCDD191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5" name="Picture 5">
          <a:extLst>
            <a:ext uri="{FF2B5EF4-FFF2-40B4-BE49-F238E27FC236}">
              <a16:creationId xmlns:a16="http://schemas.microsoft.com/office/drawing/2014/main" id="{2241B284-B280-4103-AEF7-E74441E1E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6" name="Picture 5">
          <a:extLst>
            <a:ext uri="{FF2B5EF4-FFF2-40B4-BE49-F238E27FC236}">
              <a16:creationId xmlns:a16="http://schemas.microsoft.com/office/drawing/2014/main" id="{BF131031-05C1-4C55-946A-F0112A40F0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7" name="Picture 5">
          <a:extLst>
            <a:ext uri="{FF2B5EF4-FFF2-40B4-BE49-F238E27FC236}">
              <a16:creationId xmlns:a16="http://schemas.microsoft.com/office/drawing/2014/main" id="{CBB386D7-246C-4702-934E-737E8FABF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8" name="Picture 5">
          <a:extLst>
            <a:ext uri="{FF2B5EF4-FFF2-40B4-BE49-F238E27FC236}">
              <a16:creationId xmlns:a16="http://schemas.microsoft.com/office/drawing/2014/main" id="{371DC04C-1408-493D-980D-4F853565B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29" name="Picture 5">
          <a:extLst>
            <a:ext uri="{FF2B5EF4-FFF2-40B4-BE49-F238E27FC236}">
              <a16:creationId xmlns:a16="http://schemas.microsoft.com/office/drawing/2014/main" id="{77CFB573-8460-4993-BB4F-A6777A6539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3730" name="Picture 5">
          <a:extLst>
            <a:ext uri="{FF2B5EF4-FFF2-40B4-BE49-F238E27FC236}">
              <a16:creationId xmlns:a16="http://schemas.microsoft.com/office/drawing/2014/main" id="{33609F02-437E-41C5-ADEB-3EC4A56BE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1" name="Picture 5">
          <a:extLst>
            <a:ext uri="{FF2B5EF4-FFF2-40B4-BE49-F238E27FC236}">
              <a16:creationId xmlns:a16="http://schemas.microsoft.com/office/drawing/2014/main" id="{4E19301D-26E6-466B-871B-E73575E033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2" name="Picture 5">
          <a:extLst>
            <a:ext uri="{FF2B5EF4-FFF2-40B4-BE49-F238E27FC236}">
              <a16:creationId xmlns:a16="http://schemas.microsoft.com/office/drawing/2014/main" id="{41717DF0-CEEB-4441-ADF0-779E55FBF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3" name="Picture 5">
          <a:extLst>
            <a:ext uri="{FF2B5EF4-FFF2-40B4-BE49-F238E27FC236}">
              <a16:creationId xmlns:a16="http://schemas.microsoft.com/office/drawing/2014/main" id="{C6E89580-C942-4E68-A4DC-835CC8BC25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4" name="Picture 5">
          <a:extLst>
            <a:ext uri="{FF2B5EF4-FFF2-40B4-BE49-F238E27FC236}">
              <a16:creationId xmlns:a16="http://schemas.microsoft.com/office/drawing/2014/main" id="{8C7EF10C-1EE8-48B8-9935-3CFB16D2A0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5" name="Picture 5">
          <a:extLst>
            <a:ext uri="{FF2B5EF4-FFF2-40B4-BE49-F238E27FC236}">
              <a16:creationId xmlns:a16="http://schemas.microsoft.com/office/drawing/2014/main" id="{1DDF244F-82A4-48F3-B977-EC52F17928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6" name="Picture 5">
          <a:extLst>
            <a:ext uri="{FF2B5EF4-FFF2-40B4-BE49-F238E27FC236}">
              <a16:creationId xmlns:a16="http://schemas.microsoft.com/office/drawing/2014/main" id="{A8CA3EFD-00B0-4630-A8E2-96B4980798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7" name="Picture 5">
          <a:extLst>
            <a:ext uri="{FF2B5EF4-FFF2-40B4-BE49-F238E27FC236}">
              <a16:creationId xmlns:a16="http://schemas.microsoft.com/office/drawing/2014/main" id="{417B9D94-8DF3-4396-9301-6E0C73D46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8" name="Picture 5">
          <a:extLst>
            <a:ext uri="{FF2B5EF4-FFF2-40B4-BE49-F238E27FC236}">
              <a16:creationId xmlns:a16="http://schemas.microsoft.com/office/drawing/2014/main" id="{6D316699-7CC4-4F42-AFD8-EAA8ED75F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39" name="Picture 5">
          <a:extLst>
            <a:ext uri="{FF2B5EF4-FFF2-40B4-BE49-F238E27FC236}">
              <a16:creationId xmlns:a16="http://schemas.microsoft.com/office/drawing/2014/main" id="{4CE269FD-EF3A-4D97-BD25-699EB8E7A9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0" name="Picture 5">
          <a:extLst>
            <a:ext uri="{FF2B5EF4-FFF2-40B4-BE49-F238E27FC236}">
              <a16:creationId xmlns:a16="http://schemas.microsoft.com/office/drawing/2014/main" id="{BB2AE756-C288-43BE-9589-50FDAC757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1" name="Picture 5">
          <a:extLst>
            <a:ext uri="{FF2B5EF4-FFF2-40B4-BE49-F238E27FC236}">
              <a16:creationId xmlns:a16="http://schemas.microsoft.com/office/drawing/2014/main" id="{6D66FA86-0322-4E32-889A-DD313363A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2" name="Picture 5">
          <a:extLst>
            <a:ext uri="{FF2B5EF4-FFF2-40B4-BE49-F238E27FC236}">
              <a16:creationId xmlns:a16="http://schemas.microsoft.com/office/drawing/2014/main" id="{2FA09667-898D-4E5F-BF6A-30A67DAD52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3" name="Picture 5">
          <a:extLst>
            <a:ext uri="{FF2B5EF4-FFF2-40B4-BE49-F238E27FC236}">
              <a16:creationId xmlns:a16="http://schemas.microsoft.com/office/drawing/2014/main" id="{824A1228-081E-4AFA-8D31-2923DCD02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4" name="Picture 5">
          <a:extLst>
            <a:ext uri="{FF2B5EF4-FFF2-40B4-BE49-F238E27FC236}">
              <a16:creationId xmlns:a16="http://schemas.microsoft.com/office/drawing/2014/main" id="{FB50F023-2F44-468E-B697-54520730B1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5" name="Picture 5">
          <a:extLst>
            <a:ext uri="{FF2B5EF4-FFF2-40B4-BE49-F238E27FC236}">
              <a16:creationId xmlns:a16="http://schemas.microsoft.com/office/drawing/2014/main" id="{4F4A348C-FC43-4A6D-BA4B-0B82BBE90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6" name="Picture 5">
          <a:extLst>
            <a:ext uri="{FF2B5EF4-FFF2-40B4-BE49-F238E27FC236}">
              <a16:creationId xmlns:a16="http://schemas.microsoft.com/office/drawing/2014/main" id="{39DB79B0-6F47-49D6-8B2C-E76BC0BDD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7" name="Picture 5">
          <a:extLst>
            <a:ext uri="{FF2B5EF4-FFF2-40B4-BE49-F238E27FC236}">
              <a16:creationId xmlns:a16="http://schemas.microsoft.com/office/drawing/2014/main" id="{7B38CFF9-1DC8-4D59-A101-D708C844D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8" name="Picture 5">
          <a:extLst>
            <a:ext uri="{FF2B5EF4-FFF2-40B4-BE49-F238E27FC236}">
              <a16:creationId xmlns:a16="http://schemas.microsoft.com/office/drawing/2014/main" id="{31D3A34F-9A77-4013-8367-90A360815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49" name="Picture 5">
          <a:extLst>
            <a:ext uri="{FF2B5EF4-FFF2-40B4-BE49-F238E27FC236}">
              <a16:creationId xmlns:a16="http://schemas.microsoft.com/office/drawing/2014/main" id="{39C25F63-15E2-4D34-8ECB-BD399889A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0" name="Picture 5">
          <a:extLst>
            <a:ext uri="{FF2B5EF4-FFF2-40B4-BE49-F238E27FC236}">
              <a16:creationId xmlns:a16="http://schemas.microsoft.com/office/drawing/2014/main" id="{D8E3B282-90C2-4B30-B937-923D2AD95D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1" name="Picture 5">
          <a:extLst>
            <a:ext uri="{FF2B5EF4-FFF2-40B4-BE49-F238E27FC236}">
              <a16:creationId xmlns:a16="http://schemas.microsoft.com/office/drawing/2014/main" id="{7AB688E4-EEC3-402E-887B-F9E1DF3FB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2" name="Picture 5">
          <a:extLst>
            <a:ext uri="{FF2B5EF4-FFF2-40B4-BE49-F238E27FC236}">
              <a16:creationId xmlns:a16="http://schemas.microsoft.com/office/drawing/2014/main" id="{F5D7398E-2058-4074-8D1D-D65276DC6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3" name="Picture 5">
          <a:extLst>
            <a:ext uri="{FF2B5EF4-FFF2-40B4-BE49-F238E27FC236}">
              <a16:creationId xmlns:a16="http://schemas.microsoft.com/office/drawing/2014/main" id="{0376ECB5-FBD1-4359-B481-150D37BAD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4" name="Picture 5">
          <a:extLst>
            <a:ext uri="{FF2B5EF4-FFF2-40B4-BE49-F238E27FC236}">
              <a16:creationId xmlns:a16="http://schemas.microsoft.com/office/drawing/2014/main" id="{9FE8D317-03C7-4CBE-A46D-9461959937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5" name="Picture 5">
          <a:extLst>
            <a:ext uri="{FF2B5EF4-FFF2-40B4-BE49-F238E27FC236}">
              <a16:creationId xmlns:a16="http://schemas.microsoft.com/office/drawing/2014/main" id="{9812F72E-ED17-4CB3-B3D0-3F3662343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6" name="Picture 5">
          <a:extLst>
            <a:ext uri="{FF2B5EF4-FFF2-40B4-BE49-F238E27FC236}">
              <a16:creationId xmlns:a16="http://schemas.microsoft.com/office/drawing/2014/main" id="{6B3C857B-EF0F-4640-B154-6CD6FE1DA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7" name="Picture 5">
          <a:extLst>
            <a:ext uri="{FF2B5EF4-FFF2-40B4-BE49-F238E27FC236}">
              <a16:creationId xmlns:a16="http://schemas.microsoft.com/office/drawing/2014/main" id="{4DD03752-9D42-455C-AD62-7D7F1DF02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8" name="Picture 5">
          <a:extLst>
            <a:ext uri="{FF2B5EF4-FFF2-40B4-BE49-F238E27FC236}">
              <a16:creationId xmlns:a16="http://schemas.microsoft.com/office/drawing/2014/main" id="{2517E4E0-2120-43A1-B387-6B38C046FB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59" name="Picture 5">
          <a:extLst>
            <a:ext uri="{FF2B5EF4-FFF2-40B4-BE49-F238E27FC236}">
              <a16:creationId xmlns:a16="http://schemas.microsoft.com/office/drawing/2014/main" id="{39A06AB6-5B0F-444E-8897-32B473B92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0" name="Picture 5">
          <a:extLst>
            <a:ext uri="{FF2B5EF4-FFF2-40B4-BE49-F238E27FC236}">
              <a16:creationId xmlns:a16="http://schemas.microsoft.com/office/drawing/2014/main" id="{64711CEE-533A-42D2-A37A-2714E699F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1" name="Picture 5">
          <a:extLst>
            <a:ext uri="{FF2B5EF4-FFF2-40B4-BE49-F238E27FC236}">
              <a16:creationId xmlns:a16="http://schemas.microsoft.com/office/drawing/2014/main" id="{EF346E8E-934C-4001-A39D-B942CA2AD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2" name="Picture 5">
          <a:extLst>
            <a:ext uri="{FF2B5EF4-FFF2-40B4-BE49-F238E27FC236}">
              <a16:creationId xmlns:a16="http://schemas.microsoft.com/office/drawing/2014/main" id="{693373E0-0491-4335-B824-4E8B7F3CC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3" name="Picture 5">
          <a:extLst>
            <a:ext uri="{FF2B5EF4-FFF2-40B4-BE49-F238E27FC236}">
              <a16:creationId xmlns:a16="http://schemas.microsoft.com/office/drawing/2014/main" id="{FC6C7EA6-2D8A-40AD-B471-01759E3EE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4" name="Picture 5">
          <a:extLst>
            <a:ext uri="{FF2B5EF4-FFF2-40B4-BE49-F238E27FC236}">
              <a16:creationId xmlns:a16="http://schemas.microsoft.com/office/drawing/2014/main" id="{4A67FC57-3505-46D3-BA80-29A01F04C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5" name="Picture 5">
          <a:extLst>
            <a:ext uri="{FF2B5EF4-FFF2-40B4-BE49-F238E27FC236}">
              <a16:creationId xmlns:a16="http://schemas.microsoft.com/office/drawing/2014/main" id="{1A6002CE-4FF7-4E51-AF72-9FD6BDDDB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6" name="Picture 5">
          <a:extLst>
            <a:ext uri="{FF2B5EF4-FFF2-40B4-BE49-F238E27FC236}">
              <a16:creationId xmlns:a16="http://schemas.microsoft.com/office/drawing/2014/main" id="{CAF8488F-EDCA-45BE-8372-CA7F0E95E6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7" name="Picture 5">
          <a:extLst>
            <a:ext uri="{FF2B5EF4-FFF2-40B4-BE49-F238E27FC236}">
              <a16:creationId xmlns:a16="http://schemas.microsoft.com/office/drawing/2014/main" id="{44B1D73C-0B5D-4FE8-AA31-C8F02008A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8" name="Picture 5">
          <a:extLst>
            <a:ext uri="{FF2B5EF4-FFF2-40B4-BE49-F238E27FC236}">
              <a16:creationId xmlns:a16="http://schemas.microsoft.com/office/drawing/2014/main" id="{521511D9-52D1-45B3-A6DF-46E3C07BF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69" name="Picture 5">
          <a:extLst>
            <a:ext uri="{FF2B5EF4-FFF2-40B4-BE49-F238E27FC236}">
              <a16:creationId xmlns:a16="http://schemas.microsoft.com/office/drawing/2014/main" id="{501EA0C8-3AA2-4CCA-AF1E-571BBCA4A3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70" name="Picture 5">
          <a:extLst>
            <a:ext uri="{FF2B5EF4-FFF2-40B4-BE49-F238E27FC236}">
              <a16:creationId xmlns:a16="http://schemas.microsoft.com/office/drawing/2014/main" id="{0D04357D-1ABA-46DE-9D37-6B3F32212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71" name="Picture 5">
          <a:extLst>
            <a:ext uri="{FF2B5EF4-FFF2-40B4-BE49-F238E27FC236}">
              <a16:creationId xmlns:a16="http://schemas.microsoft.com/office/drawing/2014/main" id="{218C3963-EC8E-44AB-870A-24E9E8660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772" name="Picture 5">
          <a:extLst>
            <a:ext uri="{FF2B5EF4-FFF2-40B4-BE49-F238E27FC236}">
              <a16:creationId xmlns:a16="http://schemas.microsoft.com/office/drawing/2014/main" id="{9B311C1A-373A-4EB8-A2E7-CDEEC2F0D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3" name="Picture 5">
          <a:extLst>
            <a:ext uri="{FF2B5EF4-FFF2-40B4-BE49-F238E27FC236}">
              <a16:creationId xmlns:a16="http://schemas.microsoft.com/office/drawing/2014/main" id="{17820C5F-1B2F-46A5-8E3A-16BD95B32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4" name="Picture 5">
          <a:extLst>
            <a:ext uri="{FF2B5EF4-FFF2-40B4-BE49-F238E27FC236}">
              <a16:creationId xmlns:a16="http://schemas.microsoft.com/office/drawing/2014/main" id="{C0004825-E1D8-46A8-993B-DEB200ED0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5" name="Picture 5">
          <a:extLst>
            <a:ext uri="{FF2B5EF4-FFF2-40B4-BE49-F238E27FC236}">
              <a16:creationId xmlns:a16="http://schemas.microsoft.com/office/drawing/2014/main" id="{BD61FC9C-66BE-4331-8C2C-0A26AE664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6" name="Picture 5">
          <a:extLst>
            <a:ext uri="{FF2B5EF4-FFF2-40B4-BE49-F238E27FC236}">
              <a16:creationId xmlns:a16="http://schemas.microsoft.com/office/drawing/2014/main" id="{4065E6C6-C9F2-4536-828C-88EB64FDA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7" name="Picture 5">
          <a:extLst>
            <a:ext uri="{FF2B5EF4-FFF2-40B4-BE49-F238E27FC236}">
              <a16:creationId xmlns:a16="http://schemas.microsoft.com/office/drawing/2014/main" id="{4B5B0F54-1782-49AD-A282-DA79FFBE6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8" name="Picture 5">
          <a:extLst>
            <a:ext uri="{FF2B5EF4-FFF2-40B4-BE49-F238E27FC236}">
              <a16:creationId xmlns:a16="http://schemas.microsoft.com/office/drawing/2014/main" id="{67BA4996-0DD5-4FF7-AD6A-793413406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79" name="Picture 5">
          <a:extLst>
            <a:ext uri="{FF2B5EF4-FFF2-40B4-BE49-F238E27FC236}">
              <a16:creationId xmlns:a16="http://schemas.microsoft.com/office/drawing/2014/main" id="{A52DD646-AEF9-45A4-8F10-F0B228B8DD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0" name="Picture 5">
          <a:extLst>
            <a:ext uri="{FF2B5EF4-FFF2-40B4-BE49-F238E27FC236}">
              <a16:creationId xmlns:a16="http://schemas.microsoft.com/office/drawing/2014/main" id="{2F8E0CFF-8327-473F-9BA7-DE1FA5969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1" name="Picture 5">
          <a:extLst>
            <a:ext uri="{FF2B5EF4-FFF2-40B4-BE49-F238E27FC236}">
              <a16:creationId xmlns:a16="http://schemas.microsoft.com/office/drawing/2014/main" id="{D68E1295-C055-4E68-86B8-44FFFAD1A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2" name="Picture 5">
          <a:extLst>
            <a:ext uri="{FF2B5EF4-FFF2-40B4-BE49-F238E27FC236}">
              <a16:creationId xmlns:a16="http://schemas.microsoft.com/office/drawing/2014/main" id="{50F97D9F-0FDF-4C9C-8602-B9D104682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3" name="Picture 5">
          <a:extLst>
            <a:ext uri="{FF2B5EF4-FFF2-40B4-BE49-F238E27FC236}">
              <a16:creationId xmlns:a16="http://schemas.microsoft.com/office/drawing/2014/main" id="{6EB97EE0-342E-4C2E-B379-14D0275634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4" name="Picture 5">
          <a:extLst>
            <a:ext uri="{FF2B5EF4-FFF2-40B4-BE49-F238E27FC236}">
              <a16:creationId xmlns:a16="http://schemas.microsoft.com/office/drawing/2014/main" id="{A42B7333-2D1D-44CC-9D2F-86D184809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5" name="Picture 5">
          <a:extLst>
            <a:ext uri="{FF2B5EF4-FFF2-40B4-BE49-F238E27FC236}">
              <a16:creationId xmlns:a16="http://schemas.microsoft.com/office/drawing/2014/main" id="{0CC7CB7B-8F22-4DAD-BCAD-5D5AE3ABE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6" name="Picture 5">
          <a:extLst>
            <a:ext uri="{FF2B5EF4-FFF2-40B4-BE49-F238E27FC236}">
              <a16:creationId xmlns:a16="http://schemas.microsoft.com/office/drawing/2014/main" id="{1A9A2E48-0DBE-4577-8853-48DE09FA3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7" name="Picture 5">
          <a:extLst>
            <a:ext uri="{FF2B5EF4-FFF2-40B4-BE49-F238E27FC236}">
              <a16:creationId xmlns:a16="http://schemas.microsoft.com/office/drawing/2014/main" id="{A7DB9238-B027-4F55-BD3E-E9A49E76C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8" name="Picture 5">
          <a:extLst>
            <a:ext uri="{FF2B5EF4-FFF2-40B4-BE49-F238E27FC236}">
              <a16:creationId xmlns:a16="http://schemas.microsoft.com/office/drawing/2014/main" id="{B988C880-27A5-4704-83AD-36ED772002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89" name="Picture 5">
          <a:extLst>
            <a:ext uri="{FF2B5EF4-FFF2-40B4-BE49-F238E27FC236}">
              <a16:creationId xmlns:a16="http://schemas.microsoft.com/office/drawing/2014/main" id="{4501EC46-033F-42A9-A238-72694A800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0" name="Picture 5">
          <a:extLst>
            <a:ext uri="{FF2B5EF4-FFF2-40B4-BE49-F238E27FC236}">
              <a16:creationId xmlns:a16="http://schemas.microsoft.com/office/drawing/2014/main" id="{4BEFB245-D829-41F5-AB7A-C23104E40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1" name="Picture 5">
          <a:extLst>
            <a:ext uri="{FF2B5EF4-FFF2-40B4-BE49-F238E27FC236}">
              <a16:creationId xmlns:a16="http://schemas.microsoft.com/office/drawing/2014/main" id="{99103681-F764-4AE2-B127-4E8646E208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2" name="Picture 5">
          <a:extLst>
            <a:ext uri="{FF2B5EF4-FFF2-40B4-BE49-F238E27FC236}">
              <a16:creationId xmlns:a16="http://schemas.microsoft.com/office/drawing/2014/main" id="{C46FE96F-8A84-40F2-8E82-FB11AE46A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3" name="Picture 5">
          <a:extLst>
            <a:ext uri="{FF2B5EF4-FFF2-40B4-BE49-F238E27FC236}">
              <a16:creationId xmlns:a16="http://schemas.microsoft.com/office/drawing/2014/main" id="{A1868189-9E9B-42C9-8A1E-667DFBD33C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4" name="Picture 5">
          <a:extLst>
            <a:ext uri="{FF2B5EF4-FFF2-40B4-BE49-F238E27FC236}">
              <a16:creationId xmlns:a16="http://schemas.microsoft.com/office/drawing/2014/main" id="{0E77F873-14A4-4F15-A12E-4ACF94D87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5" name="Picture 5">
          <a:extLst>
            <a:ext uri="{FF2B5EF4-FFF2-40B4-BE49-F238E27FC236}">
              <a16:creationId xmlns:a16="http://schemas.microsoft.com/office/drawing/2014/main" id="{DBB3906E-0531-4254-B5EA-392D5754A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6" name="Picture 5">
          <a:extLst>
            <a:ext uri="{FF2B5EF4-FFF2-40B4-BE49-F238E27FC236}">
              <a16:creationId xmlns:a16="http://schemas.microsoft.com/office/drawing/2014/main" id="{F0818101-A126-4EC0-9AB1-8792769C2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7" name="Picture 5">
          <a:extLst>
            <a:ext uri="{FF2B5EF4-FFF2-40B4-BE49-F238E27FC236}">
              <a16:creationId xmlns:a16="http://schemas.microsoft.com/office/drawing/2014/main" id="{043F36B5-9458-44BB-8FE8-0628AF7AC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8" name="Picture 5">
          <a:extLst>
            <a:ext uri="{FF2B5EF4-FFF2-40B4-BE49-F238E27FC236}">
              <a16:creationId xmlns:a16="http://schemas.microsoft.com/office/drawing/2014/main" id="{DFFE825B-AC62-46AF-8C0D-45FE35CAD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799" name="Picture 5">
          <a:extLst>
            <a:ext uri="{FF2B5EF4-FFF2-40B4-BE49-F238E27FC236}">
              <a16:creationId xmlns:a16="http://schemas.microsoft.com/office/drawing/2014/main" id="{8B9AB64F-C67B-4931-9075-68B8109F9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0" name="Picture 5">
          <a:extLst>
            <a:ext uri="{FF2B5EF4-FFF2-40B4-BE49-F238E27FC236}">
              <a16:creationId xmlns:a16="http://schemas.microsoft.com/office/drawing/2014/main" id="{0633EA94-2EDE-4054-AF4F-38C9C4B04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1" name="Picture 5">
          <a:extLst>
            <a:ext uri="{FF2B5EF4-FFF2-40B4-BE49-F238E27FC236}">
              <a16:creationId xmlns:a16="http://schemas.microsoft.com/office/drawing/2014/main" id="{00D78894-3778-4726-B0BC-047CC9D8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2" name="Picture 5">
          <a:extLst>
            <a:ext uri="{FF2B5EF4-FFF2-40B4-BE49-F238E27FC236}">
              <a16:creationId xmlns:a16="http://schemas.microsoft.com/office/drawing/2014/main" id="{3E0E36CE-6B8B-4E4D-8A0B-33D46D2211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3" name="Picture 5">
          <a:extLst>
            <a:ext uri="{FF2B5EF4-FFF2-40B4-BE49-F238E27FC236}">
              <a16:creationId xmlns:a16="http://schemas.microsoft.com/office/drawing/2014/main" id="{AB72B77C-BEFF-4157-93EA-0D4ABB5650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4" name="Picture 5">
          <a:extLst>
            <a:ext uri="{FF2B5EF4-FFF2-40B4-BE49-F238E27FC236}">
              <a16:creationId xmlns:a16="http://schemas.microsoft.com/office/drawing/2014/main" id="{CB476426-13F3-434E-8F4C-4AF2A2DAD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5" name="Picture 5">
          <a:extLst>
            <a:ext uri="{FF2B5EF4-FFF2-40B4-BE49-F238E27FC236}">
              <a16:creationId xmlns:a16="http://schemas.microsoft.com/office/drawing/2014/main" id="{A9F15A66-A516-49E0-A984-F33170247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6" name="Picture 5">
          <a:extLst>
            <a:ext uri="{FF2B5EF4-FFF2-40B4-BE49-F238E27FC236}">
              <a16:creationId xmlns:a16="http://schemas.microsoft.com/office/drawing/2014/main" id="{5BF6A54B-938E-484C-BE36-D6B41CC251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7" name="Picture 5">
          <a:extLst>
            <a:ext uri="{FF2B5EF4-FFF2-40B4-BE49-F238E27FC236}">
              <a16:creationId xmlns:a16="http://schemas.microsoft.com/office/drawing/2014/main" id="{77500F6C-DBC2-4187-ACBB-F91D7B9289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8" name="Picture 5">
          <a:extLst>
            <a:ext uri="{FF2B5EF4-FFF2-40B4-BE49-F238E27FC236}">
              <a16:creationId xmlns:a16="http://schemas.microsoft.com/office/drawing/2014/main" id="{3BDB864E-14AC-475E-A86E-881C8B47DA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09" name="Picture 5">
          <a:extLst>
            <a:ext uri="{FF2B5EF4-FFF2-40B4-BE49-F238E27FC236}">
              <a16:creationId xmlns:a16="http://schemas.microsoft.com/office/drawing/2014/main" id="{7E7FF5DC-E075-4D98-B131-A23A832DC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0" name="Picture 5">
          <a:extLst>
            <a:ext uri="{FF2B5EF4-FFF2-40B4-BE49-F238E27FC236}">
              <a16:creationId xmlns:a16="http://schemas.microsoft.com/office/drawing/2014/main" id="{F4253EF5-68F8-4902-A5A8-1B1F55B3A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1" name="Picture 5">
          <a:extLst>
            <a:ext uri="{FF2B5EF4-FFF2-40B4-BE49-F238E27FC236}">
              <a16:creationId xmlns:a16="http://schemas.microsoft.com/office/drawing/2014/main" id="{066B70BE-039D-4D5B-8E7E-893A61D06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2" name="Picture 5">
          <a:extLst>
            <a:ext uri="{FF2B5EF4-FFF2-40B4-BE49-F238E27FC236}">
              <a16:creationId xmlns:a16="http://schemas.microsoft.com/office/drawing/2014/main" id="{1C3CBC13-FDBE-43E2-B9AE-211230FE1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3" name="Picture 5">
          <a:extLst>
            <a:ext uri="{FF2B5EF4-FFF2-40B4-BE49-F238E27FC236}">
              <a16:creationId xmlns:a16="http://schemas.microsoft.com/office/drawing/2014/main" id="{FC7AEC92-5E69-4FD5-B8D2-CE5948A91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4" name="Picture 5">
          <a:extLst>
            <a:ext uri="{FF2B5EF4-FFF2-40B4-BE49-F238E27FC236}">
              <a16:creationId xmlns:a16="http://schemas.microsoft.com/office/drawing/2014/main" id="{44E70D25-E20F-4AF7-8AD9-A2E6899E6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5" name="Picture 5">
          <a:extLst>
            <a:ext uri="{FF2B5EF4-FFF2-40B4-BE49-F238E27FC236}">
              <a16:creationId xmlns:a16="http://schemas.microsoft.com/office/drawing/2014/main" id="{1AF91FEC-B6C9-4F6D-ABEE-26ED93006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6" name="Picture 5">
          <a:extLst>
            <a:ext uri="{FF2B5EF4-FFF2-40B4-BE49-F238E27FC236}">
              <a16:creationId xmlns:a16="http://schemas.microsoft.com/office/drawing/2014/main" id="{76CB524E-8B96-482C-9A6B-DA4754DB51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7" name="Picture 5">
          <a:extLst>
            <a:ext uri="{FF2B5EF4-FFF2-40B4-BE49-F238E27FC236}">
              <a16:creationId xmlns:a16="http://schemas.microsoft.com/office/drawing/2014/main" id="{0BDE81A2-7578-4C90-A5A9-927D1D33A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8" name="Picture 5">
          <a:extLst>
            <a:ext uri="{FF2B5EF4-FFF2-40B4-BE49-F238E27FC236}">
              <a16:creationId xmlns:a16="http://schemas.microsoft.com/office/drawing/2014/main" id="{FBA17471-AEF2-4BF0-9530-ADABD4D60A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19" name="Picture 5">
          <a:extLst>
            <a:ext uri="{FF2B5EF4-FFF2-40B4-BE49-F238E27FC236}">
              <a16:creationId xmlns:a16="http://schemas.microsoft.com/office/drawing/2014/main" id="{0CADDEBD-BFF7-478D-ACD8-0C3452973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0" name="Picture 5">
          <a:extLst>
            <a:ext uri="{FF2B5EF4-FFF2-40B4-BE49-F238E27FC236}">
              <a16:creationId xmlns:a16="http://schemas.microsoft.com/office/drawing/2014/main" id="{16327B4A-D9E2-408F-B351-F8FFA3CE5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1" name="Picture 5">
          <a:extLst>
            <a:ext uri="{FF2B5EF4-FFF2-40B4-BE49-F238E27FC236}">
              <a16:creationId xmlns:a16="http://schemas.microsoft.com/office/drawing/2014/main" id="{3B19C402-C818-441D-82D3-DD628FA60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2" name="Picture 5">
          <a:extLst>
            <a:ext uri="{FF2B5EF4-FFF2-40B4-BE49-F238E27FC236}">
              <a16:creationId xmlns:a16="http://schemas.microsoft.com/office/drawing/2014/main" id="{1F841383-EC49-43F1-A6E5-8FBF1F8C13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3" name="Picture 5">
          <a:extLst>
            <a:ext uri="{FF2B5EF4-FFF2-40B4-BE49-F238E27FC236}">
              <a16:creationId xmlns:a16="http://schemas.microsoft.com/office/drawing/2014/main" id="{B76FA7FB-23CD-41C9-A87F-FDDB0091E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4" name="Picture 5">
          <a:extLst>
            <a:ext uri="{FF2B5EF4-FFF2-40B4-BE49-F238E27FC236}">
              <a16:creationId xmlns:a16="http://schemas.microsoft.com/office/drawing/2014/main" id="{9F13991A-B551-4077-A89E-901B4CDCCB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5" name="Picture 5">
          <a:extLst>
            <a:ext uri="{FF2B5EF4-FFF2-40B4-BE49-F238E27FC236}">
              <a16:creationId xmlns:a16="http://schemas.microsoft.com/office/drawing/2014/main" id="{7901D752-8252-455E-B1D2-CCE2983491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6" name="Picture 5">
          <a:extLst>
            <a:ext uri="{FF2B5EF4-FFF2-40B4-BE49-F238E27FC236}">
              <a16:creationId xmlns:a16="http://schemas.microsoft.com/office/drawing/2014/main" id="{C0B37DBA-DAFC-4294-BE3A-DAC7AFD5A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7" name="Picture 5">
          <a:extLst>
            <a:ext uri="{FF2B5EF4-FFF2-40B4-BE49-F238E27FC236}">
              <a16:creationId xmlns:a16="http://schemas.microsoft.com/office/drawing/2014/main" id="{4F006086-E5B9-43D7-867A-08E80F7193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8" name="Picture 5">
          <a:extLst>
            <a:ext uri="{FF2B5EF4-FFF2-40B4-BE49-F238E27FC236}">
              <a16:creationId xmlns:a16="http://schemas.microsoft.com/office/drawing/2014/main" id="{2B20BB8F-C7EC-4500-A7BF-693736FA3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29" name="Picture 5">
          <a:extLst>
            <a:ext uri="{FF2B5EF4-FFF2-40B4-BE49-F238E27FC236}">
              <a16:creationId xmlns:a16="http://schemas.microsoft.com/office/drawing/2014/main" id="{4B983F67-B71D-41C1-B175-708496546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30" name="Picture 5">
          <a:extLst>
            <a:ext uri="{FF2B5EF4-FFF2-40B4-BE49-F238E27FC236}">
              <a16:creationId xmlns:a16="http://schemas.microsoft.com/office/drawing/2014/main" id="{FE2032A8-DBD4-4841-B4F0-DBC434FB2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31" name="Picture 5">
          <a:extLst>
            <a:ext uri="{FF2B5EF4-FFF2-40B4-BE49-F238E27FC236}">
              <a16:creationId xmlns:a16="http://schemas.microsoft.com/office/drawing/2014/main" id="{06C713E5-2090-46F0-A037-E6FE76A74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32" name="Picture 5">
          <a:extLst>
            <a:ext uri="{FF2B5EF4-FFF2-40B4-BE49-F238E27FC236}">
              <a16:creationId xmlns:a16="http://schemas.microsoft.com/office/drawing/2014/main" id="{C7D70568-53A8-4A5A-ABC9-3E2F52EED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33" name="Picture 5">
          <a:extLst>
            <a:ext uri="{FF2B5EF4-FFF2-40B4-BE49-F238E27FC236}">
              <a16:creationId xmlns:a16="http://schemas.microsoft.com/office/drawing/2014/main" id="{EC660173-0E3B-43E6-AA39-859D525E2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34" name="Picture 5">
          <a:extLst>
            <a:ext uri="{FF2B5EF4-FFF2-40B4-BE49-F238E27FC236}">
              <a16:creationId xmlns:a16="http://schemas.microsoft.com/office/drawing/2014/main" id="{99F79177-90B7-4B9A-8AE3-D3C528D527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5" name="Picture 5">
          <a:extLst>
            <a:ext uri="{FF2B5EF4-FFF2-40B4-BE49-F238E27FC236}">
              <a16:creationId xmlns:a16="http://schemas.microsoft.com/office/drawing/2014/main" id="{50A64E5C-484E-4D5D-90AB-126193767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6" name="Picture 5">
          <a:extLst>
            <a:ext uri="{FF2B5EF4-FFF2-40B4-BE49-F238E27FC236}">
              <a16:creationId xmlns:a16="http://schemas.microsoft.com/office/drawing/2014/main" id="{5C8137E4-5D83-487E-9DA5-5D767A35D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7" name="Picture 5">
          <a:extLst>
            <a:ext uri="{FF2B5EF4-FFF2-40B4-BE49-F238E27FC236}">
              <a16:creationId xmlns:a16="http://schemas.microsoft.com/office/drawing/2014/main" id="{054387B5-F595-418A-9F39-2AC14A0F6D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8" name="Picture 5">
          <a:extLst>
            <a:ext uri="{FF2B5EF4-FFF2-40B4-BE49-F238E27FC236}">
              <a16:creationId xmlns:a16="http://schemas.microsoft.com/office/drawing/2014/main" id="{604FC5FD-38B9-4806-90A7-A4B210B3D6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39" name="Picture 5">
          <a:extLst>
            <a:ext uri="{FF2B5EF4-FFF2-40B4-BE49-F238E27FC236}">
              <a16:creationId xmlns:a16="http://schemas.microsoft.com/office/drawing/2014/main" id="{BF99A5A4-294E-4BB9-8541-6C5D5CB94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0" name="Picture 5">
          <a:extLst>
            <a:ext uri="{FF2B5EF4-FFF2-40B4-BE49-F238E27FC236}">
              <a16:creationId xmlns:a16="http://schemas.microsoft.com/office/drawing/2014/main" id="{D84104F1-89EC-486A-916D-4AACA9582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1" name="Picture 5">
          <a:extLst>
            <a:ext uri="{FF2B5EF4-FFF2-40B4-BE49-F238E27FC236}">
              <a16:creationId xmlns:a16="http://schemas.microsoft.com/office/drawing/2014/main" id="{854510B9-4E93-42A6-B8CC-9C484420B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2" name="Picture 5">
          <a:extLst>
            <a:ext uri="{FF2B5EF4-FFF2-40B4-BE49-F238E27FC236}">
              <a16:creationId xmlns:a16="http://schemas.microsoft.com/office/drawing/2014/main" id="{386B7048-86C4-4489-B9E8-F59254948B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3" name="Picture 5">
          <a:extLst>
            <a:ext uri="{FF2B5EF4-FFF2-40B4-BE49-F238E27FC236}">
              <a16:creationId xmlns:a16="http://schemas.microsoft.com/office/drawing/2014/main" id="{BFA4A8F5-45C6-4366-85C3-7277F8634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4" name="Picture 5">
          <a:extLst>
            <a:ext uri="{FF2B5EF4-FFF2-40B4-BE49-F238E27FC236}">
              <a16:creationId xmlns:a16="http://schemas.microsoft.com/office/drawing/2014/main" id="{A83B37ED-12FE-4D40-992B-DE6AC919F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5" name="Picture 5">
          <a:extLst>
            <a:ext uri="{FF2B5EF4-FFF2-40B4-BE49-F238E27FC236}">
              <a16:creationId xmlns:a16="http://schemas.microsoft.com/office/drawing/2014/main" id="{A90D4C77-17FC-473F-80F5-ED4AF5801E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6" name="Picture 5">
          <a:extLst>
            <a:ext uri="{FF2B5EF4-FFF2-40B4-BE49-F238E27FC236}">
              <a16:creationId xmlns:a16="http://schemas.microsoft.com/office/drawing/2014/main" id="{891D732C-22D5-48AA-A82D-CF17DAC3D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7" name="Picture 5">
          <a:extLst>
            <a:ext uri="{FF2B5EF4-FFF2-40B4-BE49-F238E27FC236}">
              <a16:creationId xmlns:a16="http://schemas.microsoft.com/office/drawing/2014/main" id="{7E0EAE6F-B536-415D-AB8F-BA5270C84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8" name="Picture 5">
          <a:extLst>
            <a:ext uri="{FF2B5EF4-FFF2-40B4-BE49-F238E27FC236}">
              <a16:creationId xmlns:a16="http://schemas.microsoft.com/office/drawing/2014/main" id="{EC611BC1-7FD2-45D5-AEEB-2E71017D0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49" name="Picture 5">
          <a:extLst>
            <a:ext uri="{FF2B5EF4-FFF2-40B4-BE49-F238E27FC236}">
              <a16:creationId xmlns:a16="http://schemas.microsoft.com/office/drawing/2014/main" id="{0AE46C9E-CB16-4B2B-A5BA-7A3649B425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0" name="Picture 5">
          <a:extLst>
            <a:ext uri="{FF2B5EF4-FFF2-40B4-BE49-F238E27FC236}">
              <a16:creationId xmlns:a16="http://schemas.microsoft.com/office/drawing/2014/main" id="{45D2104B-6770-4EF3-84B1-90453D6D0F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1" name="Picture 5">
          <a:extLst>
            <a:ext uri="{FF2B5EF4-FFF2-40B4-BE49-F238E27FC236}">
              <a16:creationId xmlns:a16="http://schemas.microsoft.com/office/drawing/2014/main" id="{9C662C1A-95E3-4B0F-8406-F3A8A8A5C4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2" name="Picture 5">
          <a:extLst>
            <a:ext uri="{FF2B5EF4-FFF2-40B4-BE49-F238E27FC236}">
              <a16:creationId xmlns:a16="http://schemas.microsoft.com/office/drawing/2014/main" id="{6FE36827-AC27-470D-9DCC-CC6C97739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3" name="Picture 5">
          <a:extLst>
            <a:ext uri="{FF2B5EF4-FFF2-40B4-BE49-F238E27FC236}">
              <a16:creationId xmlns:a16="http://schemas.microsoft.com/office/drawing/2014/main" id="{74395D45-0E95-4543-9415-33FCC71E7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4" name="Picture 5">
          <a:extLst>
            <a:ext uri="{FF2B5EF4-FFF2-40B4-BE49-F238E27FC236}">
              <a16:creationId xmlns:a16="http://schemas.microsoft.com/office/drawing/2014/main" id="{3E350A8F-A85F-4EB2-96BE-0013B6354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855" name="Picture 5">
          <a:extLst>
            <a:ext uri="{FF2B5EF4-FFF2-40B4-BE49-F238E27FC236}">
              <a16:creationId xmlns:a16="http://schemas.microsoft.com/office/drawing/2014/main" id="{272CADF3-B6E8-4006-9E15-7532E11E1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56" name="Picture 5">
          <a:extLst>
            <a:ext uri="{FF2B5EF4-FFF2-40B4-BE49-F238E27FC236}">
              <a16:creationId xmlns:a16="http://schemas.microsoft.com/office/drawing/2014/main" id="{926BD60A-F2D1-4EC8-ADEB-CD93D3542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57" name="Picture 5">
          <a:extLst>
            <a:ext uri="{FF2B5EF4-FFF2-40B4-BE49-F238E27FC236}">
              <a16:creationId xmlns:a16="http://schemas.microsoft.com/office/drawing/2014/main" id="{AA180DFC-E45D-48DE-A610-C24D1CBDB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58" name="Picture 5">
          <a:extLst>
            <a:ext uri="{FF2B5EF4-FFF2-40B4-BE49-F238E27FC236}">
              <a16:creationId xmlns:a16="http://schemas.microsoft.com/office/drawing/2014/main" id="{EBE23358-5A79-4B1E-A507-91ED1196F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59" name="Picture 5">
          <a:extLst>
            <a:ext uri="{FF2B5EF4-FFF2-40B4-BE49-F238E27FC236}">
              <a16:creationId xmlns:a16="http://schemas.microsoft.com/office/drawing/2014/main" id="{AF656830-ECD9-4149-B35F-37467FD981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0" name="Picture 5">
          <a:extLst>
            <a:ext uri="{FF2B5EF4-FFF2-40B4-BE49-F238E27FC236}">
              <a16:creationId xmlns:a16="http://schemas.microsoft.com/office/drawing/2014/main" id="{2484BA50-2E86-4516-BA18-6AF8F1A896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1" name="Picture 5">
          <a:extLst>
            <a:ext uri="{FF2B5EF4-FFF2-40B4-BE49-F238E27FC236}">
              <a16:creationId xmlns:a16="http://schemas.microsoft.com/office/drawing/2014/main" id="{646CE31C-F0C1-4D83-9A09-2D1E324BE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2" name="Picture 5">
          <a:extLst>
            <a:ext uri="{FF2B5EF4-FFF2-40B4-BE49-F238E27FC236}">
              <a16:creationId xmlns:a16="http://schemas.microsoft.com/office/drawing/2014/main" id="{221EF33C-2D42-4654-AE49-FE197C44C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3" name="Picture 5">
          <a:extLst>
            <a:ext uri="{FF2B5EF4-FFF2-40B4-BE49-F238E27FC236}">
              <a16:creationId xmlns:a16="http://schemas.microsoft.com/office/drawing/2014/main" id="{AC1E2D72-C75E-41E8-87C1-6C4F2AA3C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4" name="Picture 5">
          <a:extLst>
            <a:ext uri="{FF2B5EF4-FFF2-40B4-BE49-F238E27FC236}">
              <a16:creationId xmlns:a16="http://schemas.microsoft.com/office/drawing/2014/main" id="{9F01791A-BB6B-423D-BF5F-7D4A451F2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5" name="Picture 5">
          <a:extLst>
            <a:ext uri="{FF2B5EF4-FFF2-40B4-BE49-F238E27FC236}">
              <a16:creationId xmlns:a16="http://schemas.microsoft.com/office/drawing/2014/main" id="{5C08922F-98B6-491D-B173-19E8F8D091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6" name="Picture 5">
          <a:extLst>
            <a:ext uri="{FF2B5EF4-FFF2-40B4-BE49-F238E27FC236}">
              <a16:creationId xmlns:a16="http://schemas.microsoft.com/office/drawing/2014/main" id="{616E220D-2817-49E2-B56D-74C7602D7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7" name="Picture 5">
          <a:extLst>
            <a:ext uri="{FF2B5EF4-FFF2-40B4-BE49-F238E27FC236}">
              <a16:creationId xmlns:a16="http://schemas.microsoft.com/office/drawing/2014/main" id="{8EDE89AA-C66D-4FEB-A6E1-1A1F4BD2A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8" name="Picture 5">
          <a:extLst>
            <a:ext uri="{FF2B5EF4-FFF2-40B4-BE49-F238E27FC236}">
              <a16:creationId xmlns:a16="http://schemas.microsoft.com/office/drawing/2014/main" id="{40DA72F9-C66A-417F-9293-F95CBA923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69" name="Picture 5">
          <a:extLst>
            <a:ext uri="{FF2B5EF4-FFF2-40B4-BE49-F238E27FC236}">
              <a16:creationId xmlns:a16="http://schemas.microsoft.com/office/drawing/2014/main" id="{960289C7-A117-4E8D-B82F-A4C2BB6980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0" name="Picture 5">
          <a:extLst>
            <a:ext uri="{FF2B5EF4-FFF2-40B4-BE49-F238E27FC236}">
              <a16:creationId xmlns:a16="http://schemas.microsoft.com/office/drawing/2014/main" id="{C82F88EA-D21B-4AAA-8839-DB0B8945DE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1" name="Picture 5">
          <a:extLst>
            <a:ext uri="{FF2B5EF4-FFF2-40B4-BE49-F238E27FC236}">
              <a16:creationId xmlns:a16="http://schemas.microsoft.com/office/drawing/2014/main" id="{DDA6A427-988F-44CA-AECD-FF64EA652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2" name="Picture 5">
          <a:extLst>
            <a:ext uri="{FF2B5EF4-FFF2-40B4-BE49-F238E27FC236}">
              <a16:creationId xmlns:a16="http://schemas.microsoft.com/office/drawing/2014/main" id="{A0505885-C11F-4F54-A463-7474602D32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3" name="Picture 5">
          <a:extLst>
            <a:ext uri="{FF2B5EF4-FFF2-40B4-BE49-F238E27FC236}">
              <a16:creationId xmlns:a16="http://schemas.microsoft.com/office/drawing/2014/main" id="{21B900BB-13EC-43B2-B670-6DB81E51B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4" name="Picture 5">
          <a:extLst>
            <a:ext uri="{FF2B5EF4-FFF2-40B4-BE49-F238E27FC236}">
              <a16:creationId xmlns:a16="http://schemas.microsoft.com/office/drawing/2014/main" id="{9219353D-750F-4804-AA6B-6A212AC71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5" name="Picture 5">
          <a:extLst>
            <a:ext uri="{FF2B5EF4-FFF2-40B4-BE49-F238E27FC236}">
              <a16:creationId xmlns:a16="http://schemas.microsoft.com/office/drawing/2014/main" id="{A7F24B9B-8FD4-4245-865E-68936AE9A6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876" name="Picture 5">
          <a:extLst>
            <a:ext uri="{FF2B5EF4-FFF2-40B4-BE49-F238E27FC236}">
              <a16:creationId xmlns:a16="http://schemas.microsoft.com/office/drawing/2014/main" id="{A1F078CE-FBC4-45E9-8241-E56319CA6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77" name="Picture 5">
          <a:extLst>
            <a:ext uri="{FF2B5EF4-FFF2-40B4-BE49-F238E27FC236}">
              <a16:creationId xmlns:a16="http://schemas.microsoft.com/office/drawing/2014/main" id="{970EE252-770E-402A-B597-A8075A6EBA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78" name="Picture 5">
          <a:extLst>
            <a:ext uri="{FF2B5EF4-FFF2-40B4-BE49-F238E27FC236}">
              <a16:creationId xmlns:a16="http://schemas.microsoft.com/office/drawing/2014/main" id="{1BB8B315-3CA2-48BE-AA62-79B04ACE2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79" name="Picture 5">
          <a:extLst>
            <a:ext uri="{FF2B5EF4-FFF2-40B4-BE49-F238E27FC236}">
              <a16:creationId xmlns:a16="http://schemas.microsoft.com/office/drawing/2014/main" id="{E5A02C2B-D9E4-458A-A26A-8522459BB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0" name="Picture 5">
          <a:extLst>
            <a:ext uri="{FF2B5EF4-FFF2-40B4-BE49-F238E27FC236}">
              <a16:creationId xmlns:a16="http://schemas.microsoft.com/office/drawing/2014/main" id="{2FD3991D-CE2B-42FE-87BE-E5B48B1866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1" name="Picture 5">
          <a:extLst>
            <a:ext uri="{FF2B5EF4-FFF2-40B4-BE49-F238E27FC236}">
              <a16:creationId xmlns:a16="http://schemas.microsoft.com/office/drawing/2014/main" id="{B4BC5AF3-307D-4816-A53D-DC8C5C5F0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2" name="Picture 5">
          <a:extLst>
            <a:ext uri="{FF2B5EF4-FFF2-40B4-BE49-F238E27FC236}">
              <a16:creationId xmlns:a16="http://schemas.microsoft.com/office/drawing/2014/main" id="{B1EB263D-DBE8-421A-8AE8-7A303C6E3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3" name="Picture 5">
          <a:extLst>
            <a:ext uri="{FF2B5EF4-FFF2-40B4-BE49-F238E27FC236}">
              <a16:creationId xmlns:a16="http://schemas.microsoft.com/office/drawing/2014/main" id="{7AAE0956-6158-491B-B2CC-3DC3525A4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4" name="Picture 5">
          <a:extLst>
            <a:ext uri="{FF2B5EF4-FFF2-40B4-BE49-F238E27FC236}">
              <a16:creationId xmlns:a16="http://schemas.microsoft.com/office/drawing/2014/main" id="{3580970E-2871-4BE6-B0B7-59D0DF068F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5" name="Picture 5">
          <a:extLst>
            <a:ext uri="{FF2B5EF4-FFF2-40B4-BE49-F238E27FC236}">
              <a16:creationId xmlns:a16="http://schemas.microsoft.com/office/drawing/2014/main" id="{883D4EB7-5339-4D95-8DA4-DFC5C5232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6" name="Picture 5">
          <a:extLst>
            <a:ext uri="{FF2B5EF4-FFF2-40B4-BE49-F238E27FC236}">
              <a16:creationId xmlns:a16="http://schemas.microsoft.com/office/drawing/2014/main" id="{77D5BC65-65B1-4597-A0BB-4C5310B19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7" name="Picture 5">
          <a:extLst>
            <a:ext uri="{FF2B5EF4-FFF2-40B4-BE49-F238E27FC236}">
              <a16:creationId xmlns:a16="http://schemas.microsoft.com/office/drawing/2014/main" id="{48554B76-3A41-4BED-95FE-BF9F1EE57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8" name="Picture 5">
          <a:extLst>
            <a:ext uri="{FF2B5EF4-FFF2-40B4-BE49-F238E27FC236}">
              <a16:creationId xmlns:a16="http://schemas.microsoft.com/office/drawing/2014/main" id="{6595BB27-4BB2-4067-9E90-74A7BCC79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89" name="Picture 5">
          <a:extLst>
            <a:ext uri="{FF2B5EF4-FFF2-40B4-BE49-F238E27FC236}">
              <a16:creationId xmlns:a16="http://schemas.microsoft.com/office/drawing/2014/main" id="{7F3C0FB2-83F6-44FC-A840-576D89C193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0" name="Picture 5">
          <a:extLst>
            <a:ext uri="{FF2B5EF4-FFF2-40B4-BE49-F238E27FC236}">
              <a16:creationId xmlns:a16="http://schemas.microsoft.com/office/drawing/2014/main" id="{8D21F466-ADDC-443C-A00E-84EB79B40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1" name="Picture 5">
          <a:extLst>
            <a:ext uri="{FF2B5EF4-FFF2-40B4-BE49-F238E27FC236}">
              <a16:creationId xmlns:a16="http://schemas.microsoft.com/office/drawing/2014/main" id="{BEC6452A-2526-4315-AEAF-04556A11E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2" name="Picture 5">
          <a:extLst>
            <a:ext uri="{FF2B5EF4-FFF2-40B4-BE49-F238E27FC236}">
              <a16:creationId xmlns:a16="http://schemas.microsoft.com/office/drawing/2014/main" id="{E7211A2A-1448-47BF-B725-F0BFE06A4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3" name="Picture 5">
          <a:extLst>
            <a:ext uri="{FF2B5EF4-FFF2-40B4-BE49-F238E27FC236}">
              <a16:creationId xmlns:a16="http://schemas.microsoft.com/office/drawing/2014/main" id="{50E036E7-BD12-4DAC-AF92-E7B56E554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4" name="Picture 5">
          <a:extLst>
            <a:ext uri="{FF2B5EF4-FFF2-40B4-BE49-F238E27FC236}">
              <a16:creationId xmlns:a16="http://schemas.microsoft.com/office/drawing/2014/main" id="{8055956D-9031-4722-AB17-4D615BD3D2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5" name="Picture 5">
          <a:extLst>
            <a:ext uri="{FF2B5EF4-FFF2-40B4-BE49-F238E27FC236}">
              <a16:creationId xmlns:a16="http://schemas.microsoft.com/office/drawing/2014/main" id="{51F4973B-9148-49AB-B588-0D477F8247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6" name="Picture 5">
          <a:extLst>
            <a:ext uri="{FF2B5EF4-FFF2-40B4-BE49-F238E27FC236}">
              <a16:creationId xmlns:a16="http://schemas.microsoft.com/office/drawing/2014/main" id="{FBD6D9D0-2F80-4C8E-B233-594F2A55F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7" name="Picture 5">
          <a:extLst>
            <a:ext uri="{FF2B5EF4-FFF2-40B4-BE49-F238E27FC236}">
              <a16:creationId xmlns:a16="http://schemas.microsoft.com/office/drawing/2014/main" id="{402BDC90-81BA-4C92-8F9D-EB831F3EFA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8" name="Picture 5">
          <a:extLst>
            <a:ext uri="{FF2B5EF4-FFF2-40B4-BE49-F238E27FC236}">
              <a16:creationId xmlns:a16="http://schemas.microsoft.com/office/drawing/2014/main" id="{1EBAB3D4-EC44-4F8B-AC6B-418B1BA95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899" name="Picture 5">
          <a:extLst>
            <a:ext uri="{FF2B5EF4-FFF2-40B4-BE49-F238E27FC236}">
              <a16:creationId xmlns:a16="http://schemas.microsoft.com/office/drawing/2014/main" id="{25F5ED44-E79B-43D2-9388-7CD3374116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0" name="Picture 5">
          <a:extLst>
            <a:ext uri="{FF2B5EF4-FFF2-40B4-BE49-F238E27FC236}">
              <a16:creationId xmlns:a16="http://schemas.microsoft.com/office/drawing/2014/main" id="{DCFE91E1-EE94-4074-8962-0DF8EB13B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1" name="Picture 5">
          <a:extLst>
            <a:ext uri="{FF2B5EF4-FFF2-40B4-BE49-F238E27FC236}">
              <a16:creationId xmlns:a16="http://schemas.microsoft.com/office/drawing/2014/main" id="{74AA93B7-DC93-4319-8256-9FC5A33421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2" name="Picture 5">
          <a:extLst>
            <a:ext uri="{FF2B5EF4-FFF2-40B4-BE49-F238E27FC236}">
              <a16:creationId xmlns:a16="http://schemas.microsoft.com/office/drawing/2014/main" id="{7007E8BA-BBCB-4494-9AA0-97B64B8E4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3" name="Picture 5">
          <a:extLst>
            <a:ext uri="{FF2B5EF4-FFF2-40B4-BE49-F238E27FC236}">
              <a16:creationId xmlns:a16="http://schemas.microsoft.com/office/drawing/2014/main" id="{925D3D78-4E7B-482D-92E0-3D4FA1ABC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4" name="Picture 5">
          <a:extLst>
            <a:ext uri="{FF2B5EF4-FFF2-40B4-BE49-F238E27FC236}">
              <a16:creationId xmlns:a16="http://schemas.microsoft.com/office/drawing/2014/main" id="{E42F1667-EA0E-44B9-A3D5-B31BE86D0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5" name="Picture 5">
          <a:extLst>
            <a:ext uri="{FF2B5EF4-FFF2-40B4-BE49-F238E27FC236}">
              <a16:creationId xmlns:a16="http://schemas.microsoft.com/office/drawing/2014/main" id="{668EC3EE-2535-4CD1-947F-47C2FB412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6" name="Picture 5">
          <a:extLst>
            <a:ext uri="{FF2B5EF4-FFF2-40B4-BE49-F238E27FC236}">
              <a16:creationId xmlns:a16="http://schemas.microsoft.com/office/drawing/2014/main" id="{E7A0C99F-E708-4B2D-8585-87AD71029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7" name="Picture 5">
          <a:extLst>
            <a:ext uri="{FF2B5EF4-FFF2-40B4-BE49-F238E27FC236}">
              <a16:creationId xmlns:a16="http://schemas.microsoft.com/office/drawing/2014/main" id="{94EFC5F7-2C00-4658-9C46-070CCA1B4B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8" name="Picture 5">
          <a:extLst>
            <a:ext uri="{FF2B5EF4-FFF2-40B4-BE49-F238E27FC236}">
              <a16:creationId xmlns:a16="http://schemas.microsoft.com/office/drawing/2014/main" id="{826821B1-8993-494E-8263-A2CF224BB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09" name="Picture 5">
          <a:extLst>
            <a:ext uri="{FF2B5EF4-FFF2-40B4-BE49-F238E27FC236}">
              <a16:creationId xmlns:a16="http://schemas.microsoft.com/office/drawing/2014/main" id="{3F05E56B-6DC4-4A7B-8FDF-1D1B652E2C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0" name="Picture 5">
          <a:extLst>
            <a:ext uri="{FF2B5EF4-FFF2-40B4-BE49-F238E27FC236}">
              <a16:creationId xmlns:a16="http://schemas.microsoft.com/office/drawing/2014/main" id="{6911ECB1-EBCB-4B8A-ACA9-FFD1CD8E2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1" name="Picture 5">
          <a:extLst>
            <a:ext uri="{FF2B5EF4-FFF2-40B4-BE49-F238E27FC236}">
              <a16:creationId xmlns:a16="http://schemas.microsoft.com/office/drawing/2014/main" id="{7DBB1198-197B-457D-A1B0-F2CB90022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2" name="Picture 5">
          <a:extLst>
            <a:ext uri="{FF2B5EF4-FFF2-40B4-BE49-F238E27FC236}">
              <a16:creationId xmlns:a16="http://schemas.microsoft.com/office/drawing/2014/main" id="{B9B81D95-C8A4-46C2-B58E-9B5CFCA75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3" name="Picture 5">
          <a:extLst>
            <a:ext uri="{FF2B5EF4-FFF2-40B4-BE49-F238E27FC236}">
              <a16:creationId xmlns:a16="http://schemas.microsoft.com/office/drawing/2014/main" id="{0FAC796F-E411-476A-9688-206265889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4" name="Picture 5">
          <a:extLst>
            <a:ext uri="{FF2B5EF4-FFF2-40B4-BE49-F238E27FC236}">
              <a16:creationId xmlns:a16="http://schemas.microsoft.com/office/drawing/2014/main" id="{AC95DE11-E78C-4D0A-A049-8379E3E42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5" name="Picture 5">
          <a:extLst>
            <a:ext uri="{FF2B5EF4-FFF2-40B4-BE49-F238E27FC236}">
              <a16:creationId xmlns:a16="http://schemas.microsoft.com/office/drawing/2014/main" id="{7073F219-BCA5-4783-938F-3E00E4173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6" name="Picture 5">
          <a:extLst>
            <a:ext uri="{FF2B5EF4-FFF2-40B4-BE49-F238E27FC236}">
              <a16:creationId xmlns:a16="http://schemas.microsoft.com/office/drawing/2014/main" id="{0D0E601E-16E5-49BA-B92D-53833A7F4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7" name="Picture 5">
          <a:extLst>
            <a:ext uri="{FF2B5EF4-FFF2-40B4-BE49-F238E27FC236}">
              <a16:creationId xmlns:a16="http://schemas.microsoft.com/office/drawing/2014/main" id="{683D0EC8-3340-4549-9004-A902AADAF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8" name="Picture 5">
          <a:extLst>
            <a:ext uri="{FF2B5EF4-FFF2-40B4-BE49-F238E27FC236}">
              <a16:creationId xmlns:a16="http://schemas.microsoft.com/office/drawing/2014/main" id="{34287B5D-1C19-4A0C-A14A-D2D32126F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19" name="Picture 5">
          <a:extLst>
            <a:ext uri="{FF2B5EF4-FFF2-40B4-BE49-F238E27FC236}">
              <a16:creationId xmlns:a16="http://schemas.microsoft.com/office/drawing/2014/main" id="{4CE0B454-42E4-4137-8BD6-575CD4EAE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0" name="Picture 5">
          <a:extLst>
            <a:ext uri="{FF2B5EF4-FFF2-40B4-BE49-F238E27FC236}">
              <a16:creationId xmlns:a16="http://schemas.microsoft.com/office/drawing/2014/main" id="{C0E3714E-572C-4BAC-826B-3BC8A5FA5F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1" name="Picture 5">
          <a:extLst>
            <a:ext uri="{FF2B5EF4-FFF2-40B4-BE49-F238E27FC236}">
              <a16:creationId xmlns:a16="http://schemas.microsoft.com/office/drawing/2014/main" id="{D91D7298-18D3-40CE-81FC-413D1957B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2" name="Picture 5">
          <a:extLst>
            <a:ext uri="{FF2B5EF4-FFF2-40B4-BE49-F238E27FC236}">
              <a16:creationId xmlns:a16="http://schemas.microsoft.com/office/drawing/2014/main" id="{1DCAF6A1-0EF9-4BDB-88A7-16067E3BD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3" name="Picture 5">
          <a:extLst>
            <a:ext uri="{FF2B5EF4-FFF2-40B4-BE49-F238E27FC236}">
              <a16:creationId xmlns:a16="http://schemas.microsoft.com/office/drawing/2014/main" id="{0AE3E88F-629C-48DE-BD66-CE1A9D3E0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4" name="Picture 5">
          <a:extLst>
            <a:ext uri="{FF2B5EF4-FFF2-40B4-BE49-F238E27FC236}">
              <a16:creationId xmlns:a16="http://schemas.microsoft.com/office/drawing/2014/main" id="{5B2BE9FD-7F2D-4C21-A62A-9F68F21F5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5" name="Picture 5">
          <a:extLst>
            <a:ext uri="{FF2B5EF4-FFF2-40B4-BE49-F238E27FC236}">
              <a16:creationId xmlns:a16="http://schemas.microsoft.com/office/drawing/2014/main" id="{5577320A-698A-4B47-A719-4AEFB6F69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6" name="Picture 5">
          <a:extLst>
            <a:ext uri="{FF2B5EF4-FFF2-40B4-BE49-F238E27FC236}">
              <a16:creationId xmlns:a16="http://schemas.microsoft.com/office/drawing/2014/main" id="{A2C1DA55-5D1A-421A-92AD-2D20C5C3E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7" name="Picture 5">
          <a:extLst>
            <a:ext uri="{FF2B5EF4-FFF2-40B4-BE49-F238E27FC236}">
              <a16:creationId xmlns:a16="http://schemas.microsoft.com/office/drawing/2014/main" id="{CB89B542-BA9F-4755-8B5D-35F2134CB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8" name="Picture 5">
          <a:extLst>
            <a:ext uri="{FF2B5EF4-FFF2-40B4-BE49-F238E27FC236}">
              <a16:creationId xmlns:a16="http://schemas.microsoft.com/office/drawing/2014/main" id="{B5F122C0-82FF-48A7-98E1-8B82C5E57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29" name="Picture 5">
          <a:extLst>
            <a:ext uri="{FF2B5EF4-FFF2-40B4-BE49-F238E27FC236}">
              <a16:creationId xmlns:a16="http://schemas.microsoft.com/office/drawing/2014/main" id="{AD92436E-77ED-4466-8AE8-91B89CC44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0" name="Picture 5">
          <a:extLst>
            <a:ext uri="{FF2B5EF4-FFF2-40B4-BE49-F238E27FC236}">
              <a16:creationId xmlns:a16="http://schemas.microsoft.com/office/drawing/2014/main" id="{401AC172-16A9-496B-99B3-4001D78B7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1" name="Picture 5">
          <a:extLst>
            <a:ext uri="{FF2B5EF4-FFF2-40B4-BE49-F238E27FC236}">
              <a16:creationId xmlns:a16="http://schemas.microsoft.com/office/drawing/2014/main" id="{C44DEC21-A8CA-4308-BD9D-2F5F05192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2" name="Picture 5">
          <a:extLst>
            <a:ext uri="{FF2B5EF4-FFF2-40B4-BE49-F238E27FC236}">
              <a16:creationId xmlns:a16="http://schemas.microsoft.com/office/drawing/2014/main" id="{5DDF948A-C989-4BD8-BC99-0A58D5397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3" name="Picture 5">
          <a:extLst>
            <a:ext uri="{FF2B5EF4-FFF2-40B4-BE49-F238E27FC236}">
              <a16:creationId xmlns:a16="http://schemas.microsoft.com/office/drawing/2014/main" id="{A45333ED-5C00-4364-B65E-BB2592B1FD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4" name="Picture 5">
          <a:extLst>
            <a:ext uri="{FF2B5EF4-FFF2-40B4-BE49-F238E27FC236}">
              <a16:creationId xmlns:a16="http://schemas.microsoft.com/office/drawing/2014/main" id="{B02D33A9-7CA1-4724-999D-429A4F443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5" name="Picture 5">
          <a:extLst>
            <a:ext uri="{FF2B5EF4-FFF2-40B4-BE49-F238E27FC236}">
              <a16:creationId xmlns:a16="http://schemas.microsoft.com/office/drawing/2014/main" id="{4075C132-73D0-4E1B-9EB0-CBEE4DCC79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6" name="Picture 5">
          <a:extLst>
            <a:ext uri="{FF2B5EF4-FFF2-40B4-BE49-F238E27FC236}">
              <a16:creationId xmlns:a16="http://schemas.microsoft.com/office/drawing/2014/main" id="{2C500D6F-2E1F-4657-8D94-46DF796E8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7" name="Picture 5">
          <a:extLst>
            <a:ext uri="{FF2B5EF4-FFF2-40B4-BE49-F238E27FC236}">
              <a16:creationId xmlns:a16="http://schemas.microsoft.com/office/drawing/2014/main" id="{D9251401-58A4-48CC-9637-64D5DCFF1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38" name="Picture 5">
          <a:extLst>
            <a:ext uri="{FF2B5EF4-FFF2-40B4-BE49-F238E27FC236}">
              <a16:creationId xmlns:a16="http://schemas.microsoft.com/office/drawing/2014/main" id="{A8E909C9-805D-4B4B-B811-47F05D7D7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39" name="Picture 5">
          <a:extLst>
            <a:ext uri="{FF2B5EF4-FFF2-40B4-BE49-F238E27FC236}">
              <a16:creationId xmlns:a16="http://schemas.microsoft.com/office/drawing/2014/main" id="{49A60572-6F5B-462C-84B4-690E61AA0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0" name="Picture 5">
          <a:extLst>
            <a:ext uri="{FF2B5EF4-FFF2-40B4-BE49-F238E27FC236}">
              <a16:creationId xmlns:a16="http://schemas.microsoft.com/office/drawing/2014/main" id="{D80875A2-FA1A-495A-B45D-C79FD0D70F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1" name="Picture 5">
          <a:extLst>
            <a:ext uri="{FF2B5EF4-FFF2-40B4-BE49-F238E27FC236}">
              <a16:creationId xmlns:a16="http://schemas.microsoft.com/office/drawing/2014/main" id="{48C8B9FD-6C30-488F-BDCF-1FBBA1D2B7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2" name="Picture 5">
          <a:extLst>
            <a:ext uri="{FF2B5EF4-FFF2-40B4-BE49-F238E27FC236}">
              <a16:creationId xmlns:a16="http://schemas.microsoft.com/office/drawing/2014/main" id="{76FDF080-6228-4BD4-8AE4-6969EA63D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3" name="Picture 5">
          <a:extLst>
            <a:ext uri="{FF2B5EF4-FFF2-40B4-BE49-F238E27FC236}">
              <a16:creationId xmlns:a16="http://schemas.microsoft.com/office/drawing/2014/main" id="{1390C2D9-2AA2-4CAC-A5E2-70BAFEACF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4" name="Picture 5">
          <a:extLst>
            <a:ext uri="{FF2B5EF4-FFF2-40B4-BE49-F238E27FC236}">
              <a16:creationId xmlns:a16="http://schemas.microsoft.com/office/drawing/2014/main" id="{27A46C84-D17F-4801-997E-88786FBDA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5" name="Picture 5">
          <a:extLst>
            <a:ext uri="{FF2B5EF4-FFF2-40B4-BE49-F238E27FC236}">
              <a16:creationId xmlns:a16="http://schemas.microsoft.com/office/drawing/2014/main" id="{9B8E3006-9219-4595-A4B5-D5A8A37CF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6" name="Picture 5">
          <a:extLst>
            <a:ext uri="{FF2B5EF4-FFF2-40B4-BE49-F238E27FC236}">
              <a16:creationId xmlns:a16="http://schemas.microsoft.com/office/drawing/2014/main" id="{2557756A-365A-4CD7-88F5-2CDCD4AA29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7" name="Picture 5">
          <a:extLst>
            <a:ext uri="{FF2B5EF4-FFF2-40B4-BE49-F238E27FC236}">
              <a16:creationId xmlns:a16="http://schemas.microsoft.com/office/drawing/2014/main" id="{E7325994-E38D-4203-BD5C-990BE44B57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8" name="Picture 5">
          <a:extLst>
            <a:ext uri="{FF2B5EF4-FFF2-40B4-BE49-F238E27FC236}">
              <a16:creationId xmlns:a16="http://schemas.microsoft.com/office/drawing/2014/main" id="{E3BBF838-5D29-420C-991C-A033EB123A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49" name="Picture 5">
          <a:extLst>
            <a:ext uri="{FF2B5EF4-FFF2-40B4-BE49-F238E27FC236}">
              <a16:creationId xmlns:a16="http://schemas.microsoft.com/office/drawing/2014/main" id="{B889705B-F3FA-4118-AAC9-B592FE8BD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0" name="Picture 5">
          <a:extLst>
            <a:ext uri="{FF2B5EF4-FFF2-40B4-BE49-F238E27FC236}">
              <a16:creationId xmlns:a16="http://schemas.microsoft.com/office/drawing/2014/main" id="{C3DBD967-F467-4F19-AE5F-6CE5F8144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1" name="Picture 5">
          <a:extLst>
            <a:ext uri="{FF2B5EF4-FFF2-40B4-BE49-F238E27FC236}">
              <a16:creationId xmlns:a16="http://schemas.microsoft.com/office/drawing/2014/main" id="{5C11C306-B281-46D1-B3D4-2FFFBF021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2" name="Picture 5">
          <a:extLst>
            <a:ext uri="{FF2B5EF4-FFF2-40B4-BE49-F238E27FC236}">
              <a16:creationId xmlns:a16="http://schemas.microsoft.com/office/drawing/2014/main" id="{632354C0-94E4-4FA0-B911-E8CE34B29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3" name="Picture 5">
          <a:extLst>
            <a:ext uri="{FF2B5EF4-FFF2-40B4-BE49-F238E27FC236}">
              <a16:creationId xmlns:a16="http://schemas.microsoft.com/office/drawing/2014/main" id="{F4DFAB1E-F6DB-45B2-AA78-7251562C8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4" name="Picture 5">
          <a:extLst>
            <a:ext uri="{FF2B5EF4-FFF2-40B4-BE49-F238E27FC236}">
              <a16:creationId xmlns:a16="http://schemas.microsoft.com/office/drawing/2014/main" id="{DAF82684-4877-41A3-B46B-AEFA17527C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5" name="Picture 5">
          <a:extLst>
            <a:ext uri="{FF2B5EF4-FFF2-40B4-BE49-F238E27FC236}">
              <a16:creationId xmlns:a16="http://schemas.microsoft.com/office/drawing/2014/main" id="{18530F5F-79AA-43B3-B812-CAE558091D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6" name="Picture 5">
          <a:extLst>
            <a:ext uri="{FF2B5EF4-FFF2-40B4-BE49-F238E27FC236}">
              <a16:creationId xmlns:a16="http://schemas.microsoft.com/office/drawing/2014/main" id="{89EE729F-DCD4-4BD2-A4CA-BE8118FE0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7" name="Picture 5">
          <a:extLst>
            <a:ext uri="{FF2B5EF4-FFF2-40B4-BE49-F238E27FC236}">
              <a16:creationId xmlns:a16="http://schemas.microsoft.com/office/drawing/2014/main" id="{E27D78A5-D6BF-4EF1-B813-41B4358504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8" name="Picture 5">
          <a:extLst>
            <a:ext uri="{FF2B5EF4-FFF2-40B4-BE49-F238E27FC236}">
              <a16:creationId xmlns:a16="http://schemas.microsoft.com/office/drawing/2014/main" id="{D327CA47-6DAE-4CFF-9A63-382A153A1F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3959" name="Picture 5">
          <a:extLst>
            <a:ext uri="{FF2B5EF4-FFF2-40B4-BE49-F238E27FC236}">
              <a16:creationId xmlns:a16="http://schemas.microsoft.com/office/drawing/2014/main" id="{95E227B1-A17A-4E73-9039-A582EF901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0" name="Picture 5">
          <a:extLst>
            <a:ext uri="{FF2B5EF4-FFF2-40B4-BE49-F238E27FC236}">
              <a16:creationId xmlns:a16="http://schemas.microsoft.com/office/drawing/2014/main" id="{7AC05C28-0BA6-426C-ADB0-7E2736A541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1" name="Picture 5">
          <a:extLst>
            <a:ext uri="{FF2B5EF4-FFF2-40B4-BE49-F238E27FC236}">
              <a16:creationId xmlns:a16="http://schemas.microsoft.com/office/drawing/2014/main" id="{E8F0E27D-D6B5-4873-9EAB-343820E07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2" name="Picture 5">
          <a:extLst>
            <a:ext uri="{FF2B5EF4-FFF2-40B4-BE49-F238E27FC236}">
              <a16:creationId xmlns:a16="http://schemas.microsoft.com/office/drawing/2014/main" id="{FF6C4BEC-E5D1-4C63-92D3-F51B41C9D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3" name="Picture 5">
          <a:extLst>
            <a:ext uri="{FF2B5EF4-FFF2-40B4-BE49-F238E27FC236}">
              <a16:creationId xmlns:a16="http://schemas.microsoft.com/office/drawing/2014/main" id="{DE7500D7-90FF-4E1F-A380-E819476E7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4" name="Picture 5">
          <a:extLst>
            <a:ext uri="{FF2B5EF4-FFF2-40B4-BE49-F238E27FC236}">
              <a16:creationId xmlns:a16="http://schemas.microsoft.com/office/drawing/2014/main" id="{0841890F-EB89-406C-86B7-B8C90DEF76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5" name="Picture 5">
          <a:extLst>
            <a:ext uri="{FF2B5EF4-FFF2-40B4-BE49-F238E27FC236}">
              <a16:creationId xmlns:a16="http://schemas.microsoft.com/office/drawing/2014/main" id="{195B6BF4-D86E-4468-9033-9E63CACAE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6" name="Picture 5">
          <a:extLst>
            <a:ext uri="{FF2B5EF4-FFF2-40B4-BE49-F238E27FC236}">
              <a16:creationId xmlns:a16="http://schemas.microsoft.com/office/drawing/2014/main" id="{59C0B67C-0160-4F64-A225-E0D65966D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7" name="Picture 5">
          <a:extLst>
            <a:ext uri="{FF2B5EF4-FFF2-40B4-BE49-F238E27FC236}">
              <a16:creationId xmlns:a16="http://schemas.microsoft.com/office/drawing/2014/main" id="{630FD51C-4368-4C95-A946-ECFCFBA80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8" name="Picture 5">
          <a:extLst>
            <a:ext uri="{FF2B5EF4-FFF2-40B4-BE49-F238E27FC236}">
              <a16:creationId xmlns:a16="http://schemas.microsoft.com/office/drawing/2014/main" id="{914602D4-35FC-4AFB-AE0C-53DCEE565F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69" name="Picture 5">
          <a:extLst>
            <a:ext uri="{FF2B5EF4-FFF2-40B4-BE49-F238E27FC236}">
              <a16:creationId xmlns:a16="http://schemas.microsoft.com/office/drawing/2014/main" id="{633736CD-CD4C-4A35-A663-B566E5FA0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0" name="Picture 5">
          <a:extLst>
            <a:ext uri="{FF2B5EF4-FFF2-40B4-BE49-F238E27FC236}">
              <a16:creationId xmlns:a16="http://schemas.microsoft.com/office/drawing/2014/main" id="{36175F0B-8E26-4BFA-934E-4C2B004A5F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1" name="Picture 5">
          <a:extLst>
            <a:ext uri="{FF2B5EF4-FFF2-40B4-BE49-F238E27FC236}">
              <a16:creationId xmlns:a16="http://schemas.microsoft.com/office/drawing/2014/main" id="{9F08159B-A08F-4F54-8ACA-7EC4876F2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2" name="Picture 5">
          <a:extLst>
            <a:ext uri="{FF2B5EF4-FFF2-40B4-BE49-F238E27FC236}">
              <a16:creationId xmlns:a16="http://schemas.microsoft.com/office/drawing/2014/main" id="{B1769006-8554-409D-8C84-F57E0B69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3" name="Picture 5">
          <a:extLst>
            <a:ext uri="{FF2B5EF4-FFF2-40B4-BE49-F238E27FC236}">
              <a16:creationId xmlns:a16="http://schemas.microsoft.com/office/drawing/2014/main" id="{AA5155AF-D871-461F-9B6B-5974B99C5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4" name="Picture 5">
          <a:extLst>
            <a:ext uri="{FF2B5EF4-FFF2-40B4-BE49-F238E27FC236}">
              <a16:creationId xmlns:a16="http://schemas.microsoft.com/office/drawing/2014/main" id="{14B3D736-02B7-4B22-8023-50C4F5B433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5" name="Picture 5">
          <a:extLst>
            <a:ext uri="{FF2B5EF4-FFF2-40B4-BE49-F238E27FC236}">
              <a16:creationId xmlns:a16="http://schemas.microsoft.com/office/drawing/2014/main" id="{79DAB37E-87E1-4593-BDB2-FB7C71982F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6" name="Picture 5">
          <a:extLst>
            <a:ext uri="{FF2B5EF4-FFF2-40B4-BE49-F238E27FC236}">
              <a16:creationId xmlns:a16="http://schemas.microsoft.com/office/drawing/2014/main" id="{06B053C3-FF5F-4ED6-A694-EA00FFCAA9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7" name="Picture 5">
          <a:extLst>
            <a:ext uri="{FF2B5EF4-FFF2-40B4-BE49-F238E27FC236}">
              <a16:creationId xmlns:a16="http://schemas.microsoft.com/office/drawing/2014/main" id="{DE091A19-49BF-4AEE-8B56-56BD909968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8" name="Picture 5">
          <a:extLst>
            <a:ext uri="{FF2B5EF4-FFF2-40B4-BE49-F238E27FC236}">
              <a16:creationId xmlns:a16="http://schemas.microsoft.com/office/drawing/2014/main" id="{A56151B7-8534-457D-A974-8C013A49D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79" name="Picture 5">
          <a:extLst>
            <a:ext uri="{FF2B5EF4-FFF2-40B4-BE49-F238E27FC236}">
              <a16:creationId xmlns:a16="http://schemas.microsoft.com/office/drawing/2014/main" id="{4327E8F7-D5C0-437B-93C8-BEC29BA12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3980" name="Picture 5">
          <a:extLst>
            <a:ext uri="{FF2B5EF4-FFF2-40B4-BE49-F238E27FC236}">
              <a16:creationId xmlns:a16="http://schemas.microsoft.com/office/drawing/2014/main" id="{1760F67E-6EC2-4011-8272-DB358FE01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1" name="Picture 5">
          <a:extLst>
            <a:ext uri="{FF2B5EF4-FFF2-40B4-BE49-F238E27FC236}">
              <a16:creationId xmlns:a16="http://schemas.microsoft.com/office/drawing/2014/main" id="{678C0F07-DEBA-41B3-9C72-66D667B5DA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2" name="Picture 5">
          <a:extLst>
            <a:ext uri="{FF2B5EF4-FFF2-40B4-BE49-F238E27FC236}">
              <a16:creationId xmlns:a16="http://schemas.microsoft.com/office/drawing/2014/main" id="{83BB4A6F-00C8-4350-90F3-9753C0143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3" name="Picture 5">
          <a:extLst>
            <a:ext uri="{FF2B5EF4-FFF2-40B4-BE49-F238E27FC236}">
              <a16:creationId xmlns:a16="http://schemas.microsoft.com/office/drawing/2014/main" id="{9989539E-BCA5-4795-81CC-642FC98596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4" name="Picture 5">
          <a:extLst>
            <a:ext uri="{FF2B5EF4-FFF2-40B4-BE49-F238E27FC236}">
              <a16:creationId xmlns:a16="http://schemas.microsoft.com/office/drawing/2014/main" id="{36B4BF89-3F9E-45AF-81C5-54797FE55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5" name="Picture 5">
          <a:extLst>
            <a:ext uri="{FF2B5EF4-FFF2-40B4-BE49-F238E27FC236}">
              <a16:creationId xmlns:a16="http://schemas.microsoft.com/office/drawing/2014/main" id="{AFBC8DB1-038C-4F6D-8E53-E3243963A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6" name="Picture 5">
          <a:extLst>
            <a:ext uri="{FF2B5EF4-FFF2-40B4-BE49-F238E27FC236}">
              <a16:creationId xmlns:a16="http://schemas.microsoft.com/office/drawing/2014/main" id="{C5C94EBC-ADC2-4B9B-AE6A-18E8B6B19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7" name="Picture 5">
          <a:extLst>
            <a:ext uri="{FF2B5EF4-FFF2-40B4-BE49-F238E27FC236}">
              <a16:creationId xmlns:a16="http://schemas.microsoft.com/office/drawing/2014/main" id="{6D9F445B-0EFD-4EAB-9490-8D5B3C9BC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8" name="Picture 5">
          <a:extLst>
            <a:ext uri="{FF2B5EF4-FFF2-40B4-BE49-F238E27FC236}">
              <a16:creationId xmlns:a16="http://schemas.microsoft.com/office/drawing/2014/main" id="{F8833512-F9A8-4789-8C8A-F47C673BF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89" name="Picture 5">
          <a:extLst>
            <a:ext uri="{FF2B5EF4-FFF2-40B4-BE49-F238E27FC236}">
              <a16:creationId xmlns:a16="http://schemas.microsoft.com/office/drawing/2014/main" id="{243F21F6-1B49-483B-BDEC-46D85917A9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0" name="Picture 5">
          <a:extLst>
            <a:ext uri="{FF2B5EF4-FFF2-40B4-BE49-F238E27FC236}">
              <a16:creationId xmlns:a16="http://schemas.microsoft.com/office/drawing/2014/main" id="{B1F09178-AB99-4A8A-A9D7-84D4E734E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1" name="Picture 5">
          <a:extLst>
            <a:ext uri="{FF2B5EF4-FFF2-40B4-BE49-F238E27FC236}">
              <a16:creationId xmlns:a16="http://schemas.microsoft.com/office/drawing/2014/main" id="{1E622DC2-4D2B-434B-BD35-43CA31699D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2" name="Picture 5">
          <a:extLst>
            <a:ext uri="{FF2B5EF4-FFF2-40B4-BE49-F238E27FC236}">
              <a16:creationId xmlns:a16="http://schemas.microsoft.com/office/drawing/2014/main" id="{6A36854E-F384-46C9-9687-138019D1C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3" name="Picture 5">
          <a:extLst>
            <a:ext uri="{FF2B5EF4-FFF2-40B4-BE49-F238E27FC236}">
              <a16:creationId xmlns:a16="http://schemas.microsoft.com/office/drawing/2014/main" id="{0DA503C2-2ECD-4C8E-8C3C-2D08BCAC44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4" name="Picture 5">
          <a:extLst>
            <a:ext uri="{FF2B5EF4-FFF2-40B4-BE49-F238E27FC236}">
              <a16:creationId xmlns:a16="http://schemas.microsoft.com/office/drawing/2014/main" id="{C3394B69-554B-4849-97C0-0E21FE2D0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5" name="Picture 5">
          <a:extLst>
            <a:ext uri="{FF2B5EF4-FFF2-40B4-BE49-F238E27FC236}">
              <a16:creationId xmlns:a16="http://schemas.microsoft.com/office/drawing/2014/main" id="{530EE060-7289-4E5F-A777-5F73B4410A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6" name="Picture 5">
          <a:extLst>
            <a:ext uri="{FF2B5EF4-FFF2-40B4-BE49-F238E27FC236}">
              <a16:creationId xmlns:a16="http://schemas.microsoft.com/office/drawing/2014/main" id="{198081C9-550D-4F60-B2EC-CD0992091F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7" name="Picture 5">
          <a:extLst>
            <a:ext uri="{FF2B5EF4-FFF2-40B4-BE49-F238E27FC236}">
              <a16:creationId xmlns:a16="http://schemas.microsoft.com/office/drawing/2014/main" id="{97C87490-7B54-4793-84A8-C6CA41EC77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8" name="Picture 5">
          <a:extLst>
            <a:ext uri="{FF2B5EF4-FFF2-40B4-BE49-F238E27FC236}">
              <a16:creationId xmlns:a16="http://schemas.microsoft.com/office/drawing/2014/main" id="{BEAE7E5B-332C-4410-865D-2C4B626493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3999" name="Picture 5">
          <a:extLst>
            <a:ext uri="{FF2B5EF4-FFF2-40B4-BE49-F238E27FC236}">
              <a16:creationId xmlns:a16="http://schemas.microsoft.com/office/drawing/2014/main" id="{C5CAC48F-FEA0-4C53-A1E1-0482617A7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0" name="Picture 5">
          <a:extLst>
            <a:ext uri="{FF2B5EF4-FFF2-40B4-BE49-F238E27FC236}">
              <a16:creationId xmlns:a16="http://schemas.microsoft.com/office/drawing/2014/main" id="{33EA5C9C-26E4-4926-B1D1-B5D2AE272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1" name="Picture 5">
          <a:extLst>
            <a:ext uri="{FF2B5EF4-FFF2-40B4-BE49-F238E27FC236}">
              <a16:creationId xmlns:a16="http://schemas.microsoft.com/office/drawing/2014/main" id="{FAE8A6E9-6307-4A09-8F94-DC5EDA913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2" name="Picture 5">
          <a:extLst>
            <a:ext uri="{FF2B5EF4-FFF2-40B4-BE49-F238E27FC236}">
              <a16:creationId xmlns:a16="http://schemas.microsoft.com/office/drawing/2014/main" id="{52A93B84-928D-486F-B52D-7023D1B5F6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3" name="Picture 5">
          <a:extLst>
            <a:ext uri="{FF2B5EF4-FFF2-40B4-BE49-F238E27FC236}">
              <a16:creationId xmlns:a16="http://schemas.microsoft.com/office/drawing/2014/main" id="{9BA54DC8-528F-44D7-BAE1-A7B0C2F219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4" name="Picture 5">
          <a:extLst>
            <a:ext uri="{FF2B5EF4-FFF2-40B4-BE49-F238E27FC236}">
              <a16:creationId xmlns:a16="http://schemas.microsoft.com/office/drawing/2014/main" id="{EAC377E0-A5DA-49D9-A88C-437899D54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5" name="Picture 5">
          <a:extLst>
            <a:ext uri="{FF2B5EF4-FFF2-40B4-BE49-F238E27FC236}">
              <a16:creationId xmlns:a16="http://schemas.microsoft.com/office/drawing/2014/main" id="{07A10AA5-3014-4409-A824-9CEB1686D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6" name="Picture 5">
          <a:extLst>
            <a:ext uri="{FF2B5EF4-FFF2-40B4-BE49-F238E27FC236}">
              <a16:creationId xmlns:a16="http://schemas.microsoft.com/office/drawing/2014/main" id="{9FDDFF48-E184-499F-B334-28018F30C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7" name="Picture 5">
          <a:extLst>
            <a:ext uri="{FF2B5EF4-FFF2-40B4-BE49-F238E27FC236}">
              <a16:creationId xmlns:a16="http://schemas.microsoft.com/office/drawing/2014/main" id="{5EAB3D15-AD09-4DE8-BABE-10060139D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8" name="Picture 5">
          <a:extLst>
            <a:ext uri="{FF2B5EF4-FFF2-40B4-BE49-F238E27FC236}">
              <a16:creationId xmlns:a16="http://schemas.microsoft.com/office/drawing/2014/main" id="{342FC57B-AC2C-45E1-948A-A059BEBFA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09" name="Picture 5">
          <a:extLst>
            <a:ext uri="{FF2B5EF4-FFF2-40B4-BE49-F238E27FC236}">
              <a16:creationId xmlns:a16="http://schemas.microsoft.com/office/drawing/2014/main" id="{5C6B0785-C2BF-435B-804F-42FD5FF99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0" name="Picture 5">
          <a:extLst>
            <a:ext uri="{FF2B5EF4-FFF2-40B4-BE49-F238E27FC236}">
              <a16:creationId xmlns:a16="http://schemas.microsoft.com/office/drawing/2014/main" id="{A72EDDEB-AEDD-4598-A8E3-9DCF614560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1" name="Picture 5">
          <a:extLst>
            <a:ext uri="{FF2B5EF4-FFF2-40B4-BE49-F238E27FC236}">
              <a16:creationId xmlns:a16="http://schemas.microsoft.com/office/drawing/2014/main" id="{3C7E646A-5BBB-4C61-B939-37F363A4C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2" name="Picture 5">
          <a:extLst>
            <a:ext uri="{FF2B5EF4-FFF2-40B4-BE49-F238E27FC236}">
              <a16:creationId xmlns:a16="http://schemas.microsoft.com/office/drawing/2014/main" id="{6C7D327F-1AF5-492B-B1CC-87B2F9A78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3" name="Picture 5">
          <a:extLst>
            <a:ext uri="{FF2B5EF4-FFF2-40B4-BE49-F238E27FC236}">
              <a16:creationId xmlns:a16="http://schemas.microsoft.com/office/drawing/2014/main" id="{1B74DAE4-2D67-44BB-889F-40B2CD0C4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4" name="Picture 5">
          <a:extLst>
            <a:ext uri="{FF2B5EF4-FFF2-40B4-BE49-F238E27FC236}">
              <a16:creationId xmlns:a16="http://schemas.microsoft.com/office/drawing/2014/main" id="{D3C0EC03-FA45-4BA0-B080-99E6F74793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5" name="Picture 5">
          <a:extLst>
            <a:ext uri="{FF2B5EF4-FFF2-40B4-BE49-F238E27FC236}">
              <a16:creationId xmlns:a16="http://schemas.microsoft.com/office/drawing/2014/main" id="{603D6B24-8BF9-4936-A049-F01B796FA5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6" name="Picture 5">
          <a:extLst>
            <a:ext uri="{FF2B5EF4-FFF2-40B4-BE49-F238E27FC236}">
              <a16:creationId xmlns:a16="http://schemas.microsoft.com/office/drawing/2014/main" id="{6233B250-4998-497A-A1B3-FD2173F5A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7" name="Picture 5">
          <a:extLst>
            <a:ext uri="{FF2B5EF4-FFF2-40B4-BE49-F238E27FC236}">
              <a16:creationId xmlns:a16="http://schemas.microsoft.com/office/drawing/2014/main" id="{BCDBFB99-B4E5-4891-A87D-099ACE5EA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8" name="Picture 5">
          <a:extLst>
            <a:ext uri="{FF2B5EF4-FFF2-40B4-BE49-F238E27FC236}">
              <a16:creationId xmlns:a16="http://schemas.microsoft.com/office/drawing/2014/main" id="{EC2575EF-5F90-45C7-8F7D-5A420374F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19" name="Picture 5">
          <a:extLst>
            <a:ext uri="{FF2B5EF4-FFF2-40B4-BE49-F238E27FC236}">
              <a16:creationId xmlns:a16="http://schemas.microsoft.com/office/drawing/2014/main" id="{B4911739-E6EC-4B30-A5D3-F7491026D4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0" name="Picture 5">
          <a:extLst>
            <a:ext uri="{FF2B5EF4-FFF2-40B4-BE49-F238E27FC236}">
              <a16:creationId xmlns:a16="http://schemas.microsoft.com/office/drawing/2014/main" id="{9652DA8B-00C4-40B8-B577-CB6175802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1" name="Picture 5">
          <a:extLst>
            <a:ext uri="{FF2B5EF4-FFF2-40B4-BE49-F238E27FC236}">
              <a16:creationId xmlns:a16="http://schemas.microsoft.com/office/drawing/2014/main" id="{62FE4EC6-86EB-4EA9-91A1-EBB8176778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2" name="Picture 5">
          <a:extLst>
            <a:ext uri="{FF2B5EF4-FFF2-40B4-BE49-F238E27FC236}">
              <a16:creationId xmlns:a16="http://schemas.microsoft.com/office/drawing/2014/main" id="{39991C76-B846-44D6-BF8F-0D962D819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3" name="Picture 5">
          <a:extLst>
            <a:ext uri="{FF2B5EF4-FFF2-40B4-BE49-F238E27FC236}">
              <a16:creationId xmlns:a16="http://schemas.microsoft.com/office/drawing/2014/main" id="{01CF90ED-AA66-48B7-BF2D-F7DDAD850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4" name="Picture 5">
          <a:extLst>
            <a:ext uri="{FF2B5EF4-FFF2-40B4-BE49-F238E27FC236}">
              <a16:creationId xmlns:a16="http://schemas.microsoft.com/office/drawing/2014/main" id="{C9660720-414E-4113-AD43-CC44C3431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5" name="Picture 5">
          <a:extLst>
            <a:ext uri="{FF2B5EF4-FFF2-40B4-BE49-F238E27FC236}">
              <a16:creationId xmlns:a16="http://schemas.microsoft.com/office/drawing/2014/main" id="{D0DBCA51-33A7-426D-9977-78000850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6" name="Picture 5">
          <a:extLst>
            <a:ext uri="{FF2B5EF4-FFF2-40B4-BE49-F238E27FC236}">
              <a16:creationId xmlns:a16="http://schemas.microsoft.com/office/drawing/2014/main" id="{F1BC63FB-9AB4-40B6-A0E6-E8DA5B006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7" name="Picture 5">
          <a:extLst>
            <a:ext uri="{FF2B5EF4-FFF2-40B4-BE49-F238E27FC236}">
              <a16:creationId xmlns:a16="http://schemas.microsoft.com/office/drawing/2014/main" id="{3B372BF7-D8E6-4619-B56E-9DDAC8EFF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8" name="Picture 5">
          <a:extLst>
            <a:ext uri="{FF2B5EF4-FFF2-40B4-BE49-F238E27FC236}">
              <a16:creationId xmlns:a16="http://schemas.microsoft.com/office/drawing/2014/main" id="{DC2960F1-BF03-4497-AABF-0BB758762D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29" name="Picture 5">
          <a:extLst>
            <a:ext uri="{FF2B5EF4-FFF2-40B4-BE49-F238E27FC236}">
              <a16:creationId xmlns:a16="http://schemas.microsoft.com/office/drawing/2014/main" id="{804E75AB-FFE5-45F6-BE47-8EB5701123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0" name="Picture 5">
          <a:extLst>
            <a:ext uri="{FF2B5EF4-FFF2-40B4-BE49-F238E27FC236}">
              <a16:creationId xmlns:a16="http://schemas.microsoft.com/office/drawing/2014/main" id="{7890FD2A-B72F-4A5D-943D-35671F0F8C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1" name="Picture 5">
          <a:extLst>
            <a:ext uri="{FF2B5EF4-FFF2-40B4-BE49-F238E27FC236}">
              <a16:creationId xmlns:a16="http://schemas.microsoft.com/office/drawing/2014/main" id="{8A95CDE8-0578-4E47-9BF0-6687802546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2" name="Picture 5">
          <a:extLst>
            <a:ext uri="{FF2B5EF4-FFF2-40B4-BE49-F238E27FC236}">
              <a16:creationId xmlns:a16="http://schemas.microsoft.com/office/drawing/2014/main" id="{1CB7D705-27E2-45E0-99A1-C07BE70E2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3" name="Picture 5">
          <a:extLst>
            <a:ext uri="{FF2B5EF4-FFF2-40B4-BE49-F238E27FC236}">
              <a16:creationId xmlns:a16="http://schemas.microsoft.com/office/drawing/2014/main" id="{C7D0531C-9F31-41D8-90B5-09C3D7881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4" name="Picture 5">
          <a:extLst>
            <a:ext uri="{FF2B5EF4-FFF2-40B4-BE49-F238E27FC236}">
              <a16:creationId xmlns:a16="http://schemas.microsoft.com/office/drawing/2014/main" id="{10E5FD5A-97FD-4457-BDAE-F654C67AF3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5" name="Picture 5">
          <a:extLst>
            <a:ext uri="{FF2B5EF4-FFF2-40B4-BE49-F238E27FC236}">
              <a16:creationId xmlns:a16="http://schemas.microsoft.com/office/drawing/2014/main" id="{FEA3F036-6495-4994-A3F3-669AADECE6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6" name="Picture 5">
          <a:extLst>
            <a:ext uri="{FF2B5EF4-FFF2-40B4-BE49-F238E27FC236}">
              <a16:creationId xmlns:a16="http://schemas.microsoft.com/office/drawing/2014/main" id="{35498119-FE08-41DF-AB54-89BA3A2D5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7" name="Picture 5">
          <a:extLst>
            <a:ext uri="{FF2B5EF4-FFF2-40B4-BE49-F238E27FC236}">
              <a16:creationId xmlns:a16="http://schemas.microsoft.com/office/drawing/2014/main" id="{0B189B38-F580-4F5A-A76E-1060A6E24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8" name="Picture 5">
          <a:extLst>
            <a:ext uri="{FF2B5EF4-FFF2-40B4-BE49-F238E27FC236}">
              <a16:creationId xmlns:a16="http://schemas.microsoft.com/office/drawing/2014/main" id="{CB27EC56-CBF8-42F7-8463-B95D1BCDE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39" name="Picture 5">
          <a:extLst>
            <a:ext uri="{FF2B5EF4-FFF2-40B4-BE49-F238E27FC236}">
              <a16:creationId xmlns:a16="http://schemas.microsoft.com/office/drawing/2014/main" id="{FB30A6BD-0DB6-4041-A930-BBE55886D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40" name="Picture 5">
          <a:extLst>
            <a:ext uri="{FF2B5EF4-FFF2-40B4-BE49-F238E27FC236}">
              <a16:creationId xmlns:a16="http://schemas.microsoft.com/office/drawing/2014/main" id="{E20B2019-5D99-49A1-9A3D-0F00D9B4B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41" name="Picture 5">
          <a:extLst>
            <a:ext uri="{FF2B5EF4-FFF2-40B4-BE49-F238E27FC236}">
              <a16:creationId xmlns:a16="http://schemas.microsoft.com/office/drawing/2014/main" id="{0158F1FA-F4E5-4274-9103-3049C23BC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042" name="Picture 5">
          <a:extLst>
            <a:ext uri="{FF2B5EF4-FFF2-40B4-BE49-F238E27FC236}">
              <a16:creationId xmlns:a16="http://schemas.microsoft.com/office/drawing/2014/main" id="{CFFAB4A8-7556-44E6-9A7C-63D06DBEE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3" name="Picture 5">
          <a:extLst>
            <a:ext uri="{FF2B5EF4-FFF2-40B4-BE49-F238E27FC236}">
              <a16:creationId xmlns:a16="http://schemas.microsoft.com/office/drawing/2014/main" id="{10F95168-B914-4535-89BB-BCB5474B1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4" name="Picture 5">
          <a:extLst>
            <a:ext uri="{FF2B5EF4-FFF2-40B4-BE49-F238E27FC236}">
              <a16:creationId xmlns:a16="http://schemas.microsoft.com/office/drawing/2014/main" id="{9C49EC92-3169-49F1-B522-AF3A5622B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5" name="Picture 5">
          <a:extLst>
            <a:ext uri="{FF2B5EF4-FFF2-40B4-BE49-F238E27FC236}">
              <a16:creationId xmlns:a16="http://schemas.microsoft.com/office/drawing/2014/main" id="{A88C5433-9FF8-4EF2-9B7E-D6138B21B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6" name="Picture 5">
          <a:extLst>
            <a:ext uri="{FF2B5EF4-FFF2-40B4-BE49-F238E27FC236}">
              <a16:creationId xmlns:a16="http://schemas.microsoft.com/office/drawing/2014/main" id="{FAC53B21-1D34-4ADB-B8BD-DD095CF9E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7" name="Picture 5">
          <a:extLst>
            <a:ext uri="{FF2B5EF4-FFF2-40B4-BE49-F238E27FC236}">
              <a16:creationId xmlns:a16="http://schemas.microsoft.com/office/drawing/2014/main" id="{BF45B28C-24D9-4DFC-8591-12661D9EBB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8" name="Picture 5">
          <a:extLst>
            <a:ext uri="{FF2B5EF4-FFF2-40B4-BE49-F238E27FC236}">
              <a16:creationId xmlns:a16="http://schemas.microsoft.com/office/drawing/2014/main" id="{4701DF93-8656-4F03-9A89-463DFA82D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49" name="Picture 5">
          <a:extLst>
            <a:ext uri="{FF2B5EF4-FFF2-40B4-BE49-F238E27FC236}">
              <a16:creationId xmlns:a16="http://schemas.microsoft.com/office/drawing/2014/main" id="{EBBDF81E-F946-49B6-B3E4-87A2502FEF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0" name="Picture 5">
          <a:extLst>
            <a:ext uri="{FF2B5EF4-FFF2-40B4-BE49-F238E27FC236}">
              <a16:creationId xmlns:a16="http://schemas.microsoft.com/office/drawing/2014/main" id="{09BB6E60-F07D-477A-B8DB-E58FA2540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1" name="Picture 5">
          <a:extLst>
            <a:ext uri="{FF2B5EF4-FFF2-40B4-BE49-F238E27FC236}">
              <a16:creationId xmlns:a16="http://schemas.microsoft.com/office/drawing/2014/main" id="{1D6902AE-3EF4-4B63-93C7-C69CD2D25B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2" name="Picture 5">
          <a:extLst>
            <a:ext uri="{FF2B5EF4-FFF2-40B4-BE49-F238E27FC236}">
              <a16:creationId xmlns:a16="http://schemas.microsoft.com/office/drawing/2014/main" id="{506173AD-F4DB-4AAA-B4F4-67F9EBCBE4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3" name="Picture 5">
          <a:extLst>
            <a:ext uri="{FF2B5EF4-FFF2-40B4-BE49-F238E27FC236}">
              <a16:creationId xmlns:a16="http://schemas.microsoft.com/office/drawing/2014/main" id="{E6D928B1-7A93-48C0-A6AB-3C3FAF806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4" name="Picture 5">
          <a:extLst>
            <a:ext uri="{FF2B5EF4-FFF2-40B4-BE49-F238E27FC236}">
              <a16:creationId xmlns:a16="http://schemas.microsoft.com/office/drawing/2014/main" id="{95E893EE-1AF1-4B88-B6E4-D2FA76C3AA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5" name="Picture 5">
          <a:extLst>
            <a:ext uri="{FF2B5EF4-FFF2-40B4-BE49-F238E27FC236}">
              <a16:creationId xmlns:a16="http://schemas.microsoft.com/office/drawing/2014/main" id="{D70C96E5-4733-48E5-B36F-348F74B93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6" name="Picture 5">
          <a:extLst>
            <a:ext uri="{FF2B5EF4-FFF2-40B4-BE49-F238E27FC236}">
              <a16:creationId xmlns:a16="http://schemas.microsoft.com/office/drawing/2014/main" id="{55C6C5A5-618A-4EDB-9FBE-75E8ACCEC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7" name="Picture 5">
          <a:extLst>
            <a:ext uri="{FF2B5EF4-FFF2-40B4-BE49-F238E27FC236}">
              <a16:creationId xmlns:a16="http://schemas.microsoft.com/office/drawing/2014/main" id="{0165C8B2-1C5C-40E1-A239-0964FE552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8" name="Picture 5">
          <a:extLst>
            <a:ext uri="{FF2B5EF4-FFF2-40B4-BE49-F238E27FC236}">
              <a16:creationId xmlns:a16="http://schemas.microsoft.com/office/drawing/2014/main" id="{FBEBA2B7-DF7E-4C87-8233-5F7025E8BE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59" name="Picture 5">
          <a:extLst>
            <a:ext uri="{FF2B5EF4-FFF2-40B4-BE49-F238E27FC236}">
              <a16:creationId xmlns:a16="http://schemas.microsoft.com/office/drawing/2014/main" id="{6A282229-94FE-4780-8A5E-1531ACA37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60" name="Picture 5">
          <a:extLst>
            <a:ext uri="{FF2B5EF4-FFF2-40B4-BE49-F238E27FC236}">
              <a16:creationId xmlns:a16="http://schemas.microsoft.com/office/drawing/2014/main" id="{F2E4F81B-9297-4A07-9788-61AAB74B9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61" name="Picture 5">
          <a:extLst>
            <a:ext uri="{FF2B5EF4-FFF2-40B4-BE49-F238E27FC236}">
              <a16:creationId xmlns:a16="http://schemas.microsoft.com/office/drawing/2014/main" id="{D1ABF146-2D0D-4A13-9CD6-D59E710FF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62" name="Picture 5">
          <a:extLst>
            <a:ext uri="{FF2B5EF4-FFF2-40B4-BE49-F238E27FC236}">
              <a16:creationId xmlns:a16="http://schemas.microsoft.com/office/drawing/2014/main" id="{CF774E7B-4320-4BD5-9539-6AEC3427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063" name="Picture 5">
          <a:extLst>
            <a:ext uri="{FF2B5EF4-FFF2-40B4-BE49-F238E27FC236}">
              <a16:creationId xmlns:a16="http://schemas.microsoft.com/office/drawing/2014/main" id="{995FA6E7-9493-4EC8-BEB5-853AAB116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4" name="Picture 5">
          <a:extLst>
            <a:ext uri="{FF2B5EF4-FFF2-40B4-BE49-F238E27FC236}">
              <a16:creationId xmlns:a16="http://schemas.microsoft.com/office/drawing/2014/main" id="{D858A667-9EB7-4648-BCD7-1FB76D7A0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5" name="Picture 5">
          <a:extLst>
            <a:ext uri="{FF2B5EF4-FFF2-40B4-BE49-F238E27FC236}">
              <a16:creationId xmlns:a16="http://schemas.microsoft.com/office/drawing/2014/main" id="{DCEE9AAB-0655-4A10-811D-BC852D944F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6" name="Picture 5">
          <a:extLst>
            <a:ext uri="{FF2B5EF4-FFF2-40B4-BE49-F238E27FC236}">
              <a16:creationId xmlns:a16="http://schemas.microsoft.com/office/drawing/2014/main" id="{05B5048E-4517-4356-958E-5D3BBA2A5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7" name="Picture 5">
          <a:extLst>
            <a:ext uri="{FF2B5EF4-FFF2-40B4-BE49-F238E27FC236}">
              <a16:creationId xmlns:a16="http://schemas.microsoft.com/office/drawing/2014/main" id="{20568678-F7AE-402A-9083-1314FB397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8" name="Picture 5">
          <a:extLst>
            <a:ext uri="{FF2B5EF4-FFF2-40B4-BE49-F238E27FC236}">
              <a16:creationId xmlns:a16="http://schemas.microsoft.com/office/drawing/2014/main" id="{02783635-6AE9-4521-A68C-97F3ABB990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69" name="Picture 5">
          <a:extLst>
            <a:ext uri="{FF2B5EF4-FFF2-40B4-BE49-F238E27FC236}">
              <a16:creationId xmlns:a16="http://schemas.microsoft.com/office/drawing/2014/main" id="{7A008BF7-B854-4DB5-A766-051F19C9D1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0" name="Picture 5">
          <a:extLst>
            <a:ext uri="{FF2B5EF4-FFF2-40B4-BE49-F238E27FC236}">
              <a16:creationId xmlns:a16="http://schemas.microsoft.com/office/drawing/2014/main" id="{E40FEA99-0AA6-4684-9DB2-5974F6265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1" name="Picture 5">
          <a:extLst>
            <a:ext uri="{FF2B5EF4-FFF2-40B4-BE49-F238E27FC236}">
              <a16:creationId xmlns:a16="http://schemas.microsoft.com/office/drawing/2014/main" id="{6F8B7054-0AFB-4B94-AAE1-B1BBB43F3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2" name="Picture 5">
          <a:extLst>
            <a:ext uri="{FF2B5EF4-FFF2-40B4-BE49-F238E27FC236}">
              <a16:creationId xmlns:a16="http://schemas.microsoft.com/office/drawing/2014/main" id="{BC6E02E9-EF2A-4AF4-BE74-70B9312A9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3" name="Picture 5">
          <a:extLst>
            <a:ext uri="{FF2B5EF4-FFF2-40B4-BE49-F238E27FC236}">
              <a16:creationId xmlns:a16="http://schemas.microsoft.com/office/drawing/2014/main" id="{9B3E1F9D-9507-4D6A-A8B8-5F563A9788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4" name="Picture 5">
          <a:extLst>
            <a:ext uri="{FF2B5EF4-FFF2-40B4-BE49-F238E27FC236}">
              <a16:creationId xmlns:a16="http://schemas.microsoft.com/office/drawing/2014/main" id="{8285A04A-A19F-4F33-B0D1-1BAB9EC3A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5" name="Picture 5">
          <a:extLst>
            <a:ext uri="{FF2B5EF4-FFF2-40B4-BE49-F238E27FC236}">
              <a16:creationId xmlns:a16="http://schemas.microsoft.com/office/drawing/2014/main" id="{252DE294-B924-44E8-AFA0-21FF02F28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6" name="Picture 5">
          <a:extLst>
            <a:ext uri="{FF2B5EF4-FFF2-40B4-BE49-F238E27FC236}">
              <a16:creationId xmlns:a16="http://schemas.microsoft.com/office/drawing/2014/main" id="{3DFD1150-2D45-4B4A-A807-38286FBD54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7" name="Picture 5">
          <a:extLst>
            <a:ext uri="{FF2B5EF4-FFF2-40B4-BE49-F238E27FC236}">
              <a16:creationId xmlns:a16="http://schemas.microsoft.com/office/drawing/2014/main" id="{201A7412-C5B5-4029-9034-68F8FAAC25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8" name="Picture 5">
          <a:extLst>
            <a:ext uri="{FF2B5EF4-FFF2-40B4-BE49-F238E27FC236}">
              <a16:creationId xmlns:a16="http://schemas.microsoft.com/office/drawing/2014/main" id="{1F7955A4-C1BC-4267-8BD8-F425586DE7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79" name="Picture 5">
          <a:extLst>
            <a:ext uri="{FF2B5EF4-FFF2-40B4-BE49-F238E27FC236}">
              <a16:creationId xmlns:a16="http://schemas.microsoft.com/office/drawing/2014/main" id="{65AAF949-60D1-4CDA-BD23-704A1B871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0" name="Picture 5">
          <a:extLst>
            <a:ext uri="{FF2B5EF4-FFF2-40B4-BE49-F238E27FC236}">
              <a16:creationId xmlns:a16="http://schemas.microsoft.com/office/drawing/2014/main" id="{37B92248-C265-4BDE-9A52-D33394B26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1" name="Picture 5">
          <a:extLst>
            <a:ext uri="{FF2B5EF4-FFF2-40B4-BE49-F238E27FC236}">
              <a16:creationId xmlns:a16="http://schemas.microsoft.com/office/drawing/2014/main" id="{1EE52E78-C419-4270-B25A-156A90005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2" name="Picture 5">
          <a:extLst>
            <a:ext uri="{FF2B5EF4-FFF2-40B4-BE49-F238E27FC236}">
              <a16:creationId xmlns:a16="http://schemas.microsoft.com/office/drawing/2014/main" id="{BFE4FF99-8513-464A-A37A-70CA40C92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3" name="Picture 5">
          <a:extLst>
            <a:ext uri="{FF2B5EF4-FFF2-40B4-BE49-F238E27FC236}">
              <a16:creationId xmlns:a16="http://schemas.microsoft.com/office/drawing/2014/main" id="{A3E8D3DC-D451-4A0A-9809-331AD489B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4" name="Picture 5">
          <a:extLst>
            <a:ext uri="{FF2B5EF4-FFF2-40B4-BE49-F238E27FC236}">
              <a16:creationId xmlns:a16="http://schemas.microsoft.com/office/drawing/2014/main" id="{B2153C77-713E-43CB-BDB5-D6DC1BFAD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5" name="Picture 5">
          <a:extLst>
            <a:ext uri="{FF2B5EF4-FFF2-40B4-BE49-F238E27FC236}">
              <a16:creationId xmlns:a16="http://schemas.microsoft.com/office/drawing/2014/main" id="{7790D1DC-5DF1-4FE3-B9E8-CD48114FF7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6" name="Picture 5">
          <a:extLst>
            <a:ext uri="{FF2B5EF4-FFF2-40B4-BE49-F238E27FC236}">
              <a16:creationId xmlns:a16="http://schemas.microsoft.com/office/drawing/2014/main" id="{9D85AFCA-B6E8-4737-AC9E-265AE7DA9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7" name="Picture 5">
          <a:extLst>
            <a:ext uri="{FF2B5EF4-FFF2-40B4-BE49-F238E27FC236}">
              <a16:creationId xmlns:a16="http://schemas.microsoft.com/office/drawing/2014/main" id="{F3A76128-69BC-4C47-B864-DC31CD25AE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8" name="Picture 5">
          <a:extLst>
            <a:ext uri="{FF2B5EF4-FFF2-40B4-BE49-F238E27FC236}">
              <a16:creationId xmlns:a16="http://schemas.microsoft.com/office/drawing/2014/main" id="{DEB7D757-1FA1-4572-B1CB-C9F2DE40A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89" name="Picture 5">
          <a:extLst>
            <a:ext uri="{FF2B5EF4-FFF2-40B4-BE49-F238E27FC236}">
              <a16:creationId xmlns:a16="http://schemas.microsoft.com/office/drawing/2014/main" id="{CA94FFA8-77EB-4C57-B6B3-1618E2D9A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0" name="Picture 5">
          <a:extLst>
            <a:ext uri="{FF2B5EF4-FFF2-40B4-BE49-F238E27FC236}">
              <a16:creationId xmlns:a16="http://schemas.microsoft.com/office/drawing/2014/main" id="{5AA7B9D4-B20A-4F4D-BD65-D05205C1AC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1" name="Picture 5">
          <a:extLst>
            <a:ext uri="{FF2B5EF4-FFF2-40B4-BE49-F238E27FC236}">
              <a16:creationId xmlns:a16="http://schemas.microsoft.com/office/drawing/2014/main" id="{FFE5D0CB-E757-40BD-AF67-A44DCDC2E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2" name="Picture 5">
          <a:extLst>
            <a:ext uri="{FF2B5EF4-FFF2-40B4-BE49-F238E27FC236}">
              <a16:creationId xmlns:a16="http://schemas.microsoft.com/office/drawing/2014/main" id="{D67D104D-8791-4635-9AE1-420043AEE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3" name="Picture 5">
          <a:extLst>
            <a:ext uri="{FF2B5EF4-FFF2-40B4-BE49-F238E27FC236}">
              <a16:creationId xmlns:a16="http://schemas.microsoft.com/office/drawing/2014/main" id="{D587C6DF-0039-4A11-8727-1E2ED2577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4" name="Picture 5">
          <a:extLst>
            <a:ext uri="{FF2B5EF4-FFF2-40B4-BE49-F238E27FC236}">
              <a16:creationId xmlns:a16="http://schemas.microsoft.com/office/drawing/2014/main" id="{43852182-80E8-4A84-A1F5-6F9E6DD50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5" name="Picture 5">
          <a:extLst>
            <a:ext uri="{FF2B5EF4-FFF2-40B4-BE49-F238E27FC236}">
              <a16:creationId xmlns:a16="http://schemas.microsoft.com/office/drawing/2014/main" id="{0A5D397E-2374-4DC3-8B51-91A747464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6" name="Picture 5">
          <a:extLst>
            <a:ext uri="{FF2B5EF4-FFF2-40B4-BE49-F238E27FC236}">
              <a16:creationId xmlns:a16="http://schemas.microsoft.com/office/drawing/2014/main" id="{4634C972-D5AB-4541-B7A9-275D595A06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7" name="Picture 5">
          <a:extLst>
            <a:ext uri="{FF2B5EF4-FFF2-40B4-BE49-F238E27FC236}">
              <a16:creationId xmlns:a16="http://schemas.microsoft.com/office/drawing/2014/main" id="{C508B3BE-ECEA-4FD8-81A1-222BD30C99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8" name="Picture 5">
          <a:extLst>
            <a:ext uri="{FF2B5EF4-FFF2-40B4-BE49-F238E27FC236}">
              <a16:creationId xmlns:a16="http://schemas.microsoft.com/office/drawing/2014/main" id="{B4C442E4-8DE1-4465-9364-5AC6C58A6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099" name="Picture 5">
          <a:extLst>
            <a:ext uri="{FF2B5EF4-FFF2-40B4-BE49-F238E27FC236}">
              <a16:creationId xmlns:a16="http://schemas.microsoft.com/office/drawing/2014/main" id="{ABA1FF4D-ACF5-42B4-B9DF-97359CF3AF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0" name="Picture 5">
          <a:extLst>
            <a:ext uri="{FF2B5EF4-FFF2-40B4-BE49-F238E27FC236}">
              <a16:creationId xmlns:a16="http://schemas.microsoft.com/office/drawing/2014/main" id="{2C9BF387-A095-4A4F-80C8-FBD7E9D5BB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1" name="Picture 5">
          <a:extLst>
            <a:ext uri="{FF2B5EF4-FFF2-40B4-BE49-F238E27FC236}">
              <a16:creationId xmlns:a16="http://schemas.microsoft.com/office/drawing/2014/main" id="{60D9D800-B80A-476D-BE9C-A54D4FCF0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2" name="Picture 5">
          <a:extLst>
            <a:ext uri="{FF2B5EF4-FFF2-40B4-BE49-F238E27FC236}">
              <a16:creationId xmlns:a16="http://schemas.microsoft.com/office/drawing/2014/main" id="{0E1BE48B-AB27-4199-BF96-3C5745FE2B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3" name="Picture 5">
          <a:extLst>
            <a:ext uri="{FF2B5EF4-FFF2-40B4-BE49-F238E27FC236}">
              <a16:creationId xmlns:a16="http://schemas.microsoft.com/office/drawing/2014/main" id="{48EB8AB2-DC3A-4120-8736-AD6C774EC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4" name="Picture 5">
          <a:extLst>
            <a:ext uri="{FF2B5EF4-FFF2-40B4-BE49-F238E27FC236}">
              <a16:creationId xmlns:a16="http://schemas.microsoft.com/office/drawing/2014/main" id="{11F73B45-BBA4-4335-92F2-F596A066A5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5" name="Picture 5">
          <a:extLst>
            <a:ext uri="{FF2B5EF4-FFF2-40B4-BE49-F238E27FC236}">
              <a16:creationId xmlns:a16="http://schemas.microsoft.com/office/drawing/2014/main" id="{E6436F67-28F2-41D9-AA15-3E856DE76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6" name="Picture 5">
          <a:extLst>
            <a:ext uri="{FF2B5EF4-FFF2-40B4-BE49-F238E27FC236}">
              <a16:creationId xmlns:a16="http://schemas.microsoft.com/office/drawing/2014/main" id="{12FEFFF7-F47C-498E-A5C1-79CC15B21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7" name="Picture 5">
          <a:extLst>
            <a:ext uri="{FF2B5EF4-FFF2-40B4-BE49-F238E27FC236}">
              <a16:creationId xmlns:a16="http://schemas.microsoft.com/office/drawing/2014/main" id="{9F963A83-C873-423B-897E-A7E003F8EE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8" name="Picture 5">
          <a:extLst>
            <a:ext uri="{FF2B5EF4-FFF2-40B4-BE49-F238E27FC236}">
              <a16:creationId xmlns:a16="http://schemas.microsoft.com/office/drawing/2014/main" id="{5A3280F4-2441-41BF-855E-60EC5766E8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09" name="Picture 5">
          <a:extLst>
            <a:ext uri="{FF2B5EF4-FFF2-40B4-BE49-F238E27FC236}">
              <a16:creationId xmlns:a16="http://schemas.microsoft.com/office/drawing/2014/main" id="{2A2DD08A-BE03-42FC-BF38-2B66D369D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0" name="Picture 5">
          <a:extLst>
            <a:ext uri="{FF2B5EF4-FFF2-40B4-BE49-F238E27FC236}">
              <a16:creationId xmlns:a16="http://schemas.microsoft.com/office/drawing/2014/main" id="{6DEA26DE-401C-4B8F-BB8A-948C7CBDE9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1" name="Picture 5">
          <a:extLst>
            <a:ext uri="{FF2B5EF4-FFF2-40B4-BE49-F238E27FC236}">
              <a16:creationId xmlns:a16="http://schemas.microsoft.com/office/drawing/2014/main" id="{DB0C274B-7C9B-4BC3-AB1C-A3AC9D7E2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2" name="Picture 5">
          <a:extLst>
            <a:ext uri="{FF2B5EF4-FFF2-40B4-BE49-F238E27FC236}">
              <a16:creationId xmlns:a16="http://schemas.microsoft.com/office/drawing/2014/main" id="{AF134599-9E6D-4B73-A963-357D7EB7FA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3" name="Picture 5">
          <a:extLst>
            <a:ext uri="{FF2B5EF4-FFF2-40B4-BE49-F238E27FC236}">
              <a16:creationId xmlns:a16="http://schemas.microsoft.com/office/drawing/2014/main" id="{2C9C12AA-33B7-4E46-82A8-9C51198DD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4" name="Picture 5">
          <a:extLst>
            <a:ext uri="{FF2B5EF4-FFF2-40B4-BE49-F238E27FC236}">
              <a16:creationId xmlns:a16="http://schemas.microsoft.com/office/drawing/2014/main" id="{C445A12E-D7FA-4F0C-AC47-BF43976A7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5" name="Picture 5">
          <a:extLst>
            <a:ext uri="{FF2B5EF4-FFF2-40B4-BE49-F238E27FC236}">
              <a16:creationId xmlns:a16="http://schemas.microsoft.com/office/drawing/2014/main" id="{B0A46372-3992-46A0-9022-0C2AF40532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6" name="Picture 5">
          <a:extLst>
            <a:ext uri="{FF2B5EF4-FFF2-40B4-BE49-F238E27FC236}">
              <a16:creationId xmlns:a16="http://schemas.microsoft.com/office/drawing/2014/main" id="{F9B14CDF-82F6-4C64-94D6-D5D8CB44DB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7" name="Picture 5">
          <a:extLst>
            <a:ext uri="{FF2B5EF4-FFF2-40B4-BE49-F238E27FC236}">
              <a16:creationId xmlns:a16="http://schemas.microsoft.com/office/drawing/2014/main" id="{3C14F4C3-02AC-4293-ADCB-6C08E2297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8" name="Picture 5">
          <a:extLst>
            <a:ext uri="{FF2B5EF4-FFF2-40B4-BE49-F238E27FC236}">
              <a16:creationId xmlns:a16="http://schemas.microsoft.com/office/drawing/2014/main" id="{2FCFD359-1B74-4672-B1ED-795E4B4A6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19" name="Picture 5">
          <a:extLst>
            <a:ext uri="{FF2B5EF4-FFF2-40B4-BE49-F238E27FC236}">
              <a16:creationId xmlns:a16="http://schemas.microsoft.com/office/drawing/2014/main" id="{3BC1F30D-9A0E-4A73-927D-434B55C2C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0" name="Picture 5">
          <a:extLst>
            <a:ext uri="{FF2B5EF4-FFF2-40B4-BE49-F238E27FC236}">
              <a16:creationId xmlns:a16="http://schemas.microsoft.com/office/drawing/2014/main" id="{88926AEC-7A27-4E89-8693-C17A25AC2B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1" name="Picture 5">
          <a:extLst>
            <a:ext uri="{FF2B5EF4-FFF2-40B4-BE49-F238E27FC236}">
              <a16:creationId xmlns:a16="http://schemas.microsoft.com/office/drawing/2014/main" id="{0A30BB1D-A9D3-409B-AADD-5A570391A3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2" name="Picture 5">
          <a:extLst>
            <a:ext uri="{FF2B5EF4-FFF2-40B4-BE49-F238E27FC236}">
              <a16:creationId xmlns:a16="http://schemas.microsoft.com/office/drawing/2014/main" id="{D28D2D46-5431-4730-8414-488404A305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3" name="Picture 5">
          <a:extLst>
            <a:ext uri="{FF2B5EF4-FFF2-40B4-BE49-F238E27FC236}">
              <a16:creationId xmlns:a16="http://schemas.microsoft.com/office/drawing/2014/main" id="{6D972C33-2FC3-4432-8105-5D5466027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4" name="Picture 5">
          <a:extLst>
            <a:ext uri="{FF2B5EF4-FFF2-40B4-BE49-F238E27FC236}">
              <a16:creationId xmlns:a16="http://schemas.microsoft.com/office/drawing/2014/main" id="{351F54A7-607F-4C89-958B-82290B678C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125" name="Picture 5">
          <a:extLst>
            <a:ext uri="{FF2B5EF4-FFF2-40B4-BE49-F238E27FC236}">
              <a16:creationId xmlns:a16="http://schemas.microsoft.com/office/drawing/2014/main" id="{E1EEF253-57E4-4CFC-A60F-12EF2757D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26" name="Picture 5">
          <a:extLst>
            <a:ext uri="{FF2B5EF4-FFF2-40B4-BE49-F238E27FC236}">
              <a16:creationId xmlns:a16="http://schemas.microsoft.com/office/drawing/2014/main" id="{1D711DDE-BBDD-41BF-A62C-080756AE8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27" name="Picture 5">
          <a:extLst>
            <a:ext uri="{FF2B5EF4-FFF2-40B4-BE49-F238E27FC236}">
              <a16:creationId xmlns:a16="http://schemas.microsoft.com/office/drawing/2014/main" id="{C71D3608-26D8-4DCA-8CC9-787CFC6072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28" name="Picture 5">
          <a:extLst>
            <a:ext uri="{FF2B5EF4-FFF2-40B4-BE49-F238E27FC236}">
              <a16:creationId xmlns:a16="http://schemas.microsoft.com/office/drawing/2014/main" id="{D43E0095-D580-460D-B0B4-81329967B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29" name="Picture 5">
          <a:extLst>
            <a:ext uri="{FF2B5EF4-FFF2-40B4-BE49-F238E27FC236}">
              <a16:creationId xmlns:a16="http://schemas.microsoft.com/office/drawing/2014/main" id="{844EBB4B-C097-4080-83A2-42D2F88C8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0" name="Picture 5">
          <a:extLst>
            <a:ext uri="{FF2B5EF4-FFF2-40B4-BE49-F238E27FC236}">
              <a16:creationId xmlns:a16="http://schemas.microsoft.com/office/drawing/2014/main" id="{6752D6C7-C2D3-4B96-8ECD-F7A1474CC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1" name="Picture 5">
          <a:extLst>
            <a:ext uri="{FF2B5EF4-FFF2-40B4-BE49-F238E27FC236}">
              <a16:creationId xmlns:a16="http://schemas.microsoft.com/office/drawing/2014/main" id="{E7494B02-2EB0-4FAC-8E49-DD594D9EB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2" name="Picture 5">
          <a:extLst>
            <a:ext uri="{FF2B5EF4-FFF2-40B4-BE49-F238E27FC236}">
              <a16:creationId xmlns:a16="http://schemas.microsoft.com/office/drawing/2014/main" id="{5936B6CA-A2C0-45C2-9841-6E02BBE2E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3" name="Picture 5">
          <a:extLst>
            <a:ext uri="{FF2B5EF4-FFF2-40B4-BE49-F238E27FC236}">
              <a16:creationId xmlns:a16="http://schemas.microsoft.com/office/drawing/2014/main" id="{097E2064-DD0E-495E-8315-D5C7ECBF0B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4" name="Picture 5">
          <a:extLst>
            <a:ext uri="{FF2B5EF4-FFF2-40B4-BE49-F238E27FC236}">
              <a16:creationId xmlns:a16="http://schemas.microsoft.com/office/drawing/2014/main" id="{11DB4BC9-32B5-4BE6-96DA-262C2CCDCB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5" name="Picture 5">
          <a:extLst>
            <a:ext uri="{FF2B5EF4-FFF2-40B4-BE49-F238E27FC236}">
              <a16:creationId xmlns:a16="http://schemas.microsoft.com/office/drawing/2014/main" id="{5529C1FE-E581-4417-A489-B7FC02201E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6" name="Picture 5">
          <a:extLst>
            <a:ext uri="{FF2B5EF4-FFF2-40B4-BE49-F238E27FC236}">
              <a16:creationId xmlns:a16="http://schemas.microsoft.com/office/drawing/2014/main" id="{73118704-CE12-4D6F-9A5E-B74ECDFB2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7" name="Picture 5">
          <a:extLst>
            <a:ext uri="{FF2B5EF4-FFF2-40B4-BE49-F238E27FC236}">
              <a16:creationId xmlns:a16="http://schemas.microsoft.com/office/drawing/2014/main" id="{DCFCBE0C-FC6D-4C55-A582-F81F26155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8" name="Picture 5">
          <a:extLst>
            <a:ext uri="{FF2B5EF4-FFF2-40B4-BE49-F238E27FC236}">
              <a16:creationId xmlns:a16="http://schemas.microsoft.com/office/drawing/2014/main" id="{09093E1F-7A72-4294-81F0-AF3DB77B5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39" name="Picture 5">
          <a:extLst>
            <a:ext uri="{FF2B5EF4-FFF2-40B4-BE49-F238E27FC236}">
              <a16:creationId xmlns:a16="http://schemas.microsoft.com/office/drawing/2014/main" id="{2AFD1144-32A5-4D52-9A0D-A84B68339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0" name="Picture 5">
          <a:extLst>
            <a:ext uri="{FF2B5EF4-FFF2-40B4-BE49-F238E27FC236}">
              <a16:creationId xmlns:a16="http://schemas.microsoft.com/office/drawing/2014/main" id="{A6466146-1AA3-4575-9235-ADA66AB2E9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1" name="Picture 5">
          <a:extLst>
            <a:ext uri="{FF2B5EF4-FFF2-40B4-BE49-F238E27FC236}">
              <a16:creationId xmlns:a16="http://schemas.microsoft.com/office/drawing/2014/main" id="{2B5EC657-2DF2-4A57-9280-357CA02177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2" name="Picture 5">
          <a:extLst>
            <a:ext uri="{FF2B5EF4-FFF2-40B4-BE49-F238E27FC236}">
              <a16:creationId xmlns:a16="http://schemas.microsoft.com/office/drawing/2014/main" id="{2F5DA61C-4F14-489C-98E0-AE56F4DCD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3" name="Picture 5">
          <a:extLst>
            <a:ext uri="{FF2B5EF4-FFF2-40B4-BE49-F238E27FC236}">
              <a16:creationId xmlns:a16="http://schemas.microsoft.com/office/drawing/2014/main" id="{FA9EF247-0C48-4269-8609-C4650D39A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4" name="Picture 5">
          <a:extLst>
            <a:ext uri="{FF2B5EF4-FFF2-40B4-BE49-F238E27FC236}">
              <a16:creationId xmlns:a16="http://schemas.microsoft.com/office/drawing/2014/main" id="{2A09A0EE-86B2-46FC-8CC7-ACB78FF4C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5" name="Picture 5">
          <a:extLst>
            <a:ext uri="{FF2B5EF4-FFF2-40B4-BE49-F238E27FC236}">
              <a16:creationId xmlns:a16="http://schemas.microsoft.com/office/drawing/2014/main" id="{F1E8EE1B-9E83-48C2-8AA9-D51F31ABC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6" name="Picture 5">
          <a:extLst>
            <a:ext uri="{FF2B5EF4-FFF2-40B4-BE49-F238E27FC236}">
              <a16:creationId xmlns:a16="http://schemas.microsoft.com/office/drawing/2014/main" id="{CA3FF7EB-5B54-495B-9DBF-5FA7C46E8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7" name="Picture 5">
          <a:extLst>
            <a:ext uri="{FF2B5EF4-FFF2-40B4-BE49-F238E27FC236}">
              <a16:creationId xmlns:a16="http://schemas.microsoft.com/office/drawing/2014/main" id="{185E9D0C-98D0-4507-972F-92D171F1E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8" name="Picture 5">
          <a:extLst>
            <a:ext uri="{FF2B5EF4-FFF2-40B4-BE49-F238E27FC236}">
              <a16:creationId xmlns:a16="http://schemas.microsoft.com/office/drawing/2014/main" id="{A8DC847A-15F6-408D-A412-D265A80C3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49" name="Picture 5">
          <a:extLst>
            <a:ext uri="{FF2B5EF4-FFF2-40B4-BE49-F238E27FC236}">
              <a16:creationId xmlns:a16="http://schemas.microsoft.com/office/drawing/2014/main" id="{E8AA11D1-01CC-4E5A-9863-BB760CBB35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0" name="Picture 5">
          <a:extLst>
            <a:ext uri="{FF2B5EF4-FFF2-40B4-BE49-F238E27FC236}">
              <a16:creationId xmlns:a16="http://schemas.microsoft.com/office/drawing/2014/main" id="{6AAB0E37-9790-45C8-973B-D017B9AE0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1" name="Picture 5">
          <a:extLst>
            <a:ext uri="{FF2B5EF4-FFF2-40B4-BE49-F238E27FC236}">
              <a16:creationId xmlns:a16="http://schemas.microsoft.com/office/drawing/2014/main" id="{BF79F8C3-6679-4581-A90E-BB1269B3D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2" name="Picture 5">
          <a:extLst>
            <a:ext uri="{FF2B5EF4-FFF2-40B4-BE49-F238E27FC236}">
              <a16:creationId xmlns:a16="http://schemas.microsoft.com/office/drawing/2014/main" id="{0E9ECBB3-3AC4-4D45-AAB4-0DCE84D8A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3" name="Picture 5">
          <a:extLst>
            <a:ext uri="{FF2B5EF4-FFF2-40B4-BE49-F238E27FC236}">
              <a16:creationId xmlns:a16="http://schemas.microsoft.com/office/drawing/2014/main" id="{0246EA0A-DEC9-4C59-959B-0411F1C59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4" name="Picture 5">
          <a:extLst>
            <a:ext uri="{FF2B5EF4-FFF2-40B4-BE49-F238E27FC236}">
              <a16:creationId xmlns:a16="http://schemas.microsoft.com/office/drawing/2014/main" id="{3AB9979C-3376-4875-AEEB-629056DEE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5" name="Picture 5">
          <a:extLst>
            <a:ext uri="{FF2B5EF4-FFF2-40B4-BE49-F238E27FC236}">
              <a16:creationId xmlns:a16="http://schemas.microsoft.com/office/drawing/2014/main" id="{331D361C-5CB6-4488-BA2A-D73FE854C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6" name="Picture 5">
          <a:extLst>
            <a:ext uri="{FF2B5EF4-FFF2-40B4-BE49-F238E27FC236}">
              <a16:creationId xmlns:a16="http://schemas.microsoft.com/office/drawing/2014/main" id="{E32D0D25-6FDE-434A-A307-ECE498088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7" name="Picture 5">
          <a:extLst>
            <a:ext uri="{FF2B5EF4-FFF2-40B4-BE49-F238E27FC236}">
              <a16:creationId xmlns:a16="http://schemas.microsoft.com/office/drawing/2014/main" id="{D10383A2-7755-4162-A21E-322E9108A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8" name="Picture 5">
          <a:extLst>
            <a:ext uri="{FF2B5EF4-FFF2-40B4-BE49-F238E27FC236}">
              <a16:creationId xmlns:a16="http://schemas.microsoft.com/office/drawing/2014/main" id="{81DA7F28-6685-4DC7-9428-4D83A7C7EC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59" name="Picture 5">
          <a:extLst>
            <a:ext uri="{FF2B5EF4-FFF2-40B4-BE49-F238E27FC236}">
              <a16:creationId xmlns:a16="http://schemas.microsoft.com/office/drawing/2014/main" id="{E3C4984E-2EDC-49C7-B581-B03265EE5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0" name="Picture 5">
          <a:extLst>
            <a:ext uri="{FF2B5EF4-FFF2-40B4-BE49-F238E27FC236}">
              <a16:creationId xmlns:a16="http://schemas.microsoft.com/office/drawing/2014/main" id="{DA9F43F8-7177-4AFF-972A-61813D48C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1" name="Picture 5">
          <a:extLst>
            <a:ext uri="{FF2B5EF4-FFF2-40B4-BE49-F238E27FC236}">
              <a16:creationId xmlns:a16="http://schemas.microsoft.com/office/drawing/2014/main" id="{60ECF6D5-383E-4922-BD99-A074ADA704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2" name="Picture 5">
          <a:extLst>
            <a:ext uri="{FF2B5EF4-FFF2-40B4-BE49-F238E27FC236}">
              <a16:creationId xmlns:a16="http://schemas.microsoft.com/office/drawing/2014/main" id="{A72DC7D5-9592-456C-8102-804C526D2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3" name="Picture 5">
          <a:extLst>
            <a:ext uri="{FF2B5EF4-FFF2-40B4-BE49-F238E27FC236}">
              <a16:creationId xmlns:a16="http://schemas.microsoft.com/office/drawing/2014/main" id="{6248A002-8B8F-4352-A4CC-D33F5657F0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4" name="Picture 5">
          <a:extLst>
            <a:ext uri="{FF2B5EF4-FFF2-40B4-BE49-F238E27FC236}">
              <a16:creationId xmlns:a16="http://schemas.microsoft.com/office/drawing/2014/main" id="{D07EEF46-7B9D-4C4E-8878-BFA3348C03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5" name="Picture 5">
          <a:extLst>
            <a:ext uri="{FF2B5EF4-FFF2-40B4-BE49-F238E27FC236}">
              <a16:creationId xmlns:a16="http://schemas.microsoft.com/office/drawing/2014/main" id="{F1DE8F47-6FCE-4789-9A5E-9C865C238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6" name="Picture 5">
          <a:extLst>
            <a:ext uri="{FF2B5EF4-FFF2-40B4-BE49-F238E27FC236}">
              <a16:creationId xmlns:a16="http://schemas.microsoft.com/office/drawing/2014/main" id="{3C91EFE5-B4B9-4B50-B759-DB5CF2D15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167" name="Picture 5">
          <a:extLst>
            <a:ext uri="{FF2B5EF4-FFF2-40B4-BE49-F238E27FC236}">
              <a16:creationId xmlns:a16="http://schemas.microsoft.com/office/drawing/2014/main" id="{DACD821A-6F93-49EB-AB94-9442BB390A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68" name="Picture 5">
          <a:extLst>
            <a:ext uri="{FF2B5EF4-FFF2-40B4-BE49-F238E27FC236}">
              <a16:creationId xmlns:a16="http://schemas.microsoft.com/office/drawing/2014/main" id="{67D9B1D4-3151-45A4-8C54-B0451721D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69" name="Picture 5">
          <a:extLst>
            <a:ext uri="{FF2B5EF4-FFF2-40B4-BE49-F238E27FC236}">
              <a16:creationId xmlns:a16="http://schemas.microsoft.com/office/drawing/2014/main" id="{F64F402C-59C1-4A53-A6A7-2FA8EAD7DC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0" name="Picture 5">
          <a:extLst>
            <a:ext uri="{FF2B5EF4-FFF2-40B4-BE49-F238E27FC236}">
              <a16:creationId xmlns:a16="http://schemas.microsoft.com/office/drawing/2014/main" id="{56542369-4AD9-444A-9321-63844249F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1" name="Picture 5">
          <a:extLst>
            <a:ext uri="{FF2B5EF4-FFF2-40B4-BE49-F238E27FC236}">
              <a16:creationId xmlns:a16="http://schemas.microsoft.com/office/drawing/2014/main" id="{C1C05F8C-DF7F-4031-8625-E37792BC7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2" name="Picture 5">
          <a:extLst>
            <a:ext uri="{FF2B5EF4-FFF2-40B4-BE49-F238E27FC236}">
              <a16:creationId xmlns:a16="http://schemas.microsoft.com/office/drawing/2014/main" id="{8EA584ED-3CD0-403D-906D-2CAECA5D00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3" name="Picture 5">
          <a:extLst>
            <a:ext uri="{FF2B5EF4-FFF2-40B4-BE49-F238E27FC236}">
              <a16:creationId xmlns:a16="http://schemas.microsoft.com/office/drawing/2014/main" id="{23D7F66D-B060-4F7C-9DBE-0936A8A12E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4" name="Picture 5">
          <a:extLst>
            <a:ext uri="{FF2B5EF4-FFF2-40B4-BE49-F238E27FC236}">
              <a16:creationId xmlns:a16="http://schemas.microsoft.com/office/drawing/2014/main" id="{C6C4EA07-CDA8-48DB-8BDB-692C1360C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5" name="Picture 5">
          <a:extLst>
            <a:ext uri="{FF2B5EF4-FFF2-40B4-BE49-F238E27FC236}">
              <a16:creationId xmlns:a16="http://schemas.microsoft.com/office/drawing/2014/main" id="{18CB826C-5C50-4087-9EFB-25B28DE1D0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6" name="Picture 5">
          <a:extLst>
            <a:ext uri="{FF2B5EF4-FFF2-40B4-BE49-F238E27FC236}">
              <a16:creationId xmlns:a16="http://schemas.microsoft.com/office/drawing/2014/main" id="{61C963A8-982E-4C90-AD30-3FA5C92B39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7" name="Picture 5">
          <a:extLst>
            <a:ext uri="{FF2B5EF4-FFF2-40B4-BE49-F238E27FC236}">
              <a16:creationId xmlns:a16="http://schemas.microsoft.com/office/drawing/2014/main" id="{DEC8919A-4984-459F-A97C-A9090CB0CD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8" name="Picture 5">
          <a:extLst>
            <a:ext uri="{FF2B5EF4-FFF2-40B4-BE49-F238E27FC236}">
              <a16:creationId xmlns:a16="http://schemas.microsoft.com/office/drawing/2014/main" id="{6C2BE283-FD33-4D38-A196-413A4F0A5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79" name="Picture 5">
          <a:extLst>
            <a:ext uri="{FF2B5EF4-FFF2-40B4-BE49-F238E27FC236}">
              <a16:creationId xmlns:a16="http://schemas.microsoft.com/office/drawing/2014/main" id="{68352CC6-21D2-43A6-B5A7-8FBC54266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0" name="Picture 5">
          <a:extLst>
            <a:ext uri="{FF2B5EF4-FFF2-40B4-BE49-F238E27FC236}">
              <a16:creationId xmlns:a16="http://schemas.microsoft.com/office/drawing/2014/main" id="{556EC947-C2C7-4820-B1EC-E7C3855C1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1" name="Picture 5">
          <a:extLst>
            <a:ext uri="{FF2B5EF4-FFF2-40B4-BE49-F238E27FC236}">
              <a16:creationId xmlns:a16="http://schemas.microsoft.com/office/drawing/2014/main" id="{B56E2AB0-A40D-44E5-82EF-232F6EC52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2" name="Picture 5">
          <a:extLst>
            <a:ext uri="{FF2B5EF4-FFF2-40B4-BE49-F238E27FC236}">
              <a16:creationId xmlns:a16="http://schemas.microsoft.com/office/drawing/2014/main" id="{EAB68C9D-309E-4F00-8232-E0FD0AC668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3" name="Picture 5">
          <a:extLst>
            <a:ext uri="{FF2B5EF4-FFF2-40B4-BE49-F238E27FC236}">
              <a16:creationId xmlns:a16="http://schemas.microsoft.com/office/drawing/2014/main" id="{1A59BA3D-FB09-4A65-AC4F-B6439B9FBE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4" name="Picture 5">
          <a:extLst>
            <a:ext uri="{FF2B5EF4-FFF2-40B4-BE49-F238E27FC236}">
              <a16:creationId xmlns:a16="http://schemas.microsoft.com/office/drawing/2014/main" id="{626DB26C-23CD-412B-8672-A10BD3634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5" name="Picture 5">
          <a:extLst>
            <a:ext uri="{FF2B5EF4-FFF2-40B4-BE49-F238E27FC236}">
              <a16:creationId xmlns:a16="http://schemas.microsoft.com/office/drawing/2014/main" id="{FD08CB54-CD1F-4773-9A13-36F2D334E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6" name="Picture 5">
          <a:extLst>
            <a:ext uri="{FF2B5EF4-FFF2-40B4-BE49-F238E27FC236}">
              <a16:creationId xmlns:a16="http://schemas.microsoft.com/office/drawing/2014/main" id="{C45433BC-DFCA-4D94-86BD-63FC54A16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7" name="Picture 5">
          <a:extLst>
            <a:ext uri="{FF2B5EF4-FFF2-40B4-BE49-F238E27FC236}">
              <a16:creationId xmlns:a16="http://schemas.microsoft.com/office/drawing/2014/main" id="{25793190-E17C-4C0B-84BB-EA5D98ED7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8" name="Picture 5">
          <a:extLst>
            <a:ext uri="{FF2B5EF4-FFF2-40B4-BE49-F238E27FC236}">
              <a16:creationId xmlns:a16="http://schemas.microsoft.com/office/drawing/2014/main" id="{5AF4F2D1-6A59-40C8-8DB4-E7549EDD87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89" name="Picture 5">
          <a:extLst>
            <a:ext uri="{FF2B5EF4-FFF2-40B4-BE49-F238E27FC236}">
              <a16:creationId xmlns:a16="http://schemas.microsoft.com/office/drawing/2014/main" id="{751D891D-8867-40FC-B6FC-07A13FF4D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0" name="Picture 5">
          <a:extLst>
            <a:ext uri="{FF2B5EF4-FFF2-40B4-BE49-F238E27FC236}">
              <a16:creationId xmlns:a16="http://schemas.microsoft.com/office/drawing/2014/main" id="{1ED24670-F3FF-4454-96A9-38111B740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1" name="Picture 5">
          <a:extLst>
            <a:ext uri="{FF2B5EF4-FFF2-40B4-BE49-F238E27FC236}">
              <a16:creationId xmlns:a16="http://schemas.microsoft.com/office/drawing/2014/main" id="{CFB2F0BC-0CE4-4CBE-85A5-9B2DD12BB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2" name="Picture 5">
          <a:extLst>
            <a:ext uri="{FF2B5EF4-FFF2-40B4-BE49-F238E27FC236}">
              <a16:creationId xmlns:a16="http://schemas.microsoft.com/office/drawing/2014/main" id="{F127011C-94B6-4243-A8AB-D3EDE411D6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3" name="Picture 5">
          <a:extLst>
            <a:ext uri="{FF2B5EF4-FFF2-40B4-BE49-F238E27FC236}">
              <a16:creationId xmlns:a16="http://schemas.microsoft.com/office/drawing/2014/main" id="{9B1CB7DB-41C5-4847-98FA-FC4D7E17E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4" name="Picture 5">
          <a:extLst>
            <a:ext uri="{FF2B5EF4-FFF2-40B4-BE49-F238E27FC236}">
              <a16:creationId xmlns:a16="http://schemas.microsoft.com/office/drawing/2014/main" id="{A1EDE5E4-637F-49BF-807D-34D38F05D4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5" name="Picture 5">
          <a:extLst>
            <a:ext uri="{FF2B5EF4-FFF2-40B4-BE49-F238E27FC236}">
              <a16:creationId xmlns:a16="http://schemas.microsoft.com/office/drawing/2014/main" id="{89D9176C-8A60-42FA-84B0-EE51A2B6FC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6" name="Picture 5">
          <a:extLst>
            <a:ext uri="{FF2B5EF4-FFF2-40B4-BE49-F238E27FC236}">
              <a16:creationId xmlns:a16="http://schemas.microsoft.com/office/drawing/2014/main" id="{E2087ABA-C62E-4457-982E-A5F1C4F68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7" name="Picture 5">
          <a:extLst>
            <a:ext uri="{FF2B5EF4-FFF2-40B4-BE49-F238E27FC236}">
              <a16:creationId xmlns:a16="http://schemas.microsoft.com/office/drawing/2014/main" id="{72A4F451-63B8-46CF-82B0-F41643F1C8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8" name="Picture 5">
          <a:extLst>
            <a:ext uri="{FF2B5EF4-FFF2-40B4-BE49-F238E27FC236}">
              <a16:creationId xmlns:a16="http://schemas.microsoft.com/office/drawing/2014/main" id="{02B4BCE6-0F23-4BE2-B993-5C2C54FDE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199" name="Picture 5">
          <a:extLst>
            <a:ext uri="{FF2B5EF4-FFF2-40B4-BE49-F238E27FC236}">
              <a16:creationId xmlns:a16="http://schemas.microsoft.com/office/drawing/2014/main" id="{490E0CCF-95AD-42BE-9D34-7CBD16AC4B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0" name="Picture 5">
          <a:extLst>
            <a:ext uri="{FF2B5EF4-FFF2-40B4-BE49-F238E27FC236}">
              <a16:creationId xmlns:a16="http://schemas.microsoft.com/office/drawing/2014/main" id="{501C3DAC-66C1-46B9-B071-52023A462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1" name="Picture 5">
          <a:extLst>
            <a:ext uri="{FF2B5EF4-FFF2-40B4-BE49-F238E27FC236}">
              <a16:creationId xmlns:a16="http://schemas.microsoft.com/office/drawing/2014/main" id="{49AB6E80-A64A-4032-A012-31C8B434DD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2" name="Picture 5">
          <a:extLst>
            <a:ext uri="{FF2B5EF4-FFF2-40B4-BE49-F238E27FC236}">
              <a16:creationId xmlns:a16="http://schemas.microsoft.com/office/drawing/2014/main" id="{739FCF91-5EF3-438D-91BE-D8F784DDBB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3" name="Picture 5">
          <a:extLst>
            <a:ext uri="{FF2B5EF4-FFF2-40B4-BE49-F238E27FC236}">
              <a16:creationId xmlns:a16="http://schemas.microsoft.com/office/drawing/2014/main" id="{ECCF907B-FEA0-4EF4-B604-4679CFE406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4" name="Picture 5">
          <a:extLst>
            <a:ext uri="{FF2B5EF4-FFF2-40B4-BE49-F238E27FC236}">
              <a16:creationId xmlns:a16="http://schemas.microsoft.com/office/drawing/2014/main" id="{D47EB9AF-EE10-4039-B894-F51A95FDC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5" name="Picture 5">
          <a:extLst>
            <a:ext uri="{FF2B5EF4-FFF2-40B4-BE49-F238E27FC236}">
              <a16:creationId xmlns:a16="http://schemas.microsoft.com/office/drawing/2014/main" id="{A0A92CC7-571F-4D2E-9458-E16A5534E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6" name="Picture 5">
          <a:extLst>
            <a:ext uri="{FF2B5EF4-FFF2-40B4-BE49-F238E27FC236}">
              <a16:creationId xmlns:a16="http://schemas.microsoft.com/office/drawing/2014/main" id="{06CFB753-57E8-41E2-899B-69FD8556E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7" name="Picture 5">
          <a:extLst>
            <a:ext uri="{FF2B5EF4-FFF2-40B4-BE49-F238E27FC236}">
              <a16:creationId xmlns:a16="http://schemas.microsoft.com/office/drawing/2014/main" id="{67DB8465-B3FA-45F2-875A-F4D68467E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8" name="Picture 5">
          <a:extLst>
            <a:ext uri="{FF2B5EF4-FFF2-40B4-BE49-F238E27FC236}">
              <a16:creationId xmlns:a16="http://schemas.microsoft.com/office/drawing/2014/main" id="{2A1FBD9D-C851-4758-B246-0542742ED8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09" name="Picture 5">
          <a:extLst>
            <a:ext uri="{FF2B5EF4-FFF2-40B4-BE49-F238E27FC236}">
              <a16:creationId xmlns:a16="http://schemas.microsoft.com/office/drawing/2014/main" id="{00EBE89D-8B48-4E9E-B7F8-C2C06E39F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0" name="Picture 5">
          <a:extLst>
            <a:ext uri="{FF2B5EF4-FFF2-40B4-BE49-F238E27FC236}">
              <a16:creationId xmlns:a16="http://schemas.microsoft.com/office/drawing/2014/main" id="{C48919DD-EE58-4BF8-B496-61D0F4573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1" name="Picture 5">
          <a:extLst>
            <a:ext uri="{FF2B5EF4-FFF2-40B4-BE49-F238E27FC236}">
              <a16:creationId xmlns:a16="http://schemas.microsoft.com/office/drawing/2014/main" id="{421EFCE0-40C4-4731-B3B0-F1BFBB281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2" name="Picture 5">
          <a:extLst>
            <a:ext uri="{FF2B5EF4-FFF2-40B4-BE49-F238E27FC236}">
              <a16:creationId xmlns:a16="http://schemas.microsoft.com/office/drawing/2014/main" id="{F85D562A-6B10-432F-8B1A-6258D22A9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3" name="Picture 5">
          <a:extLst>
            <a:ext uri="{FF2B5EF4-FFF2-40B4-BE49-F238E27FC236}">
              <a16:creationId xmlns:a16="http://schemas.microsoft.com/office/drawing/2014/main" id="{8C8D58E2-A750-4932-9FB5-CE46BBB34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4" name="Picture 5">
          <a:extLst>
            <a:ext uri="{FF2B5EF4-FFF2-40B4-BE49-F238E27FC236}">
              <a16:creationId xmlns:a16="http://schemas.microsoft.com/office/drawing/2014/main" id="{0D2369E0-C26C-48AC-900F-55AFC3DC4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5" name="Picture 5">
          <a:extLst>
            <a:ext uri="{FF2B5EF4-FFF2-40B4-BE49-F238E27FC236}">
              <a16:creationId xmlns:a16="http://schemas.microsoft.com/office/drawing/2014/main" id="{459F473F-BA81-42A9-9B5A-A966F6603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6" name="Picture 5">
          <a:extLst>
            <a:ext uri="{FF2B5EF4-FFF2-40B4-BE49-F238E27FC236}">
              <a16:creationId xmlns:a16="http://schemas.microsoft.com/office/drawing/2014/main" id="{2602A2BF-8F26-4123-B75E-5B6E82A4F0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7" name="Picture 5">
          <a:extLst>
            <a:ext uri="{FF2B5EF4-FFF2-40B4-BE49-F238E27FC236}">
              <a16:creationId xmlns:a16="http://schemas.microsoft.com/office/drawing/2014/main" id="{6900211F-B745-488C-95F2-4DFC7E498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8" name="Picture 5">
          <a:extLst>
            <a:ext uri="{FF2B5EF4-FFF2-40B4-BE49-F238E27FC236}">
              <a16:creationId xmlns:a16="http://schemas.microsoft.com/office/drawing/2014/main" id="{8607A54B-EE2F-4992-B65C-F4E5709DC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19" name="Picture 5">
          <a:extLst>
            <a:ext uri="{FF2B5EF4-FFF2-40B4-BE49-F238E27FC236}">
              <a16:creationId xmlns:a16="http://schemas.microsoft.com/office/drawing/2014/main" id="{E7272569-E19E-4FE4-B74B-A6536F40E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0" name="Picture 5">
          <a:extLst>
            <a:ext uri="{FF2B5EF4-FFF2-40B4-BE49-F238E27FC236}">
              <a16:creationId xmlns:a16="http://schemas.microsoft.com/office/drawing/2014/main" id="{909475EB-E0E4-4152-974C-70C615863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1" name="Picture 5">
          <a:extLst>
            <a:ext uri="{FF2B5EF4-FFF2-40B4-BE49-F238E27FC236}">
              <a16:creationId xmlns:a16="http://schemas.microsoft.com/office/drawing/2014/main" id="{6F2FAF16-54F1-4B6C-AC91-B29E96F8C2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2" name="Picture 5">
          <a:extLst>
            <a:ext uri="{FF2B5EF4-FFF2-40B4-BE49-F238E27FC236}">
              <a16:creationId xmlns:a16="http://schemas.microsoft.com/office/drawing/2014/main" id="{3268C7F0-35D2-4D67-9498-BA3FD2FD1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3" name="Picture 5">
          <a:extLst>
            <a:ext uri="{FF2B5EF4-FFF2-40B4-BE49-F238E27FC236}">
              <a16:creationId xmlns:a16="http://schemas.microsoft.com/office/drawing/2014/main" id="{DCE3BC64-A689-49EC-ADAB-CA048BA91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4" name="Picture 5">
          <a:extLst>
            <a:ext uri="{FF2B5EF4-FFF2-40B4-BE49-F238E27FC236}">
              <a16:creationId xmlns:a16="http://schemas.microsoft.com/office/drawing/2014/main" id="{1F51C8CB-2888-41E1-A1A3-BC768CCFA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5" name="Picture 5">
          <a:extLst>
            <a:ext uri="{FF2B5EF4-FFF2-40B4-BE49-F238E27FC236}">
              <a16:creationId xmlns:a16="http://schemas.microsoft.com/office/drawing/2014/main" id="{A32422E5-BF50-4BC1-AEC3-648687312D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6" name="Picture 5">
          <a:extLst>
            <a:ext uri="{FF2B5EF4-FFF2-40B4-BE49-F238E27FC236}">
              <a16:creationId xmlns:a16="http://schemas.microsoft.com/office/drawing/2014/main" id="{1960BF01-077C-445A-839A-0D28E4100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7" name="Picture 5">
          <a:extLst>
            <a:ext uri="{FF2B5EF4-FFF2-40B4-BE49-F238E27FC236}">
              <a16:creationId xmlns:a16="http://schemas.microsoft.com/office/drawing/2014/main" id="{72A53439-DB74-4A76-99B8-5680D7122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8" name="Picture 5">
          <a:extLst>
            <a:ext uri="{FF2B5EF4-FFF2-40B4-BE49-F238E27FC236}">
              <a16:creationId xmlns:a16="http://schemas.microsoft.com/office/drawing/2014/main" id="{E045EBE2-811C-4C84-9D46-0CC404172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29" name="Picture 5">
          <a:extLst>
            <a:ext uri="{FF2B5EF4-FFF2-40B4-BE49-F238E27FC236}">
              <a16:creationId xmlns:a16="http://schemas.microsoft.com/office/drawing/2014/main" id="{FB305293-A0BA-431F-BDA2-37BD63BD21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0" name="Picture 5">
          <a:extLst>
            <a:ext uri="{FF2B5EF4-FFF2-40B4-BE49-F238E27FC236}">
              <a16:creationId xmlns:a16="http://schemas.microsoft.com/office/drawing/2014/main" id="{F77FDA58-142E-4DB2-8108-8E8D12B5D2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1" name="Picture 5">
          <a:extLst>
            <a:ext uri="{FF2B5EF4-FFF2-40B4-BE49-F238E27FC236}">
              <a16:creationId xmlns:a16="http://schemas.microsoft.com/office/drawing/2014/main" id="{D3D42871-D06D-45C7-BDE7-5FE1B77FF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2" name="Picture 5">
          <a:extLst>
            <a:ext uri="{FF2B5EF4-FFF2-40B4-BE49-F238E27FC236}">
              <a16:creationId xmlns:a16="http://schemas.microsoft.com/office/drawing/2014/main" id="{7C345A98-786E-42E1-B60D-C55D8F08B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3" name="Picture 5">
          <a:extLst>
            <a:ext uri="{FF2B5EF4-FFF2-40B4-BE49-F238E27FC236}">
              <a16:creationId xmlns:a16="http://schemas.microsoft.com/office/drawing/2014/main" id="{9F337DEC-32E1-403C-BE04-7B6AEBCDC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4" name="Picture 5">
          <a:extLst>
            <a:ext uri="{FF2B5EF4-FFF2-40B4-BE49-F238E27FC236}">
              <a16:creationId xmlns:a16="http://schemas.microsoft.com/office/drawing/2014/main" id="{5C48247A-FEA6-4880-BB15-2FF9EA3CE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5" name="Picture 5">
          <a:extLst>
            <a:ext uri="{FF2B5EF4-FFF2-40B4-BE49-F238E27FC236}">
              <a16:creationId xmlns:a16="http://schemas.microsoft.com/office/drawing/2014/main" id="{7364F20E-26AB-46D9-8A53-53D5444732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6" name="Picture 5">
          <a:extLst>
            <a:ext uri="{FF2B5EF4-FFF2-40B4-BE49-F238E27FC236}">
              <a16:creationId xmlns:a16="http://schemas.microsoft.com/office/drawing/2014/main" id="{D988A9C2-A7BD-41A0-9131-56785A7A12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7" name="Picture 5">
          <a:extLst>
            <a:ext uri="{FF2B5EF4-FFF2-40B4-BE49-F238E27FC236}">
              <a16:creationId xmlns:a16="http://schemas.microsoft.com/office/drawing/2014/main" id="{D6BC5F00-374E-47B5-95C6-46FBCE7676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8" name="Picture 5">
          <a:extLst>
            <a:ext uri="{FF2B5EF4-FFF2-40B4-BE49-F238E27FC236}">
              <a16:creationId xmlns:a16="http://schemas.microsoft.com/office/drawing/2014/main" id="{6D927ABB-032F-4F84-AD36-A8F6DE3C3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39" name="Picture 5">
          <a:extLst>
            <a:ext uri="{FF2B5EF4-FFF2-40B4-BE49-F238E27FC236}">
              <a16:creationId xmlns:a16="http://schemas.microsoft.com/office/drawing/2014/main" id="{BD4DD5C2-5A50-4564-BE54-68625D9C9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0" name="Picture 5">
          <a:extLst>
            <a:ext uri="{FF2B5EF4-FFF2-40B4-BE49-F238E27FC236}">
              <a16:creationId xmlns:a16="http://schemas.microsoft.com/office/drawing/2014/main" id="{945F51FF-854D-4DF5-85B8-EEB967AD4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1" name="Picture 5">
          <a:extLst>
            <a:ext uri="{FF2B5EF4-FFF2-40B4-BE49-F238E27FC236}">
              <a16:creationId xmlns:a16="http://schemas.microsoft.com/office/drawing/2014/main" id="{76B87261-E76F-4E85-80B9-CE46AA823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2" name="Picture 5">
          <a:extLst>
            <a:ext uri="{FF2B5EF4-FFF2-40B4-BE49-F238E27FC236}">
              <a16:creationId xmlns:a16="http://schemas.microsoft.com/office/drawing/2014/main" id="{9CA7FF67-CEC6-4E26-B832-391D3626E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3" name="Picture 5">
          <a:extLst>
            <a:ext uri="{FF2B5EF4-FFF2-40B4-BE49-F238E27FC236}">
              <a16:creationId xmlns:a16="http://schemas.microsoft.com/office/drawing/2014/main" id="{67FB76B0-8844-474D-B950-8EF6D0B36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4" name="Picture 5">
          <a:extLst>
            <a:ext uri="{FF2B5EF4-FFF2-40B4-BE49-F238E27FC236}">
              <a16:creationId xmlns:a16="http://schemas.microsoft.com/office/drawing/2014/main" id="{7BCAC11B-C19C-4338-89BB-394AA0852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5" name="Picture 5">
          <a:extLst>
            <a:ext uri="{FF2B5EF4-FFF2-40B4-BE49-F238E27FC236}">
              <a16:creationId xmlns:a16="http://schemas.microsoft.com/office/drawing/2014/main" id="{45E7AC38-97DE-45D1-A180-19BD391F6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6" name="Picture 5">
          <a:extLst>
            <a:ext uri="{FF2B5EF4-FFF2-40B4-BE49-F238E27FC236}">
              <a16:creationId xmlns:a16="http://schemas.microsoft.com/office/drawing/2014/main" id="{2D41D343-F904-415E-B34B-5F8C2E92F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7" name="Picture 5">
          <a:extLst>
            <a:ext uri="{FF2B5EF4-FFF2-40B4-BE49-F238E27FC236}">
              <a16:creationId xmlns:a16="http://schemas.microsoft.com/office/drawing/2014/main" id="{B6CC79FD-83ED-4C02-82B1-71DFF71F4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8" name="Picture 5">
          <a:extLst>
            <a:ext uri="{FF2B5EF4-FFF2-40B4-BE49-F238E27FC236}">
              <a16:creationId xmlns:a16="http://schemas.microsoft.com/office/drawing/2014/main" id="{2B94CE9B-964E-4764-B2F6-20A2C8642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49" name="Picture 5">
          <a:extLst>
            <a:ext uri="{FF2B5EF4-FFF2-40B4-BE49-F238E27FC236}">
              <a16:creationId xmlns:a16="http://schemas.microsoft.com/office/drawing/2014/main" id="{7173D440-0091-48FB-941F-3092BE458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250" name="Picture 5">
          <a:extLst>
            <a:ext uri="{FF2B5EF4-FFF2-40B4-BE49-F238E27FC236}">
              <a16:creationId xmlns:a16="http://schemas.microsoft.com/office/drawing/2014/main" id="{E91435C9-BA87-4C90-A73B-D3D2F7A42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1" name="Picture 5">
          <a:extLst>
            <a:ext uri="{FF2B5EF4-FFF2-40B4-BE49-F238E27FC236}">
              <a16:creationId xmlns:a16="http://schemas.microsoft.com/office/drawing/2014/main" id="{8B0C0DD0-29D5-4CB4-8439-2AD623E2FA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2" name="Picture 5">
          <a:extLst>
            <a:ext uri="{FF2B5EF4-FFF2-40B4-BE49-F238E27FC236}">
              <a16:creationId xmlns:a16="http://schemas.microsoft.com/office/drawing/2014/main" id="{3F1A355C-7F47-4B2F-A868-4AC764300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3" name="Picture 5">
          <a:extLst>
            <a:ext uri="{FF2B5EF4-FFF2-40B4-BE49-F238E27FC236}">
              <a16:creationId xmlns:a16="http://schemas.microsoft.com/office/drawing/2014/main" id="{5971E7F8-0285-4CF0-8703-CA864EDB7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4" name="Picture 5">
          <a:extLst>
            <a:ext uri="{FF2B5EF4-FFF2-40B4-BE49-F238E27FC236}">
              <a16:creationId xmlns:a16="http://schemas.microsoft.com/office/drawing/2014/main" id="{686CC5B5-FEB9-45A3-8214-182711B8A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5" name="Picture 5">
          <a:extLst>
            <a:ext uri="{FF2B5EF4-FFF2-40B4-BE49-F238E27FC236}">
              <a16:creationId xmlns:a16="http://schemas.microsoft.com/office/drawing/2014/main" id="{5C9B5581-92F0-44DC-B18B-CE6B4CD88B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6" name="Picture 5">
          <a:extLst>
            <a:ext uri="{FF2B5EF4-FFF2-40B4-BE49-F238E27FC236}">
              <a16:creationId xmlns:a16="http://schemas.microsoft.com/office/drawing/2014/main" id="{7DBEEED3-4E33-48E6-9985-9E03C2A723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7" name="Picture 5">
          <a:extLst>
            <a:ext uri="{FF2B5EF4-FFF2-40B4-BE49-F238E27FC236}">
              <a16:creationId xmlns:a16="http://schemas.microsoft.com/office/drawing/2014/main" id="{AA0BB6D2-5428-4951-960E-3194E644D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8" name="Picture 5">
          <a:extLst>
            <a:ext uri="{FF2B5EF4-FFF2-40B4-BE49-F238E27FC236}">
              <a16:creationId xmlns:a16="http://schemas.microsoft.com/office/drawing/2014/main" id="{A33459CF-FB3F-45B9-AAE1-0BE70E61BC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59" name="Picture 5">
          <a:extLst>
            <a:ext uri="{FF2B5EF4-FFF2-40B4-BE49-F238E27FC236}">
              <a16:creationId xmlns:a16="http://schemas.microsoft.com/office/drawing/2014/main" id="{F0A62E8F-E02E-4372-BCCD-2229FE2FE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0" name="Picture 5">
          <a:extLst>
            <a:ext uri="{FF2B5EF4-FFF2-40B4-BE49-F238E27FC236}">
              <a16:creationId xmlns:a16="http://schemas.microsoft.com/office/drawing/2014/main" id="{EBABFB0D-4C3D-4AA7-B634-B2A5C91DF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1" name="Picture 5">
          <a:extLst>
            <a:ext uri="{FF2B5EF4-FFF2-40B4-BE49-F238E27FC236}">
              <a16:creationId xmlns:a16="http://schemas.microsoft.com/office/drawing/2014/main" id="{E6FE565E-2DCD-4AE0-A19D-D7AB204FE5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2" name="Picture 5">
          <a:extLst>
            <a:ext uri="{FF2B5EF4-FFF2-40B4-BE49-F238E27FC236}">
              <a16:creationId xmlns:a16="http://schemas.microsoft.com/office/drawing/2014/main" id="{8A1AB876-EB66-4DF3-9518-7ADC459C6B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3" name="Picture 5">
          <a:extLst>
            <a:ext uri="{FF2B5EF4-FFF2-40B4-BE49-F238E27FC236}">
              <a16:creationId xmlns:a16="http://schemas.microsoft.com/office/drawing/2014/main" id="{7C7B8B33-4062-4C47-9B90-C67F8E3A5E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4" name="Picture 5">
          <a:extLst>
            <a:ext uri="{FF2B5EF4-FFF2-40B4-BE49-F238E27FC236}">
              <a16:creationId xmlns:a16="http://schemas.microsoft.com/office/drawing/2014/main" id="{E1CBDF4A-522A-4E62-8BD5-8A6866BF63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5" name="Picture 5">
          <a:extLst>
            <a:ext uri="{FF2B5EF4-FFF2-40B4-BE49-F238E27FC236}">
              <a16:creationId xmlns:a16="http://schemas.microsoft.com/office/drawing/2014/main" id="{AA709EE0-E5B6-4933-83F9-B5367036B6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6" name="Picture 5">
          <a:extLst>
            <a:ext uri="{FF2B5EF4-FFF2-40B4-BE49-F238E27FC236}">
              <a16:creationId xmlns:a16="http://schemas.microsoft.com/office/drawing/2014/main" id="{E31C7588-A756-4314-B480-945DFEEACD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7" name="Picture 5">
          <a:extLst>
            <a:ext uri="{FF2B5EF4-FFF2-40B4-BE49-F238E27FC236}">
              <a16:creationId xmlns:a16="http://schemas.microsoft.com/office/drawing/2014/main" id="{01B4DF97-66A1-42DB-9E71-95961C2EB1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8" name="Picture 5">
          <a:extLst>
            <a:ext uri="{FF2B5EF4-FFF2-40B4-BE49-F238E27FC236}">
              <a16:creationId xmlns:a16="http://schemas.microsoft.com/office/drawing/2014/main" id="{999568CC-1AE8-4B9A-811C-E3FE012E3A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69" name="Picture 5">
          <a:extLst>
            <a:ext uri="{FF2B5EF4-FFF2-40B4-BE49-F238E27FC236}">
              <a16:creationId xmlns:a16="http://schemas.microsoft.com/office/drawing/2014/main" id="{B4191171-0F23-40C6-8376-3A61547122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70" name="Picture 5">
          <a:extLst>
            <a:ext uri="{FF2B5EF4-FFF2-40B4-BE49-F238E27FC236}">
              <a16:creationId xmlns:a16="http://schemas.microsoft.com/office/drawing/2014/main" id="{52E82ACA-4EF2-4123-AAA7-F953E0279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271" name="Picture 5">
          <a:extLst>
            <a:ext uri="{FF2B5EF4-FFF2-40B4-BE49-F238E27FC236}">
              <a16:creationId xmlns:a16="http://schemas.microsoft.com/office/drawing/2014/main" id="{8CEFCAFB-FE37-4A31-B400-AF603894B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2" name="Picture 5">
          <a:extLst>
            <a:ext uri="{FF2B5EF4-FFF2-40B4-BE49-F238E27FC236}">
              <a16:creationId xmlns:a16="http://schemas.microsoft.com/office/drawing/2014/main" id="{2CC09150-BFA2-422D-8BAA-1C11C3CB86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3" name="Picture 5">
          <a:extLst>
            <a:ext uri="{FF2B5EF4-FFF2-40B4-BE49-F238E27FC236}">
              <a16:creationId xmlns:a16="http://schemas.microsoft.com/office/drawing/2014/main" id="{8B8B1A71-AF30-42B2-9231-FA586120C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4" name="Picture 5">
          <a:extLst>
            <a:ext uri="{FF2B5EF4-FFF2-40B4-BE49-F238E27FC236}">
              <a16:creationId xmlns:a16="http://schemas.microsoft.com/office/drawing/2014/main" id="{A25BFEBA-8B11-461D-9871-E308332C11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5" name="Picture 5">
          <a:extLst>
            <a:ext uri="{FF2B5EF4-FFF2-40B4-BE49-F238E27FC236}">
              <a16:creationId xmlns:a16="http://schemas.microsoft.com/office/drawing/2014/main" id="{172A103C-7F74-4EA2-9155-0B713980E8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6" name="Picture 5">
          <a:extLst>
            <a:ext uri="{FF2B5EF4-FFF2-40B4-BE49-F238E27FC236}">
              <a16:creationId xmlns:a16="http://schemas.microsoft.com/office/drawing/2014/main" id="{75C36038-CE7D-43F6-8C28-A89D2859D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7" name="Picture 5">
          <a:extLst>
            <a:ext uri="{FF2B5EF4-FFF2-40B4-BE49-F238E27FC236}">
              <a16:creationId xmlns:a16="http://schemas.microsoft.com/office/drawing/2014/main" id="{8DAF3B33-97F5-406D-B5EB-AEBF5DF02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8" name="Picture 5">
          <a:extLst>
            <a:ext uri="{FF2B5EF4-FFF2-40B4-BE49-F238E27FC236}">
              <a16:creationId xmlns:a16="http://schemas.microsoft.com/office/drawing/2014/main" id="{0E55DD90-0645-4A0E-8FE6-3210464BCE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79" name="Picture 5">
          <a:extLst>
            <a:ext uri="{FF2B5EF4-FFF2-40B4-BE49-F238E27FC236}">
              <a16:creationId xmlns:a16="http://schemas.microsoft.com/office/drawing/2014/main" id="{1A0908DE-A5FA-4E03-A76F-DA479D591F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0" name="Picture 5">
          <a:extLst>
            <a:ext uri="{FF2B5EF4-FFF2-40B4-BE49-F238E27FC236}">
              <a16:creationId xmlns:a16="http://schemas.microsoft.com/office/drawing/2014/main" id="{C0077E36-4C9B-49B0-A2FA-C0E6818FC5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1" name="Picture 5">
          <a:extLst>
            <a:ext uri="{FF2B5EF4-FFF2-40B4-BE49-F238E27FC236}">
              <a16:creationId xmlns:a16="http://schemas.microsoft.com/office/drawing/2014/main" id="{CEE090D3-AD42-49CC-BBAA-FEB25A5F5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2" name="Picture 5">
          <a:extLst>
            <a:ext uri="{FF2B5EF4-FFF2-40B4-BE49-F238E27FC236}">
              <a16:creationId xmlns:a16="http://schemas.microsoft.com/office/drawing/2014/main" id="{5984741B-8CC7-48C7-B6CF-3F68079FE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3" name="Picture 5">
          <a:extLst>
            <a:ext uri="{FF2B5EF4-FFF2-40B4-BE49-F238E27FC236}">
              <a16:creationId xmlns:a16="http://schemas.microsoft.com/office/drawing/2014/main" id="{BEA744DE-E4E6-4762-AEF7-EC4458F36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4" name="Picture 5">
          <a:extLst>
            <a:ext uri="{FF2B5EF4-FFF2-40B4-BE49-F238E27FC236}">
              <a16:creationId xmlns:a16="http://schemas.microsoft.com/office/drawing/2014/main" id="{2FD3C219-FE36-4830-8B65-B50B5E4567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5" name="Picture 5">
          <a:extLst>
            <a:ext uri="{FF2B5EF4-FFF2-40B4-BE49-F238E27FC236}">
              <a16:creationId xmlns:a16="http://schemas.microsoft.com/office/drawing/2014/main" id="{6BC6054D-7302-41B8-8E26-F7A7D1A6F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6" name="Picture 5">
          <a:extLst>
            <a:ext uri="{FF2B5EF4-FFF2-40B4-BE49-F238E27FC236}">
              <a16:creationId xmlns:a16="http://schemas.microsoft.com/office/drawing/2014/main" id="{81A9845F-A054-4F09-BDA0-86B2913B14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7" name="Picture 5">
          <a:extLst>
            <a:ext uri="{FF2B5EF4-FFF2-40B4-BE49-F238E27FC236}">
              <a16:creationId xmlns:a16="http://schemas.microsoft.com/office/drawing/2014/main" id="{E03CA400-4509-4299-AF06-212B01FE5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8" name="Picture 5">
          <a:extLst>
            <a:ext uri="{FF2B5EF4-FFF2-40B4-BE49-F238E27FC236}">
              <a16:creationId xmlns:a16="http://schemas.microsoft.com/office/drawing/2014/main" id="{9D243E8B-B029-4423-B07F-B03E95EAB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89" name="Picture 5">
          <a:extLst>
            <a:ext uri="{FF2B5EF4-FFF2-40B4-BE49-F238E27FC236}">
              <a16:creationId xmlns:a16="http://schemas.microsoft.com/office/drawing/2014/main" id="{7AECB2BB-DD63-4201-91E3-3749E22DA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0" name="Picture 5">
          <a:extLst>
            <a:ext uri="{FF2B5EF4-FFF2-40B4-BE49-F238E27FC236}">
              <a16:creationId xmlns:a16="http://schemas.microsoft.com/office/drawing/2014/main" id="{2569C283-232A-4234-8431-C3750994D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1" name="Picture 5">
          <a:extLst>
            <a:ext uri="{FF2B5EF4-FFF2-40B4-BE49-F238E27FC236}">
              <a16:creationId xmlns:a16="http://schemas.microsoft.com/office/drawing/2014/main" id="{78B8976A-DA8D-46A8-972E-74E5B124C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2" name="Picture 5">
          <a:extLst>
            <a:ext uri="{FF2B5EF4-FFF2-40B4-BE49-F238E27FC236}">
              <a16:creationId xmlns:a16="http://schemas.microsoft.com/office/drawing/2014/main" id="{F2557BF0-FFCA-4D2C-8D66-DBC1FDACF1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3" name="Picture 5">
          <a:extLst>
            <a:ext uri="{FF2B5EF4-FFF2-40B4-BE49-F238E27FC236}">
              <a16:creationId xmlns:a16="http://schemas.microsoft.com/office/drawing/2014/main" id="{8F2F2E23-B988-459A-88AE-E2CF1B6AB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4" name="Picture 5">
          <a:extLst>
            <a:ext uri="{FF2B5EF4-FFF2-40B4-BE49-F238E27FC236}">
              <a16:creationId xmlns:a16="http://schemas.microsoft.com/office/drawing/2014/main" id="{CF67B5B3-F8D8-4A7C-93F4-1AD2686CF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5" name="Picture 5">
          <a:extLst>
            <a:ext uri="{FF2B5EF4-FFF2-40B4-BE49-F238E27FC236}">
              <a16:creationId xmlns:a16="http://schemas.microsoft.com/office/drawing/2014/main" id="{CD5C5E04-EFC6-4F90-894A-E4E20AB7B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6" name="Picture 5">
          <a:extLst>
            <a:ext uri="{FF2B5EF4-FFF2-40B4-BE49-F238E27FC236}">
              <a16:creationId xmlns:a16="http://schemas.microsoft.com/office/drawing/2014/main" id="{428A4632-A551-413C-9FA4-7C2D5B917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7" name="Picture 5">
          <a:extLst>
            <a:ext uri="{FF2B5EF4-FFF2-40B4-BE49-F238E27FC236}">
              <a16:creationId xmlns:a16="http://schemas.microsoft.com/office/drawing/2014/main" id="{D37C811B-C6AC-44D7-AF83-91902EFF0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8" name="Picture 5">
          <a:extLst>
            <a:ext uri="{FF2B5EF4-FFF2-40B4-BE49-F238E27FC236}">
              <a16:creationId xmlns:a16="http://schemas.microsoft.com/office/drawing/2014/main" id="{9EF13157-6C3A-45F3-BD46-AD9A6382DA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299" name="Picture 5">
          <a:extLst>
            <a:ext uri="{FF2B5EF4-FFF2-40B4-BE49-F238E27FC236}">
              <a16:creationId xmlns:a16="http://schemas.microsoft.com/office/drawing/2014/main" id="{06A772AC-DC30-4E90-8F0C-A7AD5C389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0" name="Picture 5">
          <a:extLst>
            <a:ext uri="{FF2B5EF4-FFF2-40B4-BE49-F238E27FC236}">
              <a16:creationId xmlns:a16="http://schemas.microsoft.com/office/drawing/2014/main" id="{CD4F7C17-7739-4D5F-AEDC-BCF65353B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1" name="Picture 5">
          <a:extLst>
            <a:ext uri="{FF2B5EF4-FFF2-40B4-BE49-F238E27FC236}">
              <a16:creationId xmlns:a16="http://schemas.microsoft.com/office/drawing/2014/main" id="{432BCA5C-5360-4D5B-817F-FF646995F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2" name="Picture 5">
          <a:extLst>
            <a:ext uri="{FF2B5EF4-FFF2-40B4-BE49-F238E27FC236}">
              <a16:creationId xmlns:a16="http://schemas.microsoft.com/office/drawing/2014/main" id="{62EF0E30-6379-48A4-9395-1F1D3608F4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3" name="Picture 5">
          <a:extLst>
            <a:ext uri="{FF2B5EF4-FFF2-40B4-BE49-F238E27FC236}">
              <a16:creationId xmlns:a16="http://schemas.microsoft.com/office/drawing/2014/main" id="{58E0A94B-E4B2-48E5-87B6-E8FD0265F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4" name="Picture 5">
          <a:extLst>
            <a:ext uri="{FF2B5EF4-FFF2-40B4-BE49-F238E27FC236}">
              <a16:creationId xmlns:a16="http://schemas.microsoft.com/office/drawing/2014/main" id="{6A930703-068B-4A2A-8DB4-9557381CE8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5" name="Picture 5">
          <a:extLst>
            <a:ext uri="{FF2B5EF4-FFF2-40B4-BE49-F238E27FC236}">
              <a16:creationId xmlns:a16="http://schemas.microsoft.com/office/drawing/2014/main" id="{8CAA20CB-C2B0-423F-A594-E79E01E9D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6" name="Picture 5">
          <a:extLst>
            <a:ext uri="{FF2B5EF4-FFF2-40B4-BE49-F238E27FC236}">
              <a16:creationId xmlns:a16="http://schemas.microsoft.com/office/drawing/2014/main" id="{4252C7B6-D927-48DF-8573-96B112D40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7" name="Picture 5">
          <a:extLst>
            <a:ext uri="{FF2B5EF4-FFF2-40B4-BE49-F238E27FC236}">
              <a16:creationId xmlns:a16="http://schemas.microsoft.com/office/drawing/2014/main" id="{56CE53F0-AF92-4F1B-86F4-EA57BD078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8" name="Picture 5">
          <a:extLst>
            <a:ext uri="{FF2B5EF4-FFF2-40B4-BE49-F238E27FC236}">
              <a16:creationId xmlns:a16="http://schemas.microsoft.com/office/drawing/2014/main" id="{D310C9E8-D7C1-470D-BFEF-851B2405C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09" name="Picture 5">
          <a:extLst>
            <a:ext uri="{FF2B5EF4-FFF2-40B4-BE49-F238E27FC236}">
              <a16:creationId xmlns:a16="http://schemas.microsoft.com/office/drawing/2014/main" id="{9030066A-3C1E-4C4A-A7F6-58C5ADF77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0" name="Picture 5">
          <a:extLst>
            <a:ext uri="{FF2B5EF4-FFF2-40B4-BE49-F238E27FC236}">
              <a16:creationId xmlns:a16="http://schemas.microsoft.com/office/drawing/2014/main" id="{D07826D5-D6CB-4158-9AE3-FC34D54C8B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1" name="Picture 5">
          <a:extLst>
            <a:ext uri="{FF2B5EF4-FFF2-40B4-BE49-F238E27FC236}">
              <a16:creationId xmlns:a16="http://schemas.microsoft.com/office/drawing/2014/main" id="{9C3630C3-991B-44F3-B9F8-FDC11A896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2" name="Picture 5">
          <a:extLst>
            <a:ext uri="{FF2B5EF4-FFF2-40B4-BE49-F238E27FC236}">
              <a16:creationId xmlns:a16="http://schemas.microsoft.com/office/drawing/2014/main" id="{1D102D3F-748F-4E52-BE12-C8D30A4F3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3" name="Picture 5">
          <a:extLst>
            <a:ext uri="{FF2B5EF4-FFF2-40B4-BE49-F238E27FC236}">
              <a16:creationId xmlns:a16="http://schemas.microsoft.com/office/drawing/2014/main" id="{F3CE7405-2436-4B3E-A9CA-199289BB5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4" name="Picture 5">
          <a:extLst>
            <a:ext uri="{FF2B5EF4-FFF2-40B4-BE49-F238E27FC236}">
              <a16:creationId xmlns:a16="http://schemas.microsoft.com/office/drawing/2014/main" id="{5222F267-0429-4650-98BF-AEECE378D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5" name="Picture 5">
          <a:extLst>
            <a:ext uri="{FF2B5EF4-FFF2-40B4-BE49-F238E27FC236}">
              <a16:creationId xmlns:a16="http://schemas.microsoft.com/office/drawing/2014/main" id="{AC57BD41-9603-43FC-AD9C-D90253551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6" name="Picture 5">
          <a:extLst>
            <a:ext uri="{FF2B5EF4-FFF2-40B4-BE49-F238E27FC236}">
              <a16:creationId xmlns:a16="http://schemas.microsoft.com/office/drawing/2014/main" id="{61B6FB3D-5B9F-4812-89E0-F4AC04751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7" name="Picture 5">
          <a:extLst>
            <a:ext uri="{FF2B5EF4-FFF2-40B4-BE49-F238E27FC236}">
              <a16:creationId xmlns:a16="http://schemas.microsoft.com/office/drawing/2014/main" id="{6F0BBD08-8664-4F1D-9236-1136A6FE3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8" name="Picture 5">
          <a:extLst>
            <a:ext uri="{FF2B5EF4-FFF2-40B4-BE49-F238E27FC236}">
              <a16:creationId xmlns:a16="http://schemas.microsoft.com/office/drawing/2014/main" id="{36A95148-9E63-4FE6-9F3A-490B67C61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19" name="Picture 5">
          <a:extLst>
            <a:ext uri="{FF2B5EF4-FFF2-40B4-BE49-F238E27FC236}">
              <a16:creationId xmlns:a16="http://schemas.microsoft.com/office/drawing/2014/main" id="{D9B849AA-2987-49DF-B7AD-3CEE4F486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0" name="Picture 5">
          <a:extLst>
            <a:ext uri="{FF2B5EF4-FFF2-40B4-BE49-F238E27FC236}">
              <a16:creationId xmlns:a16="http://schemas.microsoft.com/office/drawing/2014/main" id="{51CC18AA-306C-4CC8-94AD-8788A6CE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1" name="Picture 5">
          <a:extLst>
            <a:ext uri="{FF2B5EF4-FFF2-40B4-BE49-F238E27FC236}">
              <a16:creationId xmlns:a16="http://schemas.microsoft.com/office/drawing/2014/main" id="{544C7AC6-395B-40B1-B719-F3391484B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2" name="Picture 5">
          <a:extLst>
            <a:ext uri="{FF2B5EF4-FFF2-40B4-BE49-F238E27FC236}">
              <a16:creationId xmlns:a16="http://schemas.microsoft.com/office/drawing/2014/main" id="{E14D6405-CFF9-4928-A2D6-125CDBF41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3" name="Picture 5">
          <a:extLst>
            <a:ext uri="{FF2B5EF4-FFF2-40B4-BE49-F238E27FC236}">
              <a16:creationId xmlns:a16="http://schemas.microsoft.com/office/drawing/2014/main" id="{F3BE5F5E-C38D-484A-9D27-B83357D2E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4" name="Picture 5">
          <a:extLst>
            <a:ext uri="{FF2B5EF4-FFF2-40B4-BE49-F238E27FC236}">
              <a16:creationId xmlns:a16="http://schemas.microsoft.com/office/drawing/2014/main" id="{3ECCC450-A7F2-406F-B336-3E0ECA654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5" name="Picture 5">
          <a:extLst>
            <a:ext uri="{FF2B5EF4-FFF2-40B4-BE49-F238E27FC236}">
              <a16:creationId xmlns:a16="http://schemas.microsoft.com/office/drawing/2014/main" id="{C4AB14EB-2304-4CF3-806A-456EDC032D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6" name="Picture 5">
          <a:extLst>
            <a:ext uri="{FF2B5EF4-FFF2-40B4-BE49-F238E27FC236}">
              <a16:creationId xmlns:a16="http://schemas.microsoft.com/office/drawing/2014/main" id="{2181222D-6E2B-43C1-AF3F-D175917F5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7" name="Picture 5">
          <a:extLst>
            <a:ext uri="{FF2B5EF4-FFF2-40B4-BE49-F238E27FC236}">
              <a16:creationId xmlns:a16="http://schemas.microsoft.com/office/drawing/2014/main" id="{D3DCA2EF-38A4-4DE8-9FED-9FD786C0A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8" name="Picture 5">
          <a:extLst>
            <a:ext uri="{FF2B5EF4-FFF2-40B4-BE49-F238E27FC236}">
              <a16:creationId xmlns:a16="http://schemas.microsoft.com/office/drawing/2014/main" id="{19103AAF-7746-4D11-AFF3-9E4D34F0FA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29" name="Picture 5">
          <a:extLst>
            <a:ext uri="{FF2B5EF4-FFF2-40B4-BE49-F238E27FC236}">
              <a16:creationId xmlns:a16="http://schemas.microsoft.com/office/drawing/2014/main" id="{361A8093-268C-48D6-A517-C096188A1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30" name="Picture 5">
          <a:extLst>
            <a:ext uri="{FF2B5EF4-FFF2-40B4-BE49-F238E27FC236}">
              <a16:creationId xmlns:a16="http://schemas.microsoft.com/office/drawing/2014/main" id="{FE043A6E-9186-410C-A4F8-0C99E5A39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31" name="Picture 5">
          <a:extLst>
            <a:ext uri="{FF2B5EF4-FFF2-40B4-BE49-F238E27FC236}">
              <a16:creationId xmlns:a16="http://schemas.microsoft.com/office/drawing/2014/main" id="{15044AAB-064C-4440-AEDC-AF12A55B8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32" name="Picture 5">
          <a:extLst>
            <a:ext uri="{FF2B5EF4-FFF2-40B4-BE49-F238E27FC236}">
              <a16:creationId xmlns:a16="http://schemas.microsoft.com/office/drawing/2014/main" id="{F2E36A07-731F-47B9-8A68-F8F99ABF0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333" name="Picture 5">
          <a:extLst>
            <a:ext uri="{FF2B5EF4-FFF2-40B4-BE49-F238E27FC236}">
              <a16:creationId xmlns:a16="http://schemas.microsoft.com/office/drawing/2014/main" id="{6FD026FD-1EB4-46DA-80DC-F8DB3ECE8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4" name="Picture 5">
          <a:extLst>
            <a:ext uri="{FF2B5EF4-FFF2-40B4-BE49-F238E27FC236}">
              <a16:creationId xmlns:a16="http://schemas.microsoft.com/office/drawing/2014/main" id="{A58DA883-2BE0-41E3-86FC-1C8F95AF3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5" name="Picture 5">
          <a:extLst>
            <a:ext uri="{FF2B5EF4-FFF2-40B4-BE49-F238E27FC236}">
              <a16:creationId xmlns:a16="http://schemas.microsoft.com/office/drawing/2014/main" id="{B7690017-E118-4A3E-B0E6-914BC9C1B4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6" name="Picture 5">
          <a:extLst>
            <a:ext uri="{FF2B5EF4-FFF2-40B4-BE49-F238E27FC236}">
              <a16:creationId xmlns:a16="http://schemas.microsoft.com/office/drawing/2014/main" id="{3437D794-3B96-4266-864A-032E011C29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7" name="Picture 5">
          <a:extLst>
            <a:ext uri="{FF2B5EF4-FFF2-40B4-BE49-F238E27FC236}">
              <a16:creationId xmlns:a16="http://schemas.microsoft.com/office/drawing/2014/main" id="{B5BF9FF6-8891-4515-B2B9-33826F4AFE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8" name="Picture 5">
          <a:extLst>
            <a:ext uri="{FF2B5EF4-FFF2-40B4-BE49-F238E27FC236}">
              <a16:creationId xmlns:a16="http://schemas.microsoft.com/office/drawing/2014/main" id="{86FC9437-197B-418B-9938-FE86CAE8D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39" name="Picture 5">
          <a:extLst>
            <a:ext uri="{FF2B5EF4-FFF2-40B4-BE49-F238E27FC236}">
              <a16:creationId xmlns:a16="http://schemas.microsoft.com/office/drawing/2014/main" id="{0AEC73A7-AFA4-49F9-A1F9-546A224BCC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0" name="Picture 5">
          <a:extLst>
            <a:ext uri="{FF2B5EF4-FFF2-40B4-BE49-F238E27FC236}">
              <a16:creationId xmlns:a16="http://schemas.microsoft.com/office/drawing/2014/main" id="{94135605-E8B1-4869-B676-D85E6D3AB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1" name="Picture 5">
          <a:extLst>
            <a:ext uri="{FF2B5EF4-FFF2-40B4-BE49-F238E27FC236}">
              <a16:creationId xmlns:a16="http://schemas.microsoft.com/office/drawing/2014/main" id="{3EADA10A-0DA2-4EA6-93B9-C185DB854B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2" name="Picture 5">
          <a:extLst>
            <a:ext uri="{FF2B5EF4-FFF2-40B4-BE49-F238E27FC236}">
              <a16:creationId xmlns:a16="http://schemas.microsoft.com/office/drawing/2014/main" id="{5B110114-FE23-425F-BF64-7C6BBB52B2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3" name="Picture 5">
          <a:extLst>
            <a:ext uri="{FF2B5EF4-FFF2-40B4-BE49-F238E27FC236}">
              <a16:creationId xmlns:a16="http://schemas.microsoft.com/office/drawing/2014/main" id="{94A4ED6A-58D3-4099-99B3-8E775BFEB5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4" name="Picture 5">
          <a:extLst>
            <a:ext uri="{FF2B5EF4-FFF2-40B4-BE49-F238E27FC236}">
              <a16:creationId xmlns:a16="http://schemas.microsoft.com/office/drawing/2014/main" id="{5FB46EB2-F802-4162-A965-B20633B7C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5" name="Picture 5">
          <a:extLst>
            <a:ext uri="{FF2B5EF4-FFF2-40B4-BE49-F238E27FC236}">
              <a16:creationId xmlns:a16="http://schemas.microsoft.com/office/drawing/2014/main" id="{D4840F16-D12A-49EF-80A7-7B6D49504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6" name="Picture 5">
          <a:extLst>
            <a:ext uri="{FF2B5EF4-FFF2-40B4-BE49-F238E27FC236}">
              <a16:creationId xmlns:a16="http://schemas.microsoft.com/office/drawing/2014/main" id="{EFBB61E6-A176-4ABD-B50A-FDDBD494E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7" name="Picture 5">
          <a:extLst>
            <a:ext uri="{FF2B5EF4-FFF2-40B4-BE49-F238E27FC236}">
              <a16:creationId xmlns:a16="http://schemas.microsoft.com/office/drawing/2014/main" id="{E697A204-1C58-483D-B3ED-159182016A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8" name="Picture 5">
          <a:extLst>
            <a:ext uri="{FF2B5EF4-FFF2-40B4-BE49-F238E27FC236}">
              <a16:creationId xmlns:a16="http://schemas.microsoft.com/office/drawing/2014/main" id="{96C7157E-C129-4FBC-8872-AA5F694DE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49" name="Picture 5">
          <a:extLst>
            <a:ext uri="{FF2B5EF4-FFF2-40B4-BE49-F238E27FC236}">
              <a16:creationId xmlns:a16="http://schemas.microsoft.com/office/drawing/2014/main" id="{567AAFF0-446F-4653-8E54-9A904CEAF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50" name="Picture 5">
          <a:extLst>
            <a:ext uri="{FF2B5EF4-FFF2-40B4-BE49-F238E27FC236}">
              <a16:creationId xmlns:a16="http://schemas.microsoft.com/office/drawing/2014/main" id="{AA0353FE-F617-416B-83FD-25C90BF328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51" name="Picture 5">
          <a:extLst>
            <a:ext uri="{FF2B5EF4-FFF2-40B4-BE49-F238E27FC236}">
              <a16:creationId xmlns:a16="http://schemas.microsoft.com/office/drawing/2014/main" id="{E995ACFC-F23D-4B7F-8A80-EB8DECBF9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52" name="Picture 5">
          <a:extLst>
            <a:ext uri="{FF2B5EF4-FFF2-40B4-BE49-F238E27FC236}">
              <a16:creationId xmlns:a16="http://schemas.microsoft.com/office/drawing/2014/main" id="{78772D0B-9049-4E77-9CD9-B354DB7C9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53" name="Picture 5">
          <a:extLst>
            <a:ext uri="{FF2B5EF4-FFF2-40B4-BE49-F238E27FC236}">
              <a16:creationId xmlns:a16="http://schemas.microsoft.com/office/drawing/2014/main" id="{F3B1CF1E-163C-4CC5-B052-4D8CB36E8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354" name="Picture 5">
          <a:extLst>
            <a:ext uri="{FF2B5EF4-FFF2-40B4-BE49-F238E27FC236}">
              <a16:creationId xmlns:a16="http://schemas.microsoft.com/office/drawing/2014/main" id="{F6CB97C4-85E9-449E-BB05-81DDCA99D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5" name="Picture 5">
          <a:extLst>
            <a:ext uri="{FF2B5EF4-FFF2-40B4-BE49-F238E27FC236}">
              <a16:creationId xmlns:a16="http://schemas.microsoft.com/office/drawing/2014/main" id="{5E82E667-A7B3-4310-BF63-480B1B429C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6" name="Picture 5">
          <a:extLst>
            <a:ext uri="{FF2B5EF4-FFF2-40B4-BE49-F238E27FC236}">
              <a16:creationId xmlns:a16="http://schemas.microsoft.com/office/drawing/2014/main" id="{10FDD3C9-37E2-4863-A396-72A552FFA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7" name="Picture 5">
          <a:extLst>
            <a:ext uri="{FF2B5EF4-FFF2-40B4-BE49-F238E27FC236}">
              <a16:creationId xmlns:a16="http://schemas.microsoft.com/office/drawing/2014/main" id="{5279E4FB-9936-4B14-BE98-4C68086D7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8" name="Picture 5">
          <a:extLst>
            <a:ext uri="{FF2B5EF4-FFF2-40B4-BE49-F238E27FC236}">
              <a16:creationId xmlns:a16="http://schemas.microsoft.com/office/drawing/2014/main" id="{C0CB5401-F5F3-428D-905C-F4FCE44B6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59" name="Picture 5">
          <a:extLst>
            <a:ext uri="{FF2B5EF4-FFF2-40B4-BE49-F238E27FC236}">
              <a16:creationId xmlns:a16="http://schemas.microsoft.com/office/drawing/2014/main" id="{49D1A498-C644-46F2-A5D3-95C891FA5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0" name="Picture 5">
          <a:extLst>
            <a:ext uri="{FF2B5EF4-FFF2-40B4-BE49-F238E27FC236}">
              <a16:creationId xmlns:a16="http://schemas.microsoft.com/office/drawing/2014/main" id="{A8377300-C0B5-48E6-A2F6-E9F2B96AB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1" name="Picture 5">
          <a:extLst>
            <a:ext uri="{FF2B5EF4-FFF2-40B4-BE49-F238E27FC236}">
              <a16:creationId xmlns:a16="http://schemas.microsoft.com/office/drawing/2014/main" id="{B6295DBF-4223-4196-AC15-15861CBDA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2" name="Picture 5">
          <a:extLst>
            <a:ext uri="{FF2B5EF4-FFF2-40B4-BE49-F238E27FC236}">
              <a16:creationId xmlns:a16="http://schemas.microsoft.com/office/drawing/2014/main" id="{CDE08691-E1C4-4435-BE06-DAFB6B4EC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3" name="Picture 5">
          <a:extLst>
            <a:ext uri="{FF2B5EF4-FFF2-40B4-BE49-F238E27FC236}">
              <a16:creationId xmlns:a16="http://schemas.microsoft.com/office/drawing/2014/main" id="{27C6C607-02DF-4DB1-AE36-CB2D906D6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4" name="Picture 5">
          <a:extLst>
            <a:ext uri="{FF2B5EF4-FFF2-40B4-BE49-F238E27FC236}">
              <a16:creationId xmlns:a16="http://schemas.microsoft.com/office/drawing/2014/main" id="{DF92883B-9DA7-4A3B-B842-5020E4079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5" name="Picture 5">
          <a:extLst>
            <a:ext uri="{FF2B5EF4-FFF2-40B4-BE49-F238E27FC236}">
              <a16:creationId xmlns:a16="http://schemas.microsoft.com/office/drawing/2014/main" id="{A9CCDD25-59CD-4B02-9FFF-C879B441A3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6" name="Picture 5">
          <a:extLst>
            <a:ext uri="{FF2B5EF4-FFF2-40B4-BE49-F238E27FC236}">
              <a16:creationId xmlns:a16="http://schemas.microsoft.com/office/drawing/2014/main" id="{566D02E3-0FCF-4E3B-AFA5-B836AF2385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7" name="Picture 5">
          <a:extLst>
            <a:ext uri="{FF2B5EF4-FFF2-40B4-BE49-F238E27FC236}">
              <a16:creationId xmlns:a16="http://schemas.microsoft.com/office/drawing/2014/main" id="{9F6ED2B0-133B-4886-8D0B-3C210BE8BF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8" name="Picture 5">
          <a:extLst>
            <a:ext uri="{FF2B5EF4-FFF2-40B4-BE49-F238E27FC236}">
              <a16:creationId xmlns:a16="http://schemas.microsoft.com/office/drawing/2014/main" id="{59807A2B-5A69-4A33-815A-DD4CE750E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69" name="Picture 5">
          <a:extLst>
            <a:ext uri="{FF2B5EF4-FFF2-40B4-BE49-F238E27FC236}">
              <a16:creationId xmlns:a16="http://schemas.microsoft.com/office/drawing/2014/main" id="{FE862A7D-549C-41DE-98F6-4F126FE75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0" name="Picture 5">
          <a:extLst>
            <a:ext uri="{FF2B5EF4-FFF2-40B4-BE49-F238E27FC236}">
              <a16:creationId xmlns:a16="http://schemas.microsoft.com/office/drawing/2014/main" id="{64363DC0-F1B7-4B32-99B7-807541F67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1" name="Picture 5">
          <a:extLst>
            <a:ext uri="{FF2B5EF4-FFF2-40B4-BE49-F238E27FC236}">
              <a16:creationId xmlns:a16="http://schemas.microsoft.com/office/drawing/2014/main" id="{BD0BD9EF-8506-47D8-906E-B1264D2C34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2" name="Picture 5">
          <a:extLst>
            <a:ext uri="{FF2B5EF4-FFF2-40B4-BE49-F238E27FC236}">
              <a16:creationId xmlns:a16="http://schemas.microsoft.com/office/drawing/2014/main" id="{1E47AEC8-7ADC-4374-8D2B-206AB744F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3" name="Picture 5">
          <a:extLst>
            <a:ext uri="{FF2B5EF4-FFF2-40B4-BE49-F238E27FC236}">
              <a16:creationId xmlns:a16="http://schemas.microsoft.com/office/drawing/2014/main" id="{07A1F84A-C2C7-4C33-B1AE-8431E7129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4" name="Picture 5">
          <a:extLst>
            <a:ext uri="{FF2B5EF4-FFF2-40B4-BE49-F238E27FC236}">
              <a16:creationId xmlns:a16="http://schemas.microsoft.com/office/drawing/2014/main" id="{88B01501-1A42-4ADF-B9C0-4E534D5C8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5" name="Picture 5">
          <a:extLst>
            <a:ext uri="{FF2B5EF4-FFF2-40B4-BE49-F238E27FC236}">
              <a16:creationId xmlns:a16="http://schemas.microsoft.com/office/drawing/2014/main" id="{FCF6C7E8-1F37-418D-AE00-E2795195E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6" name="Picture 5">
          <a:extLst>
            <a:ext uri="{FF2B5EF4-FFF2-40B4-BE49-F238E27FC236}">
              <a16:creationId xmlns:a16="http://schemas.microsoft.com/office/drawing/2014/main" id="{726DEEDA-53E3-4861-A6D5-8DECDF66A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7" name="Picture 5">
          <a:extLst>
            <a:ext uri="{FF2B5EF4-FFF2-40B4-BE49-F238E27FC236}">
              <a16:creationId xmlns:a16="http://schemas.microsoft.com/office/drawing/2014/main" id="{2B9F1CDB-907D-4564-8EF4-9B485FA84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8" name="Picture 5">
          <a:extLst>
            <a:ext uri="{FF2B5EF4-FFF2-40B4-BE49-F238E27FC236}">
              <a16:creationId xmlns:a16="http://schemas.microsoft.com/office/drawing/2014/main" id="{A28D7010-4BC3-4FC2-8D17-26F473DDC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79" name="Picture 5">
          <a:extLst>
            <a:ext uri="{FF2B5EF4-FFF2-40B4-BE49-F238E27FC236}">
              <a16:creationId xmlns:a16="http://schemas.microsoft.com/office/drawing/2014/main" id="{EF0BD593-51E9-4629-A8B7-180B2405F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0" name="Picture 5">
          <a:extLst>
            <a:ext uri="{FF2B5EF4-FFF2-40B4-BE49-F238E27FC236}">
              <a16:creationId xmlns:a16="http://schemas.microsoft.com/office/drawing/2014/main" id="{81ED62BB-17CF-4EB2-A4F9-A9D44D027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1" name="Picture 5">
          <a:extLst>
            <a:ext uri="{FF2B5EF4-FFF2-40B4-BE49-F238E27FC236}">
              <a16:creationId xmlns:a16="http://schemas.microsoft.com/office/drawing/2014/main" id="{802356CB-7C4D-4269-8A63-852A68F4A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2" name="Picture 5">
          <a:extLst>
            <a:ext uri="{FF2B5EF4-FFF2-40B4-BE49-F238E27FC236}">
              <a16:creationId xmlns:a16="http://schemas.microsoft.com/office/drawing/2014/main" id="{28C9E241-81D3-4A14-B814-688D57F8A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3" name="Picture 5">
          <a:extLst>
            <a:ext uri="{FF2B5EF4-FFF2-40B4-BE49-F238E27FC236}">
              <a16:creationId xmlns:a16="http://schemas.microsoft.com/office/drawing/2014/main" id="{8D6B8402-1E35-41CD-B1E8-2312FC364C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4" name="Picture 5">
          <a:extLst>
            <a:ext uri="{FF2B5EF4-FFF2-40B4-BE49-F238E27FC236}">
              <a16:creationId xmlns:a16="http://schemas.microsoft.com/office/drawing/2014/main" id="{6716EF19-34BE-4A67-A4F1-E001C8844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5" name="Picture 5">
          <a:extLst>
            <a:ext uri="{FF2B5EF4-FFF2-40B4-BE49-F238E27FC236}">
              <a16:creationId xmlns:a16="http://schemas.microsoft.com/office/drawing/2014/main" id="{95041516-85A8-49DC-A005-3EF5E1E1C4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6" name="Picture 5">
          <a:extLst>
            <a:ext uri="{FF2B5EF4-FFF2-40B4-BE49-F238E27FC236}">
              <a16:creationId xmlns:a16="http://schemas.microsoft.com/office/drawing/2014/main" id="{7355ECF5-E18F-45FD-A0CC-6B59FD8EB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7" name="Picture 5">
          <a:extLst>
            <a:ext uri="{FF2B5EF4-FFF2-40B4-BE49-F238E27FC236}">
              <a16:creationId xmlns:a16="http://schemas.microsoft.com/office/drawing/2014/main" id="{7F4E6902-F7AB-4F41-A682-6E50D6477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8" name="Picture 5">
          <a:extLst>
            <a:ext uri="{FF2B5EF4-FFF2-40B4-BE49-F238E27FC236}">
              <a16:creationId xmlns:a16="http://schemas.microsoft.com/office/drawing/2014/main" id="{7F909622-D111-41FC-80F1-B6159E0BCD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89" name="Picture 5">
          <a:extLst>
            <a:ext uri="{FF2B5EF4-FFF2-40B4-BE49-F238E27FC236}">
              <a16:creationId xmlns:a16="http://schemas.microsoft.com/office/drawing/2014/main" id="{3CDC8EC1-89FB-4078-AF48-967FAFE30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0" name="Picture 5">
          <a:extLst>
            <a:ext uri="{FF2B5EF4-FFF2-40B4-BE49-F238E27FC236}">
              <a16:creationId xmlns:a16="http://schemas.microsoft.com/office/drawing/2014/main" id="{B7857931-E0CF-4F0B-B4DD-1FD42EEAB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1" name="Picture 5">
          <a:extLst>
            <a:ext uri="{FF2B5EF4-FFF2-40B4-BE49-F238E27FC236}">
              <a16:creationId xmlns:a16="http://schemas.microsoft.com/office/drawing/2014/main" id="{47F8722E-0F00-45D9-96FB-CF8D98816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2" name="Picture 5">
          <a:extLst>
            <a:ext uri="{FF2B5EF4-FFF2-40B4-BE49-F238E27FC236}">
              <a16:creationId xmlns:a16="http://schemas.microsoft.com/office/drawing/2014/main" id="{5C9920C0-07B3-4AAE-87D7-5F6EEEF22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3" name="Picture 5">
          <a:extLst>
            <a:ext uri="{FF2B5EF4-FFF2-40B4-BE49-F238E27FC236}">
              <a16:creationId xmlns:a16="http://schemas.microsoft.com/office/drawing/2014/main" id="{6EB9CC27-759E-4BCF-9DF0-C2AA6C15D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4" name="Picture 5">
          <a:extLst>
            <a:ext uri="{FF2B5EF4-FFF2-40B4-BE49-F238E27FC236}">
              <a16:creationId xmlns:a16="http://schemas.microsoft.com/office/drawing/2014/main" id="{6CBF93E4-A690-487B-9579-A152486DA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5" name="Picture 5">
          <a:extLst>
            <a:ext uri="{FF2B5EF4-FFF2-40B4-BE49-F238E27FC236}">
              <a16:creationId xmlns:a16="http://schemas.microsoft.com/office/drawing/2014/main" id="{D9FE7955-CDCF-4D30-8683-C833C311D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6" name="Picture 5">
          <a:extLst>
            <a:ext uri="{FF2B5EF4-FFF2-40B4-BE49-F238E27FC236}">
              <a16:creationId xmlns:a16="http://schemas.microsoft.com/office/drawing/2014/main" id="{864AE797-D177-4FED-9CF8-FCA0AC66E3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7" name="Picture 5">
          <a:extLst>
            <a:ext uri="{FF2B5EF4-FFF2-40B4-BE49-F238E27FC236}">
              <a16:creationId xmlns:a16="http://schemas.microsoft.com/office/drawing/2014/main" id="{959A040C-F7F1-4DB8-826D-48F4E5969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8" name="Picture 5">
          <a:extLst>
            <a:ext uri="{FF2B5EF4-FFF2-40B4-BE49-F238E27FC236}">
              <a16:creationId xmlns:a16="http://schemas.microsoft.com/office/drawing/2014/main" id="{26F2C0F2-3285-4ED5-AFEA-D4E6AEA190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399" name="Picture 5">
          <a:extLst>
            <a:ext uri="{FF2B5EF4-FFF2-40B4-BE49-F238E27FC236}">
              <a16:creationId xmlns:a16="http://schemas.microsoft.com/office/drawing/2014/main" id="{47475DDE-9167-4ECF-A280-D4609E5F2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0" name="Picture 5">
          <a:extLst>
            <a:ext uri="{FF2B5EF4-FFF2-40B4-BE49-F238E27FC236}">
              <a16:creationId xmlns:a16="http://schemas.microsoft.com/office/drawing/2014/main" id="{97297CC1-66BB-46A3-84F7-CAF28442D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1" name="Picture 5">
          <a:extLst>
            <a:ext uri="{FF2B5EF4-FFF2-40B4-BE49-F238E27FC236}">
              <a16:creationId xmlns:a16="http://schemas.microsoft.com/office/drawing/2014/main" id="{C2D47726-335C-4C7D-8046-B021C29FC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2" name="Picture 5">
          <a:extLst>
            <a:ext uri="{FF2B5EF4-FFF2-40B4-BE49-F238E27FC236}">
              <a16:creationId xmlns:a16="http://schemas.microsoft.com/office/drawing/2014/main" id="{C39C98B7-1253-4F8D-AE2C-79A3E041E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3" name="Picture 5">
          <a:extLst>
            <a:ext uri="{FF2B5EF4-FFF2-40B4-BE49-F238E27FC236}">
              <a16:creationId xmlns:a16="http://schemas.microsoft.com/office/drawing/2014/main" id="{82B1A893-7A3D-4E2A-A94F-9FCC22D29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4" name="Picture 5">
          <a:extLst>
            <a:ext uri="{FF2B5EF4-FFF2-40B4-BE49-F238E27FC236}">
              <a16:creationId xmlns:a16="http://schemas.microsoft.com/office/drawing/2014/main" id="{D8EA8F23-ED48-4C65-856B-EFAA9C08FE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5" name="Picture 5">
          <a:extLst>
            <a:ext uri="{FF2B5EF4-FFF2-40B4-BE49-F238E27FC236}">
              <a16:creationId xmlns:a16="http://schemas.microsoft.com/office/drawing/2014/main" id="{55DB548C-5914-4EF4-9EE1-6ACCC35F6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6" name="Picture 5">
          <a:extLst>
            <a:ext uri="{FF2B5EF4-FFF2-40B4-BE49-F238E27FC236}">
              <a16:creationId xmlns:a16="http://schemas.microsoft.com/office/drawing/2014/main" id="{BBAD29D8-63A4-4D54-9453-5086DC1CC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7" name="Picture 5">
          <a:extLst>
            <a:ext uri="{FF2B5EF4-FFF2-40B4-BE49-F238E27FC236}">
              <a16:creationId xmlns:a16="http://schemas.microsoft.com/office/drawing/2014/main" id="{CCB5E02A-1D9D-4C87-84D1-E41D703565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8" name="Picture 5">
          <a:extLst>
            <a:ext uri="{FF2B5EF4-FFF2-40B4-BE49-F238E27FC236}">
              <a16:creationId xmlns:a16="http://schemas.microsoft.com/office/drawing/2014/main" id="{F97DAB87-7345-4D8A-85BB-16290EE6C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09" name="Picture 5">
          <a:extLst>
            <a:ext uri="{FF2B5EF4-FFF2-40B4-BE49-F238E27FC236}">
              <a16:creationId xmlns:a16="http://schemas.microsoft.com/office/drawing/2014/main" id="{A978D26E-BB0F-46CD-8E72-CE5234B50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10" name="Picture 5">
          <a:extLst>
            <a:ext uri="{FF2B5EF4-FFF2-40B4-BE49-F238E27FC236}">
              <a16:creationId xmlns:a16="http://schemas.microsoft.com/office/drawing/2014/main" id="{34DDB7E8-C398-4A77-880A-49FF146541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11" name="Picture 5">
          <a:extLst>
            <a:ext uri="{FF2B5EF4-FFF2-40B4-BE49-F238E27FC236}">
              <a16:creationId xmlns:a16="http://schemas.microsoft.com/office/drawing/2014/main" id="{6E4E265A-6BC3-492D-8AA4-9F72B5BAA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12" name="Picture 5">
          <a:extLst>
            <a:ext uri="{FF2B5EF4-FFF2-40B4-BE49-F238E27FC236}">
              <a16:creationId xmlns:a16="http://schemas.microsoft.com/office/drawing/2014/main" id="{852FCE48-D7EA-439F-9444-D5B94AF93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3" name="Picture 5">
          <a:extLst>
            <a:ext uri="{FF2B5EF4-FFF2-40B4-BE49-F238E27FC236}">
              <a16:creationId xmlns:a16="http://schemas.microsoft.com/office/drawing/2014/main" id="{50E8E464-C806-4025-9487-037B6968E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4" name="Picture 5">
          <a:extLst>
            <a:ext uri="{FF2B5EF4-FFF2-40B4-BE49-F238E27FC236}">
              <a16:creationId xmlns:a16="http://schemas.microsoft.com/office/drawing/2014/main" id="{FA7C9340-C514-467C-B8D6-503B90C174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5" name="Picture 5">
          <a:extLst>
            <a:ext uri="{FF2B5EF4-FFF2-40B4-BE49-F238E27FC236}">
              <a16:creationId xmlns:a16="http://schemas.microsoft.com/office/drawing/2014/main" id="{2DD6A9C8-3869-435F-995C-851E6EC6B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6" name="Picture 5">
          <a:extLst>
            <a:ext uri="{FF2B5EF4-FFF2-40B4-BE49-F238E27FC236}">
              <a16:creationId xmlns:a16="http://schemas.microsoft.com/office/drawing/2014/main" id="{4086E191-DC0D-42E2-9785-3832198E0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7" name="Picture 5">
          <a:extLst>
            <a:ext uri="{FF2B5EF4-FFF2-40B4-BE49-F238E27FC236}">
              <a16:creationId xmlns:a16="http://schemas.microsoft.com/office/drawing/2014/main" id="{C248B4D8-11BB-4ADE-A135-E3C42602A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8" name="Picture 5">
          <a:extLst>
            <a:ext uri="{FF2B5EF4-FFF2-40B4-BE49-F238E27FC236}">
              <a16:creationId xmlns:a16="http://schemas.microsoft.com/office/drawing/2014/main" id="{DB089900-112C-4635-83CC-A1BED306F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19" name="Picture 5">
          <a:extLst>
            <a:ext uri="{FF2B5EF4-FFF2-40B4-BE49-F238E27FC236}">
              <a16:creationId xmlns:a16="http://schemas.microsoft.com/office/drawing/2014/main" id="{056C9B58-912B-4A56-B40B-C9E9A5004D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0" name="Picture 5">
          <a:extLst>
            <a:ext uri="{FF2B5EF4-FFF2-40B4-BE49-F238E27FC236}">
              <a16:creationId xmlns:a16="http://schemas.microsoft.com/office/drawing/2014/main" id="{F9FACAC4-34DE-4C61-BB74-FB5C0D6FF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1" name="Picture 5">
          <a:extLst>
            <a:ext uri="{FF2B5EF4-FFF2-40B4-BE49-F238E27FC236}">
              <a16:creationId xmlns:a16="http://schemas.microsoft.com/office/drawing/2014/main" id="{693C09B6-D85D-46AB-8568-1CA48E483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2" name="Picture 5">
          <a:extLst>
            <a:ext uri="{FF2B5EF4-FFF2-40B4-BE49-F238E27FC236}">
              <a16:creationId xmlns:a16="http://schemas.microsoft.com/office/drawing/2014/main" id="{BA93856B-5BCA-405B-B3EB-D383CC1E0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3" name="Picture 5">
          <a:extLst>
            <a:ext uri="{FF2B5EF4-FFF2-40B4-BE49-F238E27FC236}">
              <a16:creationId xmlns:a16="http://schemas.microsoft.com/office/drawing/2014/main" id="{4F7F5D0A-4167-433A-BAF8-14B5618BB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4" name="Picture 5">
          <a:extLst>
            <a:ext uri="{FF2B5EF4-FFF2-40B4-BE49-F238E27FC236}">
              <a16:creationId xmlns:a16="http://schemas.microsoft.com/office/drawing/2014/main" id="{72A210F2-D0C2-487F-9E11-C55BD2189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5" name="Picture 5">
          <a:extLst>
            <a:ext uri="{FF2B5EF4-FFF2-40B4-BE49-F238E27FC236}">
              <a16:creationId xmlns:a16="http://schemas.microsoft.com/office/drawing/2014/main" id="{9D8A37C6-D776-42E9-AE76-765004CA30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6" name="Picture 5">
          <a:extLst>
            <a:ext uri="{FF2B5EF4-FFF2-40B4-BE49-F238E27FC236}">
              <a16:creationId xmlns:a16="http://schemas.microsoft.com/office/drawing/2014/main" id="{78DEEFEC-F479-4F53-BCF1-D00382A0F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7" name="Picture 5">
          <a:extLst>
            <a:ext uri="{FF2B5EF4-FFF2-40B4-BE49-F238E27FC236}">
              <a16:creationId xmlns:a16="http://schemas.microsoft.com/office/drawing/2014/main" id="{1A52820B-6E0B-45AB-B035-C96F69694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8" name="Picture 5">
          <a:extLst>
            <a:ext uri="{FF2B5EF4-FFF2-40B4-BE49-F238E27FC236}">
              <a16:creationId xmlns:a16="http://schemas.microsoft.com/office/drawing/2014/main" id="{82C626A2-691A-4A95-9186-4CC6C58BF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29" name="Picture 5">
          <a:extLst>
            <a:ext uri="{FF2B5EF4-FFF2-40B4-BE49-F238E27FC236}">
              <a16:creationId xmlns:a16="http://schemas.microsoft.com/office/drawing/2014/main" id="{4A2AA27A-7B40-48DC-A2DE-EAC5A7CBC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30" name="Picture 5">
          <a:extLst>
            <a:ext uri="{FF2B5EF4-FFF2-40B4-BE49-F238E27FC236}">
              <a16:creationId xmlns:a16="http://schemas.microsoft.com/office/drawing/2014/main" id="{0EB2FABD-A8A4-4552-8EF5-43930E7F6A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31" name="Picture 5">
          <a:extLst>
            <a:ext uri="{FF2B5EF4-FFF2-40B4-BE49-F238E27FC236}">
              <a16:creationId xmlns:a16="http://schemas.microsoft.com/office/drawing/2014/main" id="{51C4E99A-6F1D-40F6-96E1-EF14B772F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32" name="Picture 5">
          <a:extLst>
            <a:ext uri="{FF2B5EF4-FFF2-40B4-BE49-F238E27FC236}">
              <a16:creationId xmlns:a16="http://schemas.microsoft.com/office/drawing/2014/main" id="{EF535538-E1BB-49A9-B4F2-CC3418B634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33" name="Picture 5">
          <a:extLst>
            <a:ext uri="{FF2B5EF4-FFF2-40B4-BE49-F238E27FC236}">
              <a16:creationId xmlns:a16="http://schemas.microsoft.com/office/drawing/2014/main" id="{BA57CA02-00D8-47D4-ABDF-54A8D1E1E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4" name="Picture 5">
          <a:extLst>
            <a:ext uri="{FF2B5EF4-FFF2-40B4-BE49-F238E27FC236}">
              <a16:creationId xmlns:a16="http://schemas.microsoft.com/office/drawing/2014/main" id="{FF1D6360-0A1B-45D8-8408-D5D9BE5E9A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5" name="Picture 5">
          <a:extLst>
            <a:ext uri="{FF2B5EF4-FFF2-40B4-BE49-F238E27FC236}">
              <a16:creationId xmlns:a16="http://schemas.microsoft.com/office/drawing/2014/main" id="{361271CA-8709-4AF4-939A-6A1CCDB14F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6" name="Picture 5">
          <a:extLst>
            <a:ext uri="{FF2B5EF4-FFF2-40B4-BE49-F238E27FC236}">
              <a16:creationId xmlns:a16="http://schemas.microsoft.com/office/drawing/2014/main" id="{70DA6764-6B61-4F0C-AC65-EE2B17BCD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7" name="Picture 5">
          <a:extLst>
            <a:ext uri="{FF2B5EF4-FFF2-40B4-BE49-F238E27FC236}">
              <a16:creationId xmlns:a16="http://schemas.microsoft.com/office/drawing/2014/main" id="{24BD0C52-1A8B-49E6-B7BA-95CDC90CD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8" name="Picture 5">
          <a:extLst>
            <a:ext uri="{FF2B5EF4-FFF2-40B4-BE49-F238E27FC236}">
              <a16:creationId xmlns:a16="http://schemas.microsoft.com/office/drawing/2014/main" id="{A6C860B9-D2AB-4AFF-AC7F-5BEEEFB5C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39" name="Picture 5">
          <a:extLst>
            <a:ext uri="{FF2B5EF4-FFF2-40B4-BE49-F238E27FC236}">
              <a16:creationId xmlns:a16="http://schemas.microsoft.com/office/drawing/2014/main" id="{2D62167A-B871-4AAB-AD5B-FD0544B05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0" name="Picture 5">
          <a:extLst>
            <a:ext uri="{FF2B5EF4-FFF2-40B4-BE49-F238E27FC236}">
              <a16:creationId xmlns:a16="http://schemas.microsoft.com/office/drawing/2014/main" id="{E7FC3D82-4038-47B5-99DE-4A4D61154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1" name="Picture 5">
          <a:extLst>
            <a:ext uri="{FF2B5EF4-FFF2-40B4-BE49-F238E27FC236}">
              <a16:creationId xmlns:a16="http://schemas.microsoft.com/office/drawing/2014/main" id="{F37B941B-6454-42B4-9C78-F0C048B9E5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2" name="Picture 5">
          <a:extLst>
            <a:ext uri="{FF2B5EF4-FFF2-40B4-BE49-F238E27FC236}">
              <a16:creationId xmlns:a16="http://schemas.microsoft.com/office/drawing/2014/main" id="{10842331-4ED1-4C5F-9996-ACFEB5B659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3" name="Picture 5">
          <a:extLst>
            <a:ext uri="{FF2B5EF4-FFF2-40B4-BE49-F238E27FC236}">
              <a16:creationId xmlns:a16="http://schemas.microsoft.com/office/drawing/2014/main" id="{C3857A99-1DA8-48E6-83BE-5D13C291E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4" name="Picture 5">
          <a:extLst>
            <a:ext uri="{FF2B5EF4-FFF2-40B4-BE49-F238E27FC236}">
              <a16:creationId xmlns:a16="http://schemas.microsoft.com/office/drawing/2014/main" id="{4351EFFE-4BE3-4C3D-A342-4707FAA5FA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5" name="Picture 5">
          <a:extLst>
            <a:ext uri="{FF2B5EF4-FFF2-40B4-BE49-F238E27FC236}">
              <a16:creationId xmlns:a16="http://schemas.microsoft.com/office/drawing/2014/main" id="{B43245D8-CC71-467E-86B4-A1350533D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6" name="Picture 5">
          <a:extLst>
            <a:ext uri="{FF2B5EF4-FFF2-40B4-BE49-F238E27FC236}">
              <a16:creationId xmlns:a16="http://schemas.microsoft.com/office/drawing/2014/main" id="{4FB6DDE2-BAF6-42DD-A651-C04F48F88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7" name="Picture 5">
          <a:extLst>
            <a:ext uri="{FF2B5EF4-FFF2-40B4-BE49-F238E27FC236}">
              <a16:creationId xmlns:a16="http://schemas.microsoft.com/office/drawing/2014/main" id="{8775B326-9768-41F3-BEB1-F96B8FB2F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8" name="Picture 5">
          <a:extLst>
            <a:ext uri="{FF2B5EF4-FFF2-40B4-BE49-F238E27FC236}">
              <a16:creationId xmlns:a16="http://schemas.microsoft.com/office/drawing/2014/main" id="{1E1704CB-2124-47EC-94FD-2C588B266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49" name="Picture 5">
          <a:extLst>
            <a:ext uri="{FF2B5EF4-FFF2-40B4-BE49-F238E27FC236}">
              <a16:creationId xmlns:a16="http://schemas.microsoft.com/office/drawing/2014/main" id="{1A861C41-FAC3-4A9A-9706-503A5CC4F8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0" name="Picture 5">
          <a:extLst>
            <a:ext uri="{FF2B5EF4-FFF2-40B4-BE49-F238E27FC236}">
              <a16:creationId xmlns:a16="http://schemas.microsoft.com/office/drawing/2014/main" id="{12EFE5CE-D38D-4915-97B4-EC48DC932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1" name="Picture 5">
          <a:extLst>
            <a:ext uri="{FF2B5EF4-FFF2-40B4-BE49-F238E27FC236}">
              <a16:creationId xmlns:a16="http://schemas.microsoft.com/office/drawing/2014/main" id="{545F63FD-2319-458E-9818-66BB9452E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2" name="Picture 5">
          <a:extLst>
            <a:ext uri="{FF2B5EF4-FFF2-40B4-BE49-F238E27FC236}">
              <a16:creationId xmlns:a16="http://schemas.microsoft.com/office/drawing/2014/main" id="{D4388CB4-0DBF-44F5-90D2-88F07B5FE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3" name="Picture 5">
          <a:extLst>
            <a:ext uri="{FF2B5EF4-FFF2-40B4-BE49-F238E27FC236}">
              <a16:creationId xmlns:a16="http://schemas.microsoft.com/office/drawing/2014/main" id="{4564EA22-1401-4063-BF5F-ED410F029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4" name="Picture 5">
          <a:extLst>
            <a:ext uri="{FF2B5EF4-FFF2-40B4-BE49-F238E27FC236}">
              <a16:creationId xmlns:a16="http://schemas.microsoft.com/office/drawing/2014/main" id="{A2EA9FFE-A9BD-43E5-BE37-36D52C25B4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5" name="Picture 5">
          <a:extLst>
            <a:ext uri="{FF2B5EF4-FFF2-40B4-BE49-F238E27FC236}">
              <a16:creationId xmlns:a16="http://schemas.microsoft.com/office/drawing/2014/main" id="{A91F14E7-A3AB-4F41-A06A-6C518B71E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6" name="Picture 5">
          <a:extLst>
            <a:ext uri="{FF2B5EF4-FFF2-40B4-BE49-F238E27FC236}">
              <a16:creationId xmlns:a16="http://schemas.microsoft.com/office/drawing/2014/main" id="{896C1BA0-A8DB-434C-A2AE-5BC826364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7" name="Picture 5">
          <a:extLst>
            <a:ext uri="{FF2B5EF4-FFF2-40B4-BE49-F238E27FC236}">
              <a16:creationId xmlns:a16="http://schemas.microsoft.com/office/drawing/2014/main" id="{07042651-7BD7-48EB-A81E-736C0D205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8" name="Picture 5">
          <a:extLst>
            <a:ext uri="{FF2B5EF4-FFF2-40B4-BE49-F238E27FC236}">
              <a16:creationId xmlns:a16="http://schemas.microsoft.com/office/drawing/2014/main" id="{EE61C4F0-EC0B-4C00-92CC-D5EF7BCA12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59" name="Picture 5">
          <a:extLst>
            <a:ext uri="{FF2B5EF4-FFF2-40B4-BE49-F238E27FC236}">
              <a16:creationId xmlns:a16="http://schemas.microsoft.com/office/drawing/2014/main" id="{8810BB81-1C8D-4160-9BDF-9EEFA1702F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0" name="Picture 5">
          <a:extLst>
            <a:ext uri="{FF2B5EF4-FFF2-40B4-BE49-F238E27FC236}">
              <a16:creationId xmlns:a16="http://schemas.microsoft.com/office/drawing/2014/main" id="{A60442D3-2C40-4D4F-AA5D-27069E5618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1" name="Picture 5">
          <a:extLst>
            <a:ext uri="{FF2B5EF4-FFF2-40B4-BE49-F238E27FC236}">
              <a16:creationId xmlns:a16="http://schemas.microsoft.com/office/drawing/2014/main" id="{3F9674C3-6004-4115-8996-0518783ABC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2" name="Picture 5">
          <a:extLst>
            <a:ext uri="{FF2B5EF4-FFF2-40B4-BE49-F238E27FC236}">
              <a16:creationId xmlns:a16="http://schemas.microsoft.com/office/drawing/2014/main" id="{5843F1FA-D0FE-474B-8156-9E0DD10E8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3" name="Picture 5">
          <a:extLst>
            <a:ext uri="{FF2B5EF4-FFF2-40B4-BE49-F238E27FC236}">
              <a16:creationId xmlns:a16="http://schemas.microsoft.com/office/drawing/2014/main" id="{C1A3E090-14FB-4ED1-865D-CAAE31F9A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4" name="Picture 5">
          <a:extLst>
            <a:ext uri="{FF2B5EF4-FFF2-40B4-BE49-F238E27FC236}">
              <a16:creationId xmlns:a16="http://schemas.microsoft.com/office/drawing/2014/main" id="{E61B0CF3-301E-47AD-BED2-9842DA1AD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5" name="Picture 5">
          <a:extLst>
            <a:ext uri="{FF2B5EF4-FFF2-40B4-BE49-F238E27FC236}">
              <a16:creationId xmlns:a16="http://schemas.microsoft.com/office/drawing/2014/main" id="{5D061A8D-45C9-4E25-B01E-2FADADABB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6" name="Picture 5">
          <a:extLst>
            <a:ext uri="{FF2B5EF4-FFF2-40B4-BE49-F238E27FC236}">
              <a16:creationId xmlns:a16="http://schemas.microsoft.com/office/drawing/2014/main" id="{A8F2A6CF-ACAA-4926-BEF9-ACE6F48CB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7" name="Picture 5">
          <a:extLst>
            <a:ext uri="{FF2B5EF4-FFF2-40B4-BE49-F238E27FC236}">
              <a16:creationId xmlns:a16="http://schemas.microsoft.com/office/drawing/2014/main" id="{627F9453-548A-4178-B657-DE31AA2485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8" name="Picture 5">
          <a:extLst>
            <a:ext uri="{FF2B5EF4-FFF2-40B4-BE49-F238E27FC236}">
              <a16:creationId xmlns:a16="http://schemas.microsoft.com/office/drawing/2014/main" id="{2ACEEC6A-8594-46A8-A723-99604C65E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69" name="Picture 5">
          <a:extLst>
            <a:ext uri="{FF2B5EF4-FFF2-40B4-BE49-F238E27FC236}">
              <a16:creationId xmlns:a16="http://schemas.microsoft.com/office/drawing/2014/main" id="{17270A07-6F72-40F5-BE1C-4848FF93AE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0" name="Picture 5">
          <a:extLst>
            <a:ext uri="{FF2B5EF4-FFF2-40B4-BE49-F238E27FC236}">
              <a16:creationId xmlns:a16="http://schemas.microsoft.com/office/drawing/2014/main" id="{50AFCC58-8329-4D9A-9FA3-D243D2258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1" name="Picture 5">
          <a:extLst>
            <a:ext uri="{FF2B5EF4-FFF2-40B4-BE49-F238E27FC236}">
              <a16:creationId xmlns:a16="http://schemas.microsoft.com/office/drawing/2014/main" id="{5F84EECB-37DE-4A52-8618-9875598F58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2" name="Picture 5">
          <a:extLst>
            <a:ext uri="{FF2B5EF4-FFF2-40B4-BE49-F238E27FC236}">
              <a16:creationId xmlns:a16="http://schemas.microsoft.com/office/drawing/2014/main" id="{169FA974-80CB-4386-ACD0-DC1F305A49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3" name="Picture 5">
          <a:extLst>
            <a:ext uri="{FF2B5EF4-FFF2-40B4-BE49-F238E27FC236}">
              <a16:creationId xmlns:a16="http://schemas.microsoft.com/office/drawing/2014/main" id="{71C7BF9A-2611-486E-80A8-3915B3826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4" name="Picture 5">
          <a:extLst>
            <a:ext uri="{FF2B5EF4-FFF2-40B4-BE49-F238E27FC236}">
              <a16:creationId xmlns:a16="http://schemas.microsoft.com/office/drawing/2014/main" id="{A6D3768F-0C12-4F5A-974C-0EB8CF623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5" name="Picture 5">
          <a:extLst>
            <a:ext uri="{FF2B5EF4-FFF2-40B4-BE49-F238E27FC236}">
              <a16:creationId xmlns:a16="http://schemas.microsoft.com/office/drawing/2014/main" id="{40C87A0F-79BD-4E90-80A0-CFD7F595E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6" name="Picture 5">
          <a:extLst>
            <a:ext uri="{FF2B5EF4-FFF2-40B4-BE49-F238E27FC236}">
              <a16:creationId xmlns:a16="http://schemas.microsoft.com/office/drawing/2014/main" id="{37ACEE3E-5E3A-451A-9474-481DF6CC18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7" name="Picture 5">
          <a:extLst>
            <a:ext uri="{FF2B5EF4-FFF2-40B4-BE49-F238E27FC236}">
              <a16:creationId xmlns:a16="http://schemas.microsoft.com/office/drawing/2014/main" id="{AFB925B9-2BC8-40E6-AF3F-627340FA2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8" name="Picture 5">
          <a:extLst>
            <a:ext uri="{FF2B5EF4-FFF2-40B4-BE49-F238E27FC236}">
              <a16:creationId xmlns:a16="http://schemas.microsoft.com/office/drawing/2014/main" id="{23D1BB7C-E468-41A4-A210-276CF71D68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79" name="Picture 5">
          <a:extLst>
            <a:ext uri="{FF2B5EF4-FFF2-40B4-BE49-F238E27FC236}">
              <a16:creationId xmlns:a16="http://schemas.microsoft.com/office/drawing/2014/main" id="{88D06A03-2D58-46CC-97E7-3E4332022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0" name="Picture 5">
          <a:extLst>
            <a:ext uri="{FF2B5EF4-FFF2-40B4-BE49-F238E27FC236}">
              <a16:creationId xmlns:a16="http://schemas.microsoft.com/office/drawing/2014/main" id="{0C7D80A1-88A4-436D-B56D-D3C200343A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1" name="Picture 5">
          <a:extLst>
            <a:ext uri="{FF2B5EF4-FFF2-40B4-BE49-F238E27FC236}">
              <a16:creationId xmlns:a16="http://schemas.microsoft.com/office/drawing/2014/main" id="{4CC43FF2-FC38-4A37-9B63-0117B7094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2" name="Picture 5">
          <a:extLst>
            <a:ext uri="{FF2B5EF4-FFF2-40B4-BE49-F238E27FC236}">
              <a16:creationId xmlns:a16="http://schemas.microsoft.com/office/drawing/2014/main" id="{D21FF9F2-F518-4C12-AE1D-82ECA7896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3" name="Picture 5">
          <a:extLst>
            <a:ext uri="{FF2B5EF4-FFF2-40B4-BE49-F238E27FC236}">
              <a16:creationId xmlns:a16="http://schemas.microsoft.com/office/drawing/2014/main" id="{8BCE4DE6-851D-4F06-89AD-E33D0B7F7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4" name="Picture 5">
          <a:extLst>
            <a:ext uri="{FF2B5EF4-FFF2-40B4-BE49-F238E27FC236}">
              <a16:creationId xmlns:a16="http://schemas.microsoft.com/office/drawing/2014/main" id="{4540D089-7B31-421C-A747-A446C3B5E0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5" name="Picture 5">
          <a:extLst>
            <a:ext uri="{FF2B5EF4-FFF2-40B4-BE49-F238E27FC236}">
              <a16:creationId xmlns:a16="http://schemas.microsoft.com/office/drawing/2014/main" id="{6294CBB9-5482-4FB6-A5B9-137C64063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6" name="Picture 5">
          <a:extLst>
            <a:ext uri="{FF2B5EF4-FFF2-40B4-BE49-F238E27FC236}">
              <a16:creationId xmlns:a16="http://schemas.microsoft.com/office/drawing/2014/main" id="{EB9199DF-8B7F-4739-B2A2-DD8C22033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7" name="Picture 5">
          <a:extLst>
            <a:ext uri="{FF2B5EF4-FFF2-40B4-BE49-F238E27FC236}">
              <a16:creationId xmlns:a16="http://schemas.microsoft.com/office/drawing/2014/main" id="{EB6DB23F-7FBC-4EAD-A867-6CB95BEF2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8" name="Picture 5">
          <a:extLst>
            <a:ext uri="{FF2B5EF4-FFF2-40B4-BE49-F238E27FC236}">
              <a16:creationId xmlns:a16="http://schemas.microsoft.com/office/drawing/2014/main" id="{820D7E32-A405-47EB-BCE9-3BFF6F271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89" name="Picture 5">
          <a:extLst>
            <a:ext uri="{FF2B5EF4-FFF2-40B4-BE49-F238E27FC236}">
              <a16:creationId xmlns:a16="http://schemas.microsoft.com/office/drawing/2014/main" id="{4721D3B4-49BD-4A7A-92B5-7EBBCC70A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0" name="Picture 5">
          <a:extLst>
            <a:ext uri="{FF2B5EF4-FFF2-40B4-BE49-F238E27FC236}">
              <a16:creationId xmlns:a16="http://schemas.microsoft.com/office/drawing/2014/main" id="{2C56B9E5-E4BD-4C98-A165-D58BC8D6A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1" name="Picture 5">
          <a:extLst>
            <a:ext uri="{FF2B5EF4-FFF2-40B4-BE49-F238E27FC236}">
              <a16:creationId xmlns:a16="http://schemas.microsoft.com/office/drawing/2014/main" id="{F71394EA-787E-4C7A-B962-60121C72A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2" name="Picture 5">
          <a:extLst>
            <a:ext uri="{FF2B5EF4-FFF2-40B4-BE49-F238E27FC236}">
              <a16:creationId xmlns:a16="http://schemas.microsoft.com/office/drawing/2014/main" id="{DE1E3940-C354-4353-B468-F2DE4997A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3" name="Picture 5">
          <a:extLst>
            <a:ext uri="{FF2B5EF4-FFF2-40B4-BE49-F238E27FC236}">
              <a16:creationId xmlns:a16="http://schemas.microsoft.com/office/drawing/2014/main" id="{06CDB31E-67A9-4DA3-8827-7E4F199FE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4" name="Picture 5">
          <a:extLst>
            <a:ext uri="{FF2B5EF4-FFF2-40B4-BE49-F238E27FC236}">
              <a16:creationId xmlns:a16="http://schemas.microsoft.com/office/drawing/2014/main" id="{5DD780CD-A582-4F87-94DF-69F6C21F7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495" name="Picture 5">
          <a:extLst>
            <a:ext uri="{FF2B5EF4-FFF2-40B4-BE49-F238E27FC236}">
              <a16:creationId xmlns:a16="http://schemas.microsoft.com/office/drawing/2014/main" id="{9AF576E8-8B0C-47B7-B8B9-623EA2179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96" name="Picture 5">
          <a:extLst>
            <a:ext uri="{FF2B5EF4-FFF2-40B4-BE49-F238E27FC236}">
              <a16:creationId xmlns:a16="http://schemas.microsoft.com/office/drawing/2014/main" id="{9360001E-753F-4622-AE8A-E03A385F6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97" name="Picture 5">
          <a:extLst>
            <a:ext uri="{FF2B5EF4-FFF2-40B4-BE49-F238E27FC236}">
              <a16:creationId xmlns:a16="http://schemas.microsoft.com/office/drawing/2014/main" id="{9BAD0AB4-A5A9-495D-8C5A-D374C3CED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98" name="Picture 5">
          <a:extLst>
            <a:ext uri="{FF2B5EF4-FFF2-40B4-BE49-F238E27FC236}">
              <a16:creationId xmlns:a16="http://schemas.microsoft.com/office/drawing/2014/main" id="{F2996D9F-17C2-4EA9-A9C9-985A8B706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499" name="Picture 5">
          <a:extLst>
            <a:ext uri="{FF2B5EF4-FFF2-40B4-BE49-F238E27FC236}">
              <a16:creationId xmlns:a16="http://schemas.microsoft.com/office/drawing/2014/main" id="{6314D43D-1431-458F-B941-896458099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0" name="Picture 5">
          <a:extLst>
            <a:ext uri="{FF2B5EF4-FFF2-40B4-BE49-F238E27FC236}">
              <a16:creationId xmlns:a16="http://schemas.microsoft.com/office/drawing/2014/main" id="{2E576D8F-D58E-4618-8599-7F4330185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1" name="Picture 5">
          <a:extLst>
            <a:ext uri="{FF2B5EF4-FFF2-40B4-BE49-F238E27FC236}">
              <a16:creationId xmlns:a16="http://schemas.microsoft.com/office/drawing/2014/main" id="{79D0B945-8B6E-404E-A6A5-51246238D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2" name="Picture 5">
          <a:extLst>
            <a:ext uri="{FF2B5EF4-FFF2-40B4-BE49-F238E27FC236}">
              <a16:creationId xmlns:a16="http://schemas.microsoft.com/office/drawing/2014/main" id="{A5BE7B18-4FE1-42F7-AE25-C2559A79E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3" name="Picture 5">
          <a:extLst>
            <a:ext uri="{FF2B5EF4-FFF2-40B4-BE49-F238E27FC236}">
              <a16:creationId xmlns:a16="http://schemas.microsoft.com/office/drawing/2014/main" id="{B1DBF4F5-E35A-4D82-A04D-A0B943FFB0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4" name="Picture 5">
          <a:extLst>
            <a:ext uri="{FF2B5EF4-FFF2-40B4-BE49-F238E27FC236}">
              <a16:creationId xmlns:a16="http://schemas.microsoft.com/office/drawing/2014/main" id="{1B59F804-C8CF-446D-8564-212011871E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5" name="Picture 5">
          <a:extLst>
            <a:ext uri="{FF2B5EF4-FFF2-40B4-BE49-F238E27FC236}">
              <a16:creationId xmlns:a16="http://schemas.microsoft.com/office/drawing/2014/main" id="{625C3717-7A59-4004-87F1-C81F8CA22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6" name="Picture 5">
          <a:extLst>
            <a:ext uri="{FF2B5EF4-FFF2-40B4-BE49-F238E27FC236}">
              <a16:creationId xmlns:a16="http://schemas.microsoft.com/office/drawing/2014/main" id="{228AE5AE-A634-4D93-BE19-07A99617E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7" name="Picture 5">
          <a:extLst>
            <a:ext uri="{FF2B5EF4-FFF2-40B4-BE49-F238E27FC236}">
              <a16:creationId xmlns:a16="http://schemas.microsoft.com/office/drawing/2014/main" id="{9303BD1D-BD4B-4623-B042-65E61C5EB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8" name="Picture 5">
          <a:extLst>
            <a:ext uri="{FF2B5EF4-FFF2-40B4-BE49-F238E27FC236}">
              <a16:creationId xmlns:a16="http://schemas.microsoft.com/office/drawing/2014/main" id="{901068DE-4F03-40EB-8CBB-FF886D2BF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09" name="Picture 5">
          <a:extLst>
            <a:ext uri="{FF2B5EF4-FFF2-40B4-BE49-F238E27FC236}">
              <a16:creationId xmlns:a16="http://schemas.microsoft.com/office/drawing/2014/main" id="{C91E6D98-34FE-42C9-9624-31F3D7427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0" name="Picture 5">
          <a:extLst>
            <a:ext uri="{FF2B5EF4-FFF2-40B4-BE49-F238E27FC236}">
              <a16:creationId xmlns:a16="http://schemas.microsoft.com/office/drawing/2014/main" id="{BCAA430C-7BE0-4B86-AF90-884BDADC7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1" name="Picture 5">
          <a:extLst>
            <a:ext uri="{FF2B5EF4-FFF2-40B4-BE49-F238E27FC236}">
              <a16:creationId xmlns:a16="http://schemas.microsoft.com/office/drawing/2014/main" id="{5441BCEE-0670-4D19-904B-DD5EEF4ED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2" name="Picture 5">
          <a:extLst>
            <a:ext uri="{FF2B5EF4-FFF2-40B4-BE49-F238E27FC236}">
              <a16:creationId xmlns:a16="http://schemas.microsoft.com/office/drawing/2014/main" id="{3A8AFF98-4FF9-4553-BB9B-58B4A38F7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3" name="Picture 5">
          <a:extLst>
            <a:ext uri="{FF2B5EF4-FFF2-40B4-BE49-F238E27FC236}">
              <a16:creationId xmlns:a16="http://schemas.microsoft.com/office/drawing/2014/main" id="{85DA44DB-3C3D-4065-BBAB-57E6773AA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4" name="Picture 5">
          <a:extLst>
            <a:ext uri="{FF2B5EF4-FFF2-40B4-BE49-F238E27FC236}">
              <a16:creationId xmlns:a16="http://schemas.microsoft.com/office/drawing/2014/main" id="{99AEF8D6-E107-4003-9F84-B197167646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5" name="Picture 5">
          <a:extLst>
            <a:ext uri="{FF2B5EF4-FFF2-40B4-BE49-F238E27FC236}">
              <a16:creationId xmlns:a16="http://schemas.microsoft.com/office/drawing/2014/main" id="{654541EC-8FFF-4C60-8A1E-DC8CEF0A0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6" name="Picture 5">
          <a:extLst>
            <a:ext uri="{FF2B5EF4-FFF2-40B4-BE49-F238E27FC236}">
              <a16:creationId xmlns:a16="http://schemas.microsoft.com/office/drawing/2014/main" id="{0A2BF676-C8A5-4A8E-9F4E-E58F592D2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7" name="Picture 5">
          <a:extLst>
            <a:ext uri="{FF2B5EF4-FFF2-40B4-BE49-F238E27FC236}">
              <a16:creationId xmlns:a16="http://schemas.microsoft.com/office/drawing/2014/main" id="{ACEC887B-9F73-4A52-827D-9E5E38167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8" name="Picture 5">
          <a:extLst>
            <a:ext uri="{FF2B5EF4-FFF2-40B4-BE49-F238E27FC236}">
              <a16:creationId xmlns:a16="http://schemas.microsoft.com/office/drawing/2014/main" id="{1281D690-50C5-4B16-A81B-D9FCBB0FB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19" name="Picture 5">
          <a:extLst>
            <a:ext uri="{FF2B5EF4-FFF2-40B4-BE49-F238E27FC236}">
              <a16:creationId xmlns:a16="http://schemas.microsoft.com/office/drawing/2014/main" id="{524D501B-6E82-4C58-B0A3-C0A72CF538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0" name="Picture 5">
          <a:extLst>
            <a:ext uri="{FF2B5EF4-FFF2-40B4-BE49-F238E27FC236}">
              <a16:creationId xmlns:a16="http://schemas.microsoft.com/office/drawing/2014/main" id="{B9B8F403-5FEF-4DD7-8EC7-A0826F5CD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1" name="Picture 5">
          <a:extLst>
            <a:ext uri="{FF2B5EF4-FFF2-40B4-BE49-F238E27FC236}">
              <a16:creationId xmlns:a16="http://schemas.microsoft.com/office/drawing/2014/main" id="{8E57A5A6-5FA7-4750-B86A-CFB6E00DA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2" name="Picture 5">
          <a:extLst>
            <a:ext uri="{FF2B5EF4-FFF2-40B4-BE49-F238E27FC236}">
              <a16:creationId xmlns:a16="http://schemas.microsoft.com/office/drawing/2014/main" id="{C45ED7DB-19C8-46BE-812E-DEB15647B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3" name="Picture 5">
          <a:extLst>
            <a:ext uri="{FF2B5EF4-FFF2-40B4-BE49-F238E27FC236}">
              <a16:creationId xmlns:a16="http://schemas.microsoft.com/office/drawing/2014/main" id="{983E317F-28EB-4BF7-8C7D-F185C1609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4" name="Picture 5">
          <a:extLst>
            <a:ext uri="{FF2B5EF4-FFF2-40B4-BE49-F238E27FC236}">
              <a16:creationId xmlns:a16="http://schemas.microsoft.com/office/drawing/2014/main" id="{A32CD1EB-AEAD-45EA-B527-3E4F8C4772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5" name="Picture 5">
          <a:extLst>
            <a:ext uri="{FF2B5EF4-FFF2-40B4-BE49-F238E27FC236}">
              <a16:creationId xmlns:a16="http://schemas.microsoft.com/office/drawing/2014/main" id="{72F89DC5-9C99-4CED-8F41-73D24030A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6" name="Picture 5">
          <a:extLst>
            <a:ext uri="{FF2B5EF4-FFF2-40B4-BE49-F238E27FC236}">
              <a16:creationId xmlns:a16="http://schemas.microsoft.com/office/drawing/2014/main" id="{E6FC59D5-C651-4329-9E7B-428F48982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7" name="Picture 5">
          <a:extLst>
            <a:ext uri="{FF2B5EF4-FFF2-40B4-BE49-F238E27FC236}">
              <a16:creationId xmlns:a16="http://schemas.microsoft.com/office/drawing/2014/main" id="{F6024C0D-A198-421B-984C-1DF428608F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8" name="Picture 5">
          <a:extLst>
            <a:ext uri="{FF2B5EF4-FFF2-40B4-BE49-F238E27FC236}">
              <a16:creationId xmlns:a16="http://schemas.microsoft.com/office/drawing/2014/main" id="{35E8A914-A3E0-45AE-9F3C-23C4EC47FD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29" name="Picture 5">
          <a:extLst>
            <a:ext uri="{FF2B5EF4-FFF2-40B4-BE49-F238E27FC236}">
              <a16:creationId xmlns:a16="http://schemas.microsoft.com/office/drawing/2014/main" id="{554143FC-F64E-468F-8D7A-7D5F56BA4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0" name="Picture 5">
          <a:extLst>
            <a:ext uri="{FF2B5EF4-FFF2-40B4-BE49-F238E27FC236}">
              <a16:creationId xmlns:a16="http://schemas.microsoft.com/office/drawing/2014/main" id="{B2C3F392-7C12-4B23-9D6B-FA54E9A04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1" name="Picture 5">
          <a:extLst>
            <a:ext uri="{FF2B5EF4-FFF2-40B4-BE49-F238E27FC236}">
              <a16:creationId xmlns:a16="http://schemas.microsoft.com/office/drawing/2014/main" id="{AC5F2A7B-DFDA-466C-9D64-44FC4E3193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2" name="Picture 5">
          <a:extLst>
            <a:ext uri="{FF2B5EF4-FFF2-40B4-BE49-F238E27FC236}">
              <a16:creationId xmlns:a16="http://schemas.microsoft.com/office/drawing/2014/main" id="{D3090735-90C4-4CC5-8710-9ABF45BC8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3" name="Picture 5">
          <a:extLst>
            <a:ext uri="{FF2B5EF4-FFF2-40B4-BE49-F238E27FC236}">
              <a16:creationId xmlns:a16="http://schemas.microsoft.com/office/drawing/2014/main" id="{F7D3B455-93A7-4238-B736-CD234E5067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4" name="Picture 5">
          <a:extLst>
            <a:ext uri="{FF2B5EF4-FFF2-40B4-BE49-F238E27FC236}">
              <a16:creationId xmlns:a16="http://schemas.microsoft.com/office/drawing/2014/main" id="{D6261028-95B9-465E-BCE1-3756B342F3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5" name="Picture 5">
          <a:extLst>
            <a:ext uri="{FF2B5EF4-FFF2-40B4-BE49-F238E27FC236}">
              <a16:creationId xmlns:a16="http://schemas.microsoft.com/office/drawing/2014/main" id="{DB99C9CC-F7C9-4533-B8E7-CCF808DD3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6" name="Picture 5">
          <a:extLst>
            <a:ext uri="{FF2B5EF4-FFF2-40B4-BE49-F238E27FC236}">
              <a16:creationId xmlns:a16="http://schemas.microsoft.com/office/drawing/2014/main" id="{B2B254B9-FF42-4FD4-B2E6-15C6DD6ED4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537" name="Picture 5">
          <a:extLst>
            <a:ext uri="{FF2B5EF4-FFF2-40B4-BE49-F238E27FC236}">
              <a16:creationId xmlns:a16="http://schemas.microsoft.com/office/drawing/2014/main" id="{9EBBDBCD-861B-4FC9-BD77-D76DB6515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38" name="Picture 5">
          <a:extLst>
            <a:ext uri="{FF2B5EF4-FFF2-40B4-BE49-F238E27FC236}">
              <a16:creationId xmlns:a16="http://schemas.microsoft.com/office/drawing/2014/main" id="{6B96B60B-2A1F-427E-8FFD-8BE6CB8A5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39" name="Picture 5">
          <a:extLst>
            <a:ext uri="{FF2B5EF4-FFF2-40B4-BE49-F238E27FC236}">
              <a16:creationId xmlns:a16="http://schemas.microsoft.com/office/drawing/2014/main" id="{32FBBF9B-70D4-43C5-B681-0E7638C086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0" name="Picture 5">
          <a:extLst>
            <a:ext uri="{FF2B5EF4-FFF2-40B4-BE49-F238E27FC236}">
              <a16:creationId xmlns:a16="http://schemas.microsoft.com/office/drawing/2014/main" id="{79110592-ECC7-4C4C-87FD-039F2F289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1" name="Picture 5">
          <a:extLst>
            <a:ext uri="{FF2B5EF4-FFF2-40B4-BE49-F238E27FC236}">
              <a16:creationId xmlns:a16="http://schemas.microsoft.com/office/drawing/2014/main" id="{ABC62823-D232-4457-8BDC-88F6CA5B4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2" name="Picture 5">
          <a:extLst>
            <a:ext uri="{FF2B5EF4-FFF2-40B4-BE49-F238E27FC236}">
              <a16:creationId xmlns:a16="http://schemas.microsoft.com/office/drawing/2014/main" id="{F53C9275-1083-4991-9F56-FFF8638F6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3" name="Picture 5">
          <a:extLst>
            <a:ext uri="{FF2B5EF4-FFF2-40B4-BE49-F238E27FC236}">
              <a16:creationId xmlns:a16="http://schemas.microsoft.com/office/drawing/2014/main" id="{A385A63C-5703-4752-B92C-99A0A996F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4" name="Picture 5">
          <a:extLst>
            <a:ext uri="{FF2B5EF4-FFF2-40B4-BE49-F238E27FC236}">
              <a16:creationId xmlns:a16="http://schemas.microsoft.com/office/drawing/2014/main" id="{AF3204DE-91F0-4071-A0E2-E6E30AE63E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5" name="Picture 5">
          <a:extLst>
            <a:ext uri="{FF2B5EF4-FFF2-40B4-BE49-F238E27FC236}">
              <a16:creationId xmlns:a16="http://schemas.microsoft.com/office/drawing/2014/main" id="{595AC433-E7C5-4D7E-A288-6BC105878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6" name="Picture 5">
          <a:extLst>
            <a:ext uri="{FF2B5EF4-FFF2-40B4-BE49-F238E27FC236}">
              <a16:creationId xmlns:a16="http://schemas.microsoft.com/office/drawing/2014/main" id="{D2656DEE-B443-49C1-8EC3-795F212C3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7" name="Picture 5">
          <a:extLst>
            <a:ext uri="{FF2B5EF4-FFF2-40B4-BE49-F238E27FC236}">
              <a16:creationId xmlns:a16="http://schemas.microsoft.com/office/drawing/2014/main" id="{BD7C9919-7C78-435C-B812-853EC0F7B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8" name="Picture 5">
          <a:extLst>
            <a:ext uri="{FF2B5EF4-FFF2-40B4-BE49-F238E27FC236}">
              <a16:creationId xmlns:a16="http://schemas.microsoft.com/office/drawing/2014/main" id="{7DCF83BB-7ECB-4961-A6D0-910109287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49" name="Picture 5">
          <a:extLst>
            <a:ext uri="{FF2B5EF4-FFF2-40B4-BE49-F238E27FC236}">
              <a16:creationId xmlns:a16="http://schemas.microsoft.com/office/drawing/2014/main" id="{A852D61A-A452-474A-919A-D266D6F58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0" name="Picture 5">
          <a:extLst>
            <a:ext uri="{FF2B5EF4-FFF2-40B4-BE49-F238E27FC236}">
              <a16:creationId xmlns:a16="http://schemas.microsoft.com/office/drawing/2014/main" id="{78DFEB62-0871-4CE0-B6CC-C588EAD96C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1" name="Picture 5">
          <a:extLst>
            <a:ext uri="{FF2B5EF4-FFF2-40B4-BE49-F238E27FC236}">
              <a16:creationId xmlns:a16="http://schemas.microsoft.com/office/drawing/2014/main" id="{6C37F3BE-9098-4918-8F0E-E388387C11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2" name="Picture 5">
          <a:extLst>
            <a:ext uri="{FF2B5EF4-FFF2-40B4-BE49-F238E27FC236}">
              <a16:creationId xmlns:a16="http://schemas.microsoft.com/office/drawing/2014/main" id="{8B693BF2-7A58-48C0-A14C-BEE62BF0BE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3" name="Picture 5">
          <a:extLst>
            <a:ext uri="{FF2B5EF4-FFF2-40B4-BE49-F238E27FC236}">
              <a16:creationId xmlns:a16="http://schemas.microsoft.com/office/drawing/2014/main" id="{85360848-C21A-4E79-9514-9ABDBD8B0B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4" name="Picture 5">
          <a:extLst>
            <a:ext uri="{FF2B5EF4-FFF2-40B4-BE49-F238E27FC236}">
              <a16:creationId xmlns:a16="http://schemas.microsoft.com/office/drawing/2014/main" id="{1F2F5908-003F-44AB-A702-6E19B1A5E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5" name="Picture 5">
          <a:extLst>
            <a:ext uri="{FF2B5EF4-FFF2-40B4-BE49-F238E27FC236}">
              <a16:creationId xmlns:a16="http://schemas.microsoft.com/office/drawing/2014/main" id="{317BD57A-9668-4865-865E-F470665C1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6" name="Picture 5">
          <a:extLst>
            <a:ext uri="{FF2B5EF4-FFF2-40B4-BE49-F238E27FC236}">
              <a16:creationId xmlns:a16="http://schemas.microsoft.com/office/drawing/2014/main" id="{7EF4D427-C4C6-4FBA-9567-74477FF65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7" name="Picture 5">
          <a:extLst>
            <a:ext uri="{FF2B5EF4-FFF2-40B4-BE49-F238E27FC236}">
              <a16:creationId xmlns:a16="http://schemas.microsoft.com/office/drawing/2014/main" id="{B187FE73-715E-4931-AF1F-8CBCD070D3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8" name="Picture 5">
          <a:extLst>
            <a:ext uri="{FF2B5EF4-FFF2-40B4-BE49-F238E27FC236}">
              <a16:creationId xmlns:a16="http://schemas.microsoft.com/office/drawing/2014/main" id="{D40DA6B9-9ED6-415A-960D-776492078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59" name="Picture 5">
          <a:extLst>
            <a:ext uri="{FF2B5EF4-FFF2-40B4-BE49-F238E27FC236}">
              <a16:creationId xmlns:a16="http://schemas.microsoft.com/office/drawing/2014/main" id="{EE646C6D-105C-4AA5-A03E-567CFFA464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0" name="Picture 5">
          <a:extLst>
            <a:ext uri="{FF2B5EF4-FFF2-40B4-BE49-F238E27FC236}">
              <a16:creationId xmlns:a16="http://schemas.microsoft.com/office/drawing/2014/main" id="{998C2391-8280-43CF-8937-0BC9BB1BE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1" name="Picture 5">
          <a:extLst>
            <a:ext uri="{FF2B5EF4-FFF2-40B4-BE49-F238E27FC236}">
              <a16:creationId xmlns:a16="http://schemas.microsoft.com/office/drawing/2014/main" id="{D619698E-9D1E-4979-BCF8-77E58EBF7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2" name="Picture 5">
          <a:extLst>
            <a:ext uri="{FF2B5EF4-FFF2-40B4-BE49-F238E27FC236}">
              <a16:creationId xmlns:a16="http://schemas.microsoft.com/office/drawing/2014/main" id="{9D15D6FA-C140-4283-AAC1-19103C4D6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3" name="Picture 5">
          <a:extLst>
            <a:ext uri="{FF2B5EF4-FFF2-40B4-BE49-F238E27FC236}">
              <a16:creationId xmlns:a16="http://schemas.microsoft.com/office/drawing/2014/main" id="{626DDE19-2DD6-441D-8A5B-BDB868CB5B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4" name="Picture 5">
          <a:extLst>
            <a:ext uri="{FF2B5EF4-FFF2-40B4-BE49-F238E27FC236}">
              <a16:creationId xmlns:a16="http://schemas.microsoft.com/office/drawing/2014/main" id="{51D94DB4-7DD3-4BB2-AC05-332ED01222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5" name="Picture 5">
          <a:extLst>
            <a:ext uri="{FF2B5EF4-FFF2-40B4-BE49-F238E27FC236}">
              <a16:creationId xmlns:a16="http://schemas.microsoft.com/office/drawing/2014/main" id="{CB7A9F78-F1AC-4A88-BEF2-9866F22514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6" name="Picture 5">
          <a:extLst>
            <a:ext uri="{FF2B5EF4-FFF2-40B4-BE49-F238E27FC236}">
              <a16:creationId xmlns:a16="http://schemas.microsoft.com/office/drawing/2014/main" id="{10012379-2A75-4DE5-BD8A-EC15BA469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7" name="Picture 5">
          <a:extLst>
            <a:ext uri="{FF2B5EF4-FFF2-40B4-BE49-F238E27FC236}">
              <a16:creationId xmlns:a16="http://schemas.microsoft.com/office/drawing/2014/main" id="{9E7FF661-F78A-45CA-8775-E8B4CBC529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8" name="Picture 5">
          <a:extLst>
            <a:ext uri="{FF2B5EF4-FFF2-40B4-BE49-F238E27FC236}">
              <a16:creationId xmlns:a16="http://schemas.microsoft.com/office/drawing/2014/main" id="{B74047F7-AE5B-4921-B706-D7FDA0DB5C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69" name="Picture 5">
          <a:extLst>
            <a:ext uri="{FF2B5EF4-FFF2-40B4-BE49-F238E27FC236}">
              <a16:creationId xmlns:a16="http://schemas.microsoft.com/office/drawing/2014/main" id="{D8A8C82A-A404-4B03-9910-E7FEA126D3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0" name="Picture 5">
          <a:extLst>
            <a:ext uri="{FF2B5EF4-FFF2-40B4-BE49-F238E27FC236}">
              <a16:creationId xmlns:a16="http://schemas.microsoft.com/office/drawing/2014/main" id="{0D235EB1-9AEB-4AB4-A951-6EECB4F211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1" name="Picture 5">
          <a:extLst>
            <a:ext uri="{FF2B5EF4-FFF2-40B4-BE49-F238E27FC236}">
              <a16:creationId xmlns:a16="http://schemas.microsoft.com/office/drawing/2014/main" id="{2FAE982D-12B7-4B04-BA03-0E3FF6CA6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2" name="Picture 5">
          <a:extLst>
            <a:ext uri="{FF2B5EF4-FFF2-40B4-BE49-F238E27FC236}">
              <a16:creationId xmlns:a16="http://schemas.microsoft.com/office/drawing/2014/main" id="{3691394C-0E29-4111-AEAB-E3A1E73019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3" name="Picture 5">
          <a:extLst>
            <a:ext uri="{FF2B5EF4-FFF2-40B4-BE49-F238E27FC236}">
              <a16:creationId xmlns:a16="http://schemas.microsoft.com/office/drawing/2014/main" id="{3DE15FF5-F8F4-4971-964A-A241C80094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4" name="Picture 5">
          <a:extLst>
            <a:ext uri="{FF2B5EF4-FFF2-40B4-BE49-F238E27FC236}">
              <a16:creationId xmlns:a16="http://schemas.microsoft.com/office/drawing/2014/main" id="{3EBDD827-7400-45C4-A31B-210B6EE3D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5" name="Picture 5">
          <a:extLst>
            <a:ext uri="{FF2B5EF4-FFF2-40B4-BE49-F238E27FC236}">
              <a16:creationId xmlns:a16="http://schemas.microsoft.com/office/drawing/2014/main" id="{A494CC40-3FCA-41EB-8376-F65939172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6" name="Picture 5">
          <a:extLst>
            <a:ext uri="{FF2B5EF4-FFF2-40B4-BE49-F238E27FC236}">
              <a16:creationId xmlns:a16="http://schemas.microsoft.com/office/drawing/2014/main" id="{529A4B76-D0D8-462E-8338-09217E37F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7" name="Picture 5">
          <a:extLst>
            <a:ext uri="{FF2B5EF4-FFF2-40B4-BE49-F238E27FC236}">
              <a16:creationId xmlns:a16="http://schemas.microsoft.com/office/drawing/2014/main" id="{24F7C1F8-55AE-41C1-8C21-F99DED95C3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8" name="Picture 5">
          <a:extLst>
            <a:ext uri="{FF2B5EF4-FFF2-40B4-BE49-F238E27FC236}">
              <a16:creationId xmlns:a16="http://schemas.microsoft.com/office/drawing/2014/main" id="{2BC7D0F9-73D2-4021-9F40-129907EFB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79" name="Picture 5">
          <a:extLst>
            <a:ext uri="{FF2B5EF4-FFF2-40B4-BE49-F238E27FC236}">
              <a16:creationId xmlns:a16="http://schemas.microsoft.com/office/drawing/2014/main" id="{4B039656-55D6-4C68-B702-2F520710D3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0" name="Picture 5">
          <a:extLst>
            <a:ext uri="{FF2B5EF4-FFF2-40B4-BE49-F238E27FC236}">
              <a16:creationId xmlns:a16="http://schemas.microsoft.com/office/drawing/2014/main" id="{09508F55-4B06-496A-8494-599874DD9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1" name="Picture 5">
          <a:extLst>
            <a:ext uri="{FF2B5EF4-FFF2-40B4-BE49-F238E27FC236}">
              <a16:creationId xmlns:a16="http://schemas.microsoft.com/office/drawing/2014/main" id="{168EC8F2-B244-4DC5-B013-5924F164A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2" name="Picture 5">
          <a:extLst>
            <a:ext uri="{FF2B5EF4-FFF2-40B4-BE49-F238E27FC236}">
              <a16:creationId xmlns:a16="http://schemas.microsoft.com/office/drawing/2014/main" id="{132AB3A2-3532-4606-96CF-74F1512E5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3" name="Picture 5">
          <a:extLst>
            <a:ext uri="{FF2B5EF4-FFF2-40B4-BE49-F238E27FC236}">
              <a16:creationId xmlns:a16="http://schemas.microsoft.com/office/drawing/2014/main" id="{C4B5B689-9E06-445F-A10B-2BCC9BAB8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4" name="Picture 5">
          <a:extLst>
            <a:ext uri="{FF2B5EF4-FFF2-40B4-BE49-F238E27FC236}">
              <a16:creationId xmlns:a16="http://schemas.microsoft.com/office/drawing/2014/main" id="{6D0B5249-F09E-4651-AB34-19D92AA711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5" name="Picture 5">
          <a:extLst>
            <a:ext uri="{FF2B5EF4-FFF2-40B4-BE49-F238E27FC236}">
              <a16:creationId xmlns:a16="http://schemas.microsoft.com/office/drawing/2014/main" id="{4C8B0FE4-53A4-4D80-A5D2-1F52DA7ED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6" name="Picture 5">
          <a:extLst>
            <a:ext uri="{FF2B5EF4-FFF2-40B4-BE49-F238E27FC236}">
              <a16:creationId xmlns:a16="http://schemas.microsoft.com/office/drawing/2014/main" id="{D4540C18-CF09-46F5-AAEE-46E23C64E7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7" name="Picture 5">
          <a:extLst>
            <a:ext uri="{FF2B5EF4-FFF2-40B4-BE49-F238E27FC236}">
              <a16:creationId xmlns:a16="http://schemas.microsoft.com/office/drawing/2014/main" id="{2C77C20D-179A-4366-87B7-12662F34B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8" name="Picture 5">
          <a:extLst>
            <a:ext uri="{FF2B5EF4-FFF2-40B4-BE49-F238E27FC236}">
              <a16:creationId xmlns:a16="http://schemas.microsoft.com/office/drawing/2014/main" id="{5A24EF02-051B-4B61-8205-1782D24677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89" name="Picture 5">
          <a:extLst>
            <a:ext uri="{FF2B5EF4-FFF2-40B4-BE49-F238E27FC236}">
              <a16:creationId xmlns:a16="http://schemas.microsoft.com/office/drawing/2014/main" id="{7EAA54B8-6876-4607-B713-F2C299AAEB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0" name="Picture 5">
          <a:extLst>
            <a:ext uri="{FF2B5EF4-FFF2-40B4-BE49-F238E27FC236}">
              <a16:creationId xmlns:a16="http://schemas.microsoft.com/office/drawing/2014/main" id="{5FC830F7-DD74-4F18-9591-9F8DB9F71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1" name="Picture 5">
          <a:extLst>
            <a:ext uri="{FF2B5EF4-FFF2-40B4-BE49-F238E27FC236}">
              <a16:creationId xmlns:a16="http://schemas.microsoft.com/office/drawing/2014/main" id="{FF4802D3-B216-4F87-9DE7-3F259582A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2" name="Picture 5">
          <a:extLst>
            <a:ext uri="{FF2B5EF4-FFF2-40B4-BE49-F238E27FC236}">
              <a16:creationId xmlns:a16="http://schemas.microsoft.com/office/drawing/2014/main" id="{3C412D42-6AD3-4147-8407-588095EB0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3" name="Picture 5">
          <a:extLst>
            <a:ext uri="{FF2B5EF4-FFF2-40B4-BE49-F238E27FC236}">
              <a16:creationId xmlns:a16="http://schemas.microsoft.com/office/drawing/2014/main" id="{F7E529AB-4121-4571-A930-BF02558E2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4" name="Picture 5">
          <a:extLst>
            <a:ext uri="{FF2B5EF4-FFF2-40B4-BE49-F238E27FC236}">
              <a16:creationId xmlns:a16="http://schemas.microsoft.com/office/drawing/2014/main" id="{3B8C1352-059B-4BCD-A35D-DA19CB4E6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5" name="Picture 5">
          <a:extLst>
            <a:ext uri="{FF2B5EF4-FFF2-40B4-BE49-F238E27FC236}">
              <a16:creationId xmlns:a16="http://schemas.microsoft.com/office/drawing/2014/main" id="{C05723C1-6EE5-477D-9100-BA5CD2314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6" name="Picture 5">
          <a:extLst>
            <a:ext uri="{FF2B5EF4-FFF2-40B4-BE49-F238E27FC236}">
              <a16:creationId xmlns:a16="http://schemas.microsoft.com/office/drawing/2014/main" id="{BA190A5A-BA70-40D5-88FD-3E651EEDFD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7" name="Picture 5">
          <a:extLst>
            <a:ext uri="{FF2B5EF4-FFF2-40B4-BE49-F238E27FC236}">
              <a16:creationId xmlns:a16="http://schemas.microsoft.com/office/drawing/2014/main" id="{22835D38-8756-4B7B-A786-789B3A39C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8" name="Picture 5">
          <a:extLst>
            <a:ext uri="{FF2B5EF4-FFF2-40B4-BE49-F238E27FC236}">
              <a16:creationId xmlns:a16="http://schemas.microsoft.com/office/drawing/2014/main" id="{84EB9B94-56B1-48B9-8458-7217C1FA7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599" name="Picture 5">
          <a:extLst>
            <a:ext uri="{FF2B5EF4-FFF2-40B4-BE49-F238E27FC236}">
              <a16:creationId xmlns:a16="http://schemas.microsoft.com/office/drawing/2014/main" id="{C07A76CD-12A9-4C83-8B5C-2E5C89C19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0" name="Picture 5">
          <a:extLst>
            <a:ext uri="{FF2B5EF4-FFF2-40B4-BE49-F238E27FC236}">
              <a16:creationId xmlns:a16="http://schemas.microsoft.com/office/drawing/2014/main" id="{A9D2744C-F928-475C-8E8D-A7633E348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1" name="Picture 5">
          <a:extLst>
            <a:ext uri="{FF2B5EF4-FFF2-40B4-BE49-F238E27FC236}">
              <a16:creationId xmlns:a16="http://schemas.microsoft.com/office/drawing/2014/main" id="{FDFE7E06-C449-48AF-A28D-C4FBA854C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2" name="Picture 5">
          <a:extLst>
            <a:ext uri="{FF2B5EF4-FFF2-40B4-BE49-F238E27FC236}">
              <a16:creationId xmlns:a16="http://schemas.microsoft.com/office/drawing/2014/main" id="{62B1CCD2-AF11-46C9-801E-A77CFF638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3" name="Picture 5">
          <a:extLst>
            <a:ext uri="{FF2B5EF4-FFF2-40B4-BE49-F238E27FC236}">
              <a16:creationId xmlns:a16="http://schemas.microsoft.com/office/drawing/2014/main" id="{5304FB8A-7DE8-4D0D-AB5F-E982333A9C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4" name="Picture 5">
          <a:extLst>
            <a:ext uri="{FF2B5EF4-FFF2-40B4-BE49-F238E27FC236}">
              <a16:creationId xmlns:a16="http://schemas.microsoft.com/office/drawing/2014/main" id="{68EFE002-BD87-43D4-B85E-77F53A494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5" name="Picture 5">
          <a:extLst>
            <a:ext uri="{FF2B5EF4-FFF2-40B4-BE49-F238E27FC236}">
              <a16:creationId xmlns:a16="http://schemas.microsoft.com/office/drawing/2014/main" id="{21CA5C37-85C3-4B95-82BD-0763D261A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6" name="Picture 5">
          <a:extLst>
            <a:ext uri="{FF2B5EF4-FFF2-40B4-BE49-F238E27FC236}">
              <a16:creationId xmlns:a16="http://schemas.microsoft.com/office/drawing/2014/main" id="{2F8A69F4-24AE-4AD9-A0CC-FDFF299CA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7" name="Picture 5">
          <a:extLst>
            <a:ext uri="{FF2B5EF4-FFF2-40B4-BE49-F238E27FC236}">
              <a16:creationId xmlns:a16="http://schemas.microsoft.com/office/drawing/2014/main" id="{B2731EC2-2A14-43B2-9C04-D6FF407E0B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8" name="Picture 5">
          <a:extLst>
            <a:ext uri="{FF2B5EF4-FFF2-40B4-BE49-F238E27FC236}">
              <a16:creationId xmlns:a16="http://schemas.microsoft.com/office/drawing/2014/main" id="{0E5B24F8-D8C1-416C-88BC-E30338CF3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09" name="Picture 5">
          <a:extLst>
            <a:ext uri="{FF2B5EF4-FFF2-40B4-BE49-F238E27FC236}">
              <a16:creationId xmlns:a16="http://schemas.microsoft.com/office/drawing/2014/main" id="{9060B5A9-66CD-4A9C-92AD-ADB17873D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0" name="Picture 5">
          <a:extLst>
            <a:ext uri="{FF2B5EF4-FFF2-40B4-BE49-F238E27FC236}">
              <a16:creationId xmlns:a16="http://schemas.microsoft.com/office/drawing/2014/main" id="{41591EA5-F799-4CFE-9230-555D43C5E7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1" name="Picture 5">
          <a:extLst>
            <a:ext uri="{FF2B5EF4-FFF2-40B4-BE49-F238E27FC236}">
              <a16:creationId xmlns:a16="http://schemas.microsoft.com/office/drawing/2014/main" id="{A3FD3218-4A36-4450-AD3A-03546BB70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2" name="Picture 5">
          <a:extLst>
            <a:ext uri="{FF2B5EF4-FFF2-40B4-BE49-F238E27FC236}">
              <a16:creationId xmlns:a16="http://schemas.microsoft.com/office/drawing/2014/main" id="{B2466E31-681D-4B16-A5BA-2CCD6C7AA6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3" name="Picture 5">
          <a:extLst>
            <a:ext uri="{FF2B5EF4-FFF2-40B4-BE49-F238E27FC236}">
              <a16:creationId xmlns:a16="http://schemas.microsoft.com/office/drawing/2014/main" id="{E1F6171D-FBF2-4EDA-9A8A-39B8B8B99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4" name="Picture 5">
          <a:extLst>
            <a:ext uri="{FF2B5EF4-FFF2-40B4-BE49-F238E27FC236}">
              <a16:creationId xmlns:a16="http://schemas.microsoft.com/office/drawing/2014/main" id="{11C0D010-EE14-49EF-B1E6-422ACFDC0C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5" name="Picture 5">
          <a:extLst>
            <a:ext uri="{FF2B5EF4-FFF2-40B4-BE49-F238E27FC236}">
              <a16:creationId xmlns:a16="http://schemas.microsoft.com/office/drawing/2014/main" id="{EB685532-E293-40F3-88E2-8630CED5DD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6" name="Picture 5">
          <a:extLst>
            <a:ext uri="{FF2B5EF4-FFF2-40B4-BE49-F238E27FC236}">
              <a16:creationId xmlns:a16="http://schemas.microsoft.com/office/drawing/2014/main" id="{9F01D2D2-2968-4D9D-AD6D-80FFD904C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7" name="Picture 5">
          <a:extLst>
            <a:ext uri="{FF2B5EF4-FFF2-40B4-BE49-F238E27FC236}">
              <a16:creationId xmlns:a16="http://schemas.microsoft.com/office/drawing/2014/main" id="{0CAD1F13-D675-4DC6-BD7F-23215A54D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8" name="Picture 5">
          <a:extLst>
            <a:ext uri="{FF2B5EF4-FFF2-40B4-BE49-F238E27FC236}">
              <a16:creationId xmlns:a16="http://schemas.microsoft.com/office/drawing/2014/main" id="{966919F8-D787-4C72-ACF2-120E596B21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19" name="Picture 5">
          <a:extLst>
            <a:ext uri="{FF2B5EF4-FFF2-40B4-BE49-F238E27FC236}">
              <a16:creationId xmlns:a16="http://schemas.microsoft.com/office/drawing/2014/main" id="{46E19DC9-BDAC-4461-8B50-E40B4D5742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620" name="Picture 5">
          <a:extLst>
            <a:ext uri="{FF2B5EF4-FFF2-40B4-BE49-F238E27FC236}">
              <a16:creationId xmlns:a16="http://schemas.microsoft.com/office/drawing/2014/main" id="{F8A123A3-010F-418C-9BB9-FDDFC5CE7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1" name="Picture 5">
          <a:extLst>
            <a:ext uri="{FF2B5EF4-FFF2-40B4-BE49-F238E27FC236}">
              <a16:creationId xmlns:a16="http://schemas.microsoft.com/office/drawing/2014/main" id="{C9249D6C-6AEA-427A-8C9A-1D5DE5743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2" name="Picture 5">
          <a:extLst>
            <a:ext uri="{FF2B5EF4-FFF2-40B4-BE49-F238E27FC236}">
              <a16:creationId xmlns:a16="http://schemas.microsoft.com/office/drawing/2014/main" id="{3450A6AD-A546-44CA-8C4D-9308E3037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3" name="Picture 5">
          <a:extLst>
            <a:ext uri="{FF2B5EF4-FFF2-40B4-BE49-F238E27FC236}">
              <a16:creationId xmlns:a16="http://schemas.microsoft.com/office/drawing/2014/main" id="{466C1830-E094-49D5-AB99-9065BD324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4" name="Picture 5">
          <a:extLst>
            <a:ext uri="{FF2B5EF4-FFF2-40B4-BE49-F238E27FC236}">
              <a16:creationId xmlns:a16="http://schemas.microsoft.com/office/drawing/2014/main" id="{171B823D-1F1F-4087-8CAB-832B38CA5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5" name="Picture 5">
          <a:extLst>
            <a:ext uri="{FF2B5EF4-FFF2-40B4-BE49-F238E27FC236}">
              <a16:creationId xmlns:a16="http://schemas.microsoft.com/office/drawing/2014/main" id="{16EF40CF-1444-465C-8FF8-85F3746F4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6" name="Picture 5">
          <a:extLst>
            <a:ext uri="{FF2B5EF4-FFF2-40B4-BE49-F238E27FC236}">
              <a16:creationId xmlns:a16="http://schemas.microsoft.com/office/drawing/2014/main" id="{A4FA75DD-306E-48E7-B887-A394798416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7" name="Picture 5">
          <a:extLst>
            <a:ext uri="{FF2B5EF4-FFF2-40B4-BE49-F238E27FC236}">
              <a16:creationId xmlns:a16="http://schemas.microsoft.com/office/drawing/2014/main" id="{79CA1186-E15D-4C60-A0FE-9FD95E4C6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8" name="Picture 5">
          <a:extLst>
            <a:ext uri="{FF2B5EF4-FFF2-40B4-BE49-F238E27FC236}">
              <a16:creationId xmlns:a16="http://schemas.microsoft.com/office/drawing/2014/main" id="{0891458A-9CE1-4EEA-8986-DF1FB2592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29" name="Picture 5">
          <a:extLst>
            <a:ext uri="{FF2B5EF4-FFF2-40B4-BE49-F238E27FC236}">
              <a16:creationId xmlns:a16="http://schemas.microsoft.com/office/drawing/2014/main" id="{E74B126C-7FE2-4AC8-A9D8-27E4FAB336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0" name="Picture 5">
          <a:extLst>
            <a:ext uri="{FF2B5EF4-FFF2-40B4-BE49-F238E27FC236}">
              <a16:creationId xmlns:a16="http://schemas.microsoft.com/office/drawing/2014/main" id="{6C07CD37-802F-41DA-A37C-7E549255B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1" name="Picture 5">
          <a:extLst>
            <a:ext uri="{FF2B5EF4-FFF2-40B4-BE49-F238E27FC236}">
              <a16:creationId xmlns:a16="http://schemas.microsoft.com/office/drawing/2014/main" id="{EB52529C-D081-400C-8625-418CD0412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2" name="Picture 5">
          <a:extLst>
            <a:ext uri="{FF2B5EF4-FFF2-40B4-BE49-F238E27FC236}">
              <a16:creationId xmlns:a16="http://schemas.microsoft.com/office/drawing/2014/main" id="{710038E3-43E2-4BDC-B691-2877A96978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3" name="Picture 5">
          <a:extLst>
            <a:ext uri="{FF2B5EF4-FFF2-40B4-BE49-F238E27FC236}">
              <a16:creationId xmlns:a16="http://schemas.microsoft.com/office/drawing/2014/main" id="{0D7E11EB-8D06-4136-A17B-32B486B4C6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4" name="Picture 5">
          <a:extLst>
            <a:ext uri="{FF2B5EF4-FFF2-40B4-BE49-F238E27FC236}">
              <a16:creationId xmlns:a16="http://schemas.microsoft.com/office/drawing/2014/main" id="{23649960-C31E-4585-B25D-DE46988FA1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5" name="Picture 5">
          <a:extLst>
            <a:ext uri="{FF2B5EF4-FFF2-40B4-BE49-F238E27FC236}">
              <a16:creationId xmlns:a16="http://schemas.microsoft.com/office/drawing/2014/main" id="{120334DA-0A84-4657-AADC-466477B70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6" name="Picture 5">
          <a:extLst>
            <a:ext uri="{FF2B5EF4-FFF2-40B4-BE49-F238E27FC236}">
              <a16:creationId xmlns:a16="http://schemas.microsoft.com/office/drawing/2014/main" id="{25FE9A2B-2A44-4636-8239-14E2AFEA9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7" name="Picture 5">
          <a:extLst>
            <a:ext uri="{FF2B5EF4-FFF2-40B4-BE49-F238E27FC236}">
              <a16:creationId xmlns:a16="http://schemas.microsoft.com/office/drawing/2014/main" id="{296A015A-6C91-4A79-BDD8-B770E23BF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8" name="Picture 5">
          <a:extLst>
            <a:ext uri="{FF2B5EF4-FFF2-40B4-BE49-F238E27FC236}">
              <a16:creationId xmlns:a16="http://schemas.microsoft.com/office/drawing/2014/main" id="{FC118B7B-E480-4BC1-B4AB-5E12E2E2B4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39" name="Picture 5">
          <a:extLst>
            <a:ext uri="{FF2B5EF4-FFF2-40B4-BE49-F238E27FC236}">
              <a16:creationId xmlns:a16="http://schemas.microsoft.com/office/drawing/2014/main" id="{982F96C8-C262-4EAC-9DA4-26BDB53B6D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40" name="Picture 5">
          <a:extLst>
            <a:ext uri="{FF2B5EF4-FFF2-40B4-BE49-F238E27FC236}">
              <a16:creationId xmlns:a16="http://schemas.microsoft.com/office/drawing/2014/main" id="{8F2089B6-6348-4D89-8361-6B1E3119C1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641" name="Picture 5">
          <a:extLst>
            <a:ext uri="{FF2B5EF4-FFF2-40B4-BE49-F238E27FC236}">
              <a16:creationId xmlns:a16="http://schemas.microsoft.com/office/drawing/2014/main" id="{47D9D6B4-4038-4BCC-B774-1674FAFC30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2" name="Picture 5">
          <a:extLst>
            <a:ext uri="{FF2B5EF4-FFF2-40B4-BE49-F238E27FC236}">
              <a16:creationId xmlns:a16="http://schemas.microsoft.com/office/drawing/2014/main" id="{EA8AD00A-A8F9-4A5A-9141-2C8A85C56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3" name="Picture 5">
          <a:extLst>
            <a:ext uri="{FF2B5EF4-FFF2-40B4-BE49-F238E27FC236}">
              <a16:creationId xmlns:a16="http://schemas.microsoft.com/office/drawing/2014/main" id="{4176399B-EDBB-41B9-88CE-69F98D115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4" name="Picture 5">
          <a:extLst>
            <a:ext uri="{FF2B5EF4-FFF2-40B4-BE49-F238E27FC236}">
              <a16:creationId xmlns:a16="http://schemas.microsoft.com/office/drawing/2014/main" id="{FC3668D5-BD18-4DE1-A0BD-0F9ED3953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5" name="Picture 5">
          <a:extLst>
            <a:ext uri="{FF2B5EF4-FFF2-40B4-BE49-F238E27FC236}">
              <a16:creationId xmlns:a16="http://schemas.microsoft.com/office/drawing/2014/main" id="{FB11670D-4847-4E55-B34E-76CCE8D4B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6" name="Picture 5">
          <a:extLst>
            <a:ext uri="{FF2B5EF4-FFF2-40B4-BE49-F238E27FC236}">
              <a16:creationId xmlns:a16="http://schemas.microsoft.com/office/drawing/2014/main" id="{6FFA3C56-B256-40FF-9C1E-8AF2D61B4B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7" name="Picture 5">
          <a:extLst>
            <a:ext uri="{FF2B5EF4-FFF2-40B4-BE49-F238E27FC236}">
              <a16:creationId xmlns:a16="http://schemas.microsoft.com/office/drawing/2014/main" id="{B20E4A2A-6712-4ED7-BCF9-C2154589BF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8" name="Picture 5">
          <a:extLst>
            <a:ext uri="{FF2B5EF4-FFF2-40B4-BE49-F238E27FC236}">
              <a16:creationId xmlns:a16="http://schemas.microsoft.com/office/drawing/2014/main" id="{7D98E0AA-0CDB-4651-B9F9-ACE3EE3530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49" name="Picture 5">
          <a:extLst>
            <a:ext uri="{FF2B5EF4-FFF2-40B4-BE49-F238E27FC236}">
              <a16:creationId xmlns:a16="http://schemas.microsoft.com/office/drawing/2014/main" id="{05F7C48C-2116-44B2-BBCF-A9313AAE7B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0" name="Picture 5">
          <a:extLst>
            <a:ext uri="{FF2B5EF4-FFF2-40B4-BE49-F238E27FC236}">
              <a16:creationId xmlns:a16="http://schemas.microsoft.com/office/drawing/2014/main" id="{4FBA423A-EDFB-4DB9-9ADB-915759705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1" name="Picture 5">
          <a:extLst>
            <a:ext uri="{FF2B5EF4-FFF2-40B4-BE49-F238E27FC236}">
              <a16:creationId xmlns:a16="http://schemas.microsoft.com/office/drawing/2014/main" id="{2F7C93D6-BDBF-43C5-9A1D-F7E39BFD18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2" name="Picture 5">
          <a:extLst>
            <a:ext uri="{FF2B5EF4-FFF2-40B4-BE49-F238E27FC236}">
              <a16:creationId xmlns:a16="http://schemas.microsoft.com/office/drawing/2014/main" id="{E0EFC483-213C-4198-9692-0DC5119E7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3" name="Picture 5">
          <a:extLst>
            <a:ext uri="{FF2B5EF4-FFF2-40B4-BE49-F238E27FC236}">
              <a16:creationId xmlns:a16="http://schemas.microsoft.com/office/drawing/2014/main" id="{3DCEDAE1-9F94-4E33-8F66-6B0052BB7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4" name="Picture 5">
          <a:extLst>
            <a:ext uri="{FF2B5EF4-FFF2-40B4-BE49-F238E27FC236}">
              <a16:creationId xmlns:a16="http://schemas.microsoft.com/office/drawing/2014/main" id="{968034B1-138F-4D6A-B2B7-832ED5A4F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5" name="Picture 5">
          <a:extLst>
            <a:ext uri="{FF2B5EF4-FFF2-40B4-BE49-F238E27FC236}">
              <a16:creationId xmlns:a16="http://schemas.microsoft.com/office/drawing/2014/main" id="{11A56E7D-CA43-4720-AC5E-9372485007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6" name="Picture 5">
          <a:extLst>
            <a:ext uri="{FF2B5EF4-FFF2-40B4-BE49-F238E27FC236}">
              <a16:creationId xmlns:a16="http://schemas.microsoft.com/office/drawing/2014/main" id="{926519E7-32DC-4C6C-8BFD-ACD5DB6CB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7" name="Picture 5">
          <a:extLst>
            <a:ext uri="{FF2B5EF4-FFF2-40B4-BE49-F238E27FC236}">
              <a16:creationId xmlns:a16="http://schemas.microsoft.com/office/drawing/2014/main" id="{A4EEA0BC-3497-478A-A4C3-FC2BDB0F5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8" name="Picture 5">
          <a:extLst>
            <a:ext uri="{FF2B5EF4-FFF2-40B4-BE49-F238E27FC236}">
              <a16:creationId xmlns:a16="http://schemas.microsoft.com/office/drawing/2014/main" id="{BF195A99-9D6C-4BFC-897A-E291EE9CB9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59" name="Picture 5">
          <a:extLst>
            <a:ext uri="{FF2B5EF4-FFF2-40B4-BE49-F238E27FC236}">
              <a16:creationId xmlns:a16="http://schemas.microsoft.com/office/drawing/2014/main" id="{AF802434-F69B-4D26-9DF3-700A0A22F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0" name="Picture 5">
          <a:extLst>
            <a:ext uri="{FF2B5EF4-FFF2-40B4-BE49-F238E27FC236}">
              <a16:creationId xmlns:a16="http://schemas.microsoft.com/office/drawing/2014/main" id="{571AA8E8-DAC0-4433-9B95-0D3FA9F5E5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1" name="Picture 5">
          <a:extLst>
            <a:ext uri="{FF2B5EF4-FFF2-40B4-BE49-F238E27FC236}">
              <a16:creationId xmlns:a16="http://schemas.microsoft.com/office/drawing/2014/main" id="{AE67D9ED-AC67-48CF-B6E5-CE488B6FE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2" name="Picture 5">
          <a:extLst>
            <a:ext uri="{FF2B5EF4-FFF2-40B4-BE49-F238E27FC236}">
              <a16:creationId xmlns:a16="http://schemas.microsoft.com/office/drawing/2014/main" id="{A04CE4A1-AEA9-4DDD-A49F-C869821156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3" name="Picture 5">
          <a:extLst>
            <a:ext uri="{FF2B5EF4-FFF2-40B4-BE49-F238E27FC236}">
              <a16:creationId xmlns:a16="http://schemas.microsoft.com/office/drawing/2014/main" id="{0120CDD1-EB1A-4FBC-9B31-A80DB7F3E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4" name="Picture 5">
          <a:extLst>
            <a:ext uri="{FF2B5EF4-FFF2-40B4-BE49-F238E27FC236}">
              <a16:creationId xmlns:a16="http://schemas.microsoft.com/office/drawing/2014/main" id="{B366174B-A2A0-497D-A296-E4733F1F5B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5" name="Picture 5">
          <a:extLst>
            <a:ext uri="{FF2B5EF4-FFF2-40B4-BE49-F238E27FC236}">
              <a16:creationId xmlns:a16="http://schemas.microsoft.com/office/drawing/2014/main" id="{4B1B180E-01AD-41E0-98F9-794FE441C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6" name="Picture 5">
          <a:extLst>
            <a:ext uri="{FF2B5EF4-FFF2-40B4-BE49-F238E27FC236}">
              <a16:creationId xmlns:a16="http://schemas.microsoft.com/office/drawing/2014/main" id="{33B34E69-20BD-44A4-85D7-12C59DE90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7" name="Picture 5">
          <a:extLst>
            <a:ext uri="{FF2B5EF4-FFF2-40B4-BE49-F238E27FC236}">
              <a16:creationId xmlns:a16="http://schemas.microsoft.com/office/drawing/2014/main" id="{0A9505F7-F530-4EB5-A788-43658180C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8" name="Picture 5">
          <a:extLst>
            <a:ext uri="{FF2B5EF4-FFF2-40B4-BE49-F238E27FC236}">
              <a16:creationId xmlns:a16="http://schemas.microsoft.com/office/drawing/2014/main" id="{817D730B-EEEE-4321-AB20-6228167EE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69" name="Picture 5">
          <a:extLst>
            <a:ext uri="{FF2B5EF4-FFF2-40B4-BE49-F238E27FC236}">
              <a16:creationId xmlns:a16="http://schemas.microsoft.com/office/drawing/2014/main" id="{9A8D5622-082D-409F-A156-DA3EBFF11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0" name="Picture 5">
          <a:extLst>
            <a:ext uri="{FF2B5EF4-FFF2-40B4-BE49-F238E27FC236}">
              <a16:creationId xmlns:a16="http://schemas.microsoft.com/office/drawing/2014/main" id="{E42B066E-B754-4705-B1AE-C0A4479C7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1" name="Picture 5">
          <a:extLst>
            <a:ext uri="{FF2B5EF4-FFF2-40B4-BE49-F238E27FC236}">
              <a16:creationId xmlns:a16="http://schemas.microsoft.com/office/drawing/2014/main" id="{38A317C6-8380-43BE-96D6-E2EAFC6C57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2" name="Picture 5">
          <a:extLst>
            <a:ext uri="{FF2B5EF4-FFF2-40B4-BE49-F238E27FC236}">
              <a16:creationId xmlns:a16="http://schemas.microsoft.com/office/drawing/2014/main" id="{BA8FB6B8-BC8D-42CB-BED2-60EA46E3F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3" name="Picture 5">
          <a:extLst>
            <a:ext uri="{FF2B5EF4-FFF2-40B4-BE49-F238E27FC236}">
              <a16:creationId xmlns:a16="http://schemas.microsoft.com/office/drawing/2014/main" id="{830486B2-BED1-4D11-A04C-9D1304BF4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4" name="Picture 5">
          <a:extLst>
            <a:ext uri="{FF2B5EF4-FFF2-40B4-BE49-F238E27FC236}">
              <a16:creationId xmlns:a16="http://schemas.microsoft.com/office/drawing/2014/main" id="{325664F5-4C34-41DB-A288-3554E15C9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5" name="Picture 5">
          <a:extLst>
            <a:ext uri="{FF2B5EF4-FFF2-40B4-BE49-F238E27FC236}">
              <a16:creationId xmlns:a16="http://schemas.microsoft.com/office/drawing/2014/main" id="{F92238C0-23F1-4264-8C43-6FE95A267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6" name="Picture 5">
          <a:extLst>
            <a:ext uri="{FF2B5EF4-FFF2-40B4-BE49-F238E27FC236}">
              <a16:creationId xmlns:a16="http://schemas.microsoft.com/office/drawing/2014/main" id="{0E844A37-2651-4908-96DE-6A5752FE57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7" name="Picture 5">
          <a:extLst>
            <a:ext uri="{FF2B5EF4-FFF2-40B4-BE49-F238E27FC236}">
              <a16:creationId xmlns:a16="http://schemas.microsoft.com/office/drawing/2014/main" id="{E97FC767-08D2-4C02-AFE4-21C92D31C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8" name="Picture 5">
          <a:extLst>
            <a:ext uri="{FF2B5EF4-FFF2-40B4-BE49-F238E27FC236}">
              <a16:creationId xmlns:a16="http://schemas.microsoft.com/office/drawing/2014/main" id="{0EEDDE3C-0F99-45C2-9725-6860117B7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79" name="Picture 5">
          <a:extLst>
            <a:ext uri="{FF2B5EF4-FFF2-40B4-BE49-F238E27FC236}">
              <a16:creationId xmlns:a16="http://schemas.microsoft.com/office/drawing/2014/main" id="{9B69B030-754E-44A6-BE3B-2309CF11F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0" name="Picture 5">
          <a:extLst>
            <a:ext uri="{FF2B5EF4-FFF2-40B4-BE49-F238E27FC236}">
              <a16:creationId xmlns:a16="http://schemas.microsoft.com/office/drawing/2014/main" id="{13FBBDA3-D1EF-4403-AE10-4F4CD8A48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1" name="Picture 5">
          <a:extLst>
            <a:ext uri="{FF2B5EF4-FFF2-40B4-BE49-F238E27FC236}">
              <a16:creationId xmlns:a16="http://schemas.microsoft.com/office/drawing/2014/main" id="{C5D18482-56E7-46C8-8FFD-004610BAE1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2" name="Picture 5">
          <a:extLst>
            <a:ext uri="{FF2B5EF4-FFF2-40B4-BE49-F238E27FC236}">
              <a16:creationId xmlns:a16="http://schemas.microsoft.com/office/drawing/2014/main" id="{6BC1F385-9853-4AD6-9E2D-6C9EB8EEF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3" name="Picture 5">
          <a:extLst>
            <a:ext uri="{FF2B5EF4-FFF2-40B4-BE49-F238E27FC236}">
              <a16:creationId xmlns:a16="http://schemas.microsoft.com/office/drawing/2014/main" id="{EA76A6C2-13BC-48BE-96AE-1C1A9665A4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4" name="Picture 5">
          <a:extLst>
            <a:ext uri="{FF2B5EF4-FFF2-40B4-BE49-F238E27FC236}">
              <a16:creationId xmlns:a16="http://schemas.microsoft.com/office/drawing/2014/main" id="{4EE880D5-049F-4327-86D9-FEBB7F3977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5" name="Picture 5">
          <a:extLst>
            <a:ext uri="{FF2B5EF4-FFF2-40B4-BE49-F238E27FC236}">
              <a16:creationId xmlns:a16="http://schemas.microsoft.com/office/drawing/2014/main" id="{2D628554-544F-43B1-BF69-3F67213C0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6" name="Picture 5">
          <a:extLst>
            <a:ext uri="{FF2B5EF4-FFF2-40B4-BE49-F238E27FC236}">
              <a16:creationId xmlns:a16="http://schemas.microsoft.com/office/drawing/2014/main" id="{9F5E8070-8BAC-493C-BCF2-351C9B6317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7" name="Picture 5">
          <a:extLst>
            <a:ext uri="{FF2B5EF4-FFF2-40B4-BE49-F238E27FC236}">
              <a16:creationId xmlns:a16="http://schemas.microsoft.com/office/drawing/2014/main" id="{1491C026-1654-4CB5-AFBF-44A338B13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8" name="Picture 5">
          <a:extLst>
            <a:ext uri="{FF2B5EF4-FFF2-40B4-BE49-F238E27FC236}">
              <a16:creationId xmlns:a16="http://schemas.microsoft.com/office/drawing/2014/main" id="{AB6A4532-ECDE-4FA6-99D5-5ACB6A8A2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89" name="Picture 5">
          <a:extLst>
            <a:ext uri="{FF2B5EF4-FFF2-40B4-BE49-F238E27FC236}">
              <a16:creationId xmlns:a16="http://schemas.microsoft.com/office/drawing/2014/main" id="{46CE7AD7-E085-45AC-B675-D56D133F8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0" name="Picture 5">
          <a:extLst>
            <a:ext uri="{FF2B5EF4-FFF2-40B4-BE49-F238E27FC236}">
              <a16:creationId xmlns:a16="http://schemas.microsoft.com/office/drawing/2014/main" id="{40B3C72E-416D-4C1B-99A3-79C5ACC4F2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1" name="Picture 5">
          <a:extLst>
            <a:ext uri="{FF2B5EF4-FFF2-40B4-BE49-F238E27FC236}">
              <a16:creationId xmlns:a16="http://schemas.microsoft.com/office/drawing/2014/main" id="{6E6AA27A-3543-44CF-9B16-FB627C6BD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2" name="Picture 5">
          <a:extLst>
            <a:ext uri="{FF2B5EF4-FFF2-40B4-BE49-F238E27FC236}">
              <a16:creationId xmlns:a16="http://schemas.microsoft.com/office/drawing/2014/main" id="{83496462-D3C9-46D0-995A-89549C6EEA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3" name="Picture 5">
          <a:extLst>
            <a:ext uri="{FF2B5EF4-FFF2-40B4-BE49-F238E27FC236}">
              <a16:creationId xmlns:a16="http://schemas.microsoft.com/office/drawing/2014/main" id="{D6F5EA12-C13F-405D-9382-6CA401076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4" name="Picture 5">
          <a:extLst>
            <a:ext uri="{FF2B5EF4-FFF2-40B4-BE49-F238E27FC236}">
              <a16:creationId xmlns:a16="http://schemas.microsoft.com/office/drawing/2014/main" id="{DD5318E0-B13D-437E-A7E0-EC47F9AEAC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5" name="Picture 5">
          <a:extLst>
            <a:ext uri="{FF2B5EF4-FFF2-40B4-BE49-F238E27FC236}">
              <a16:creationId xmlns:a16="http://schemas.microsoft.com/office/drawing/2014/main" id="{CC989B43-C50B-4888-814A-B2FD1ACF19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6" name="Picture 5">
          <a:extLst>
            <a:ext uri="{FF2B5EF4-FFF2-40B4-BE49-F238E27FC236}">
              <a16:creationId xmlns:a16="http://schemas.microsoft.com/office/drawing/2014/main" id="{105C3B35-4198-459B-8884-07CA2D2BC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7" name="Picture 5">
          <a:extLst>
            <a:ext uri="{FF2B5EF4-FFF2-40B4-BE49-F238E27FC236}">
              <a16:creationId xmlns:a16="http://schemas.microsoft.com/office/drawing/2014/main" id="{5092EFC3-6904-4356-A9BA-F48B25711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8" name="Picture 5">
          <a:extLst>
            <a:ext uri="{FF2B5EF4-FFF2-40B4-BE49-F238E27FC236}">
              <a16:creationId xmlns:a16="http://schemas.microsoft.com/office/drawing/2014/main" id="{B9E77063-C9FC-4FAA-8AC9-C975999549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699" name="Picture 5">
          <a:extLst>
            <a:ext uri="{FF2B5EF4-FFF2-40B4-BE49-F238E27FC236}">
              <a16:creationId xmlns:a16="http://schemas.microsoft.com/office/drawing/2014/main" id="{1B719058-82AB-4B20-B074-05BB2B4163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700" name="Picture 5">
          <a:extLst>
            <a:ext uri="{FF2B5EF4-FFF2-40B4-BE49-F238E27FC236}">
              <a16:creationId xmlns:a16="http://schemas.microsoft.com/office/drawing/2014/main" id="{CDD1081B-F18E-49BF-B9EE-D314F2B65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701" name="Picture 5">
          <a:extLst>
            <a:ext uri="{FF2B5EF4-FFF2-40B4-BE49-F238E27FC236}">
              <a16:creationId xmlns:a16="http://schemas.microsoft.com/office/drawing/2014/main" id="{E7398DDE-F957-46D8-9551-11D5CDD72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702" name="Picture 5">
          <a:extLst>
            <a:ext uri="{FF2B5EF4-FFF2-40B4-BE49-F238E27FC236}">
              <a16:creationId xmlns:a16="http://schemas.microsoft.com/office/drawing/2014/main" id="{29003E7E-9684-4704-A95C-551DC4B6B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703" name="Picture 5">
          <a:extLst>
            <a:ext uri="{FF2B5EF4-FFF2-40B4-BE49-F238E27FC236}">
              <a16:creationId xmlns:a16="http://schemas.microsoft.com/office/drawing/2014/main" id="{9AAD56FC-3B56-46D8-B793-C0AD63D05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4" name="Picture 5">
          <a:extLst>
            <a:ext uri="{FF2B5EF4-FFF2-40B4-BE49-F238E27FC236}">
              <a16:creationId xmlns:a16="http://schemas.microsoft.com/office/drawing/2014/main" id="{4AFD253C-4B0C-4E72-97E7-0821BA8A1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5" name="Picture 5">
          <a:extLst>
            <a:ext uri="{FF2B5EF4-FFF2-40B4-BE49-F238E27FC236}">
              <a16:creationId xmlns:a16="http://schemas.microsoft.com/office/drawing/2014/main" id="{323CF1B7-B653-4DF3-8F54-14AEC04A72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6" name="Picture 5">
          <a:extLst>
            <a:ext uri="{FF2B5EF4-FFF2-40B4-BE49-F238E27FC236}">
              <a16:creationId xmlns:a16="http://schemas.microsoft.com/office/drawing/2014/main" id="{E6DD6CDE-BEA5-4F0F-8EC0-D044A26CCE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7" name="Picture 5">
          <a:extLst>
            <a:ext uri="{FF2B5EF4-FFF2-40B4-BE49-F238E27FC236}">
              <a16:creationId xmlns:a16="http://schemas.microsoft.com/office/drawing/2014/main" id="{AC87385E-C78A-4454-B56E-3DFB1525BC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8" name="Picture 5">
          <a:extLst>
            <a:ext uri="{FF2B5EF4-FFF2-40B4-BE49-F238E27FC236}">
              <a16:creationId xmlns:a16="http://schemas.microsoft.com/office/drawing/2014/main" id="{C2487206-B4B6-4F6B-AB66-C67553151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09" name="Picture 5">
          <a:extLst>
            <a:ext uri="{FF2B5EF4-FFF2-40B4-BE49-F238E27FC236}">
              <a16:creationId xmlns:a16="http://schemas.microsoft.com/office/drawing/2014/main" id="{D37DCF35-58F5-422C-95CB-B84F026F35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0" name="Picture 5">
          <a:extLst>
            <a:ext uri="{FF2B5EF4-FFF2-40B4-BE49-F238E27FC236}">
              <a16:creationId xmlns:a16="http://schemas.microsoft.com/office/drawing/2014/main" id="{85DE1E6C-3DD1-4B1C-9674-B5B60177B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1" name="Picture 5">
          <a:extLst>
            <a:ext uri="{FF2B5EF4-FFF2-40B4-BE49-F238E27FC236}">
              <a16:creationId xmlns:a16="http://schemas.microsoft.com/office/drawing/2014/main" id="{6B9F4C72-CC93-47E7-BCBF-F74CEC6FDE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2" name="Picture 5">
          <a:extLst>
            <a:ext uri="{FF2B5EF4-FFF2-40B4-BE49-F238E27FC236}">
              <a16:creationId xmlns:a16="http://schemas.microsoft.com/office/drawing/2014/main" id="{6DCA2BC5-16FA-4A11-80A0-7D5E2B763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3" name="Picture 5">
          <a:extLst>
            <a:ext uri="{FF2B5EF4-FFF2-40B4-BE49-F238E27FC236}">
              <a16:creationId xmlns:a16="http://schemas.microsoft.com/office/drawing/2014/main" id="{2E96A1A3-AF69-43D0-8FF7-0C2F989B3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4" name="Picture 5">
          <a:extLst>
            <a:ext uri="{FF2B5EF4-FFF2-40B4-BE49-F238E27FC236}">
              <a16:creationId xmlns:a16="http://schemas.microsoft.com/office/drawing/2014/main" id="{D3B5B20A-739C-474A-AE30-45F7DF6692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5" name="Picture 5">
          <a:extLst>
            <a:ext uri="{FF2B5EF4-FFF2-40B4-BE49-F238E27FC236}">
              <a16:creationId xmlns:a16="http://schemas.microsoft.com/office/drawing/2014/main" id="{1C2C2B52-B646-4B06-AAE1-31C4CC43B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6" name="Picture 5">
          <a:extLst>
            <a:ext uri="{FF2B5EF4-FFF2-40B4-BE49-F238E27FC236}">
              <a16:creationId xmlns:a16="http://schemas.microsoft.com/office/drawing/2014/main" id="{0D8C3E3F-FED6-4DC0-9F49-B9A2D0B8E7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7" name="Picture 5">
          <a:extLst>
            <a:ext uri="{FF2B5EF4-FFF2-40B4-BE49-F238E27FC236}">
              <a16:creationId xmlns:a16="http://schemas.microsoft.com/office/drawing/2014/main" id="{74C88E3D-5E63-4284-9E89-8FF5FC99C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8" name="Picture 5">
          <a:extLst>
            <a:ext uri="{FF2B5EF4-FFF2-40B4-BE49-F238E27FC236}">
              <a16:creationId xmlns:a16="http://schemas.microsoft.com/office/drawing/2014/main" id="{5D21F2AE-96C2-4F6C-8272-802B323C1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19" name="Picture 5">
          <a:extLst>
            <a:ext uri="{FF2B5EF4-FFF2-40B4-BE49-F238E27FC236}">
              <a16:creationId xmlns:a16="http://schemas.microsoft.com/office/drawing/2014/main" id="{0C526D33-C951-4240-9FBD-843F2C9BC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20" name="Picture 5">
          <a:extLst>
            <a:ext uri="{FF2B5EF4-FFF2-40B4-BE49-F238E27FC236}">
              <a16:creationId xmlns:a16="http://schemas.microsoft.com/office/drawing/2014/main" id="{CB16B845-ACEF-448A-885B-4ECB548CE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21" name="Picture 5">
          <a:extLst>
            <a:ext uri="{FF2B5EF4-FFF2-40B4-BE49-F238E27FC236}">
              <a16:creationId xmlns:a16="http://schemas.microsoft.com/office/drawing/2014/main" id="{9D2F0AD9-9BC2-41C9-8274-E0A213EDD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22" name="Picture 5">
          <a:extLst>
            <a:ext uri="{FF2B5EF4-FFF2-40B4-BE49-F238E27FC236}">
              <a16:creationId xmlns:a16="http://schemas.microsoft.com/office/drawing/2014/main" id="{EE136639-79DD-4078-B758-48242CDBE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23" name="Picture 5">
          <a:extLst>
            <a:ext uri="{FF2B5EF4-FFF2-40B4-BE49-F238E27FC236}">
              <a16:creationId xmlns:a16="http://schemas.microsoft.com/office/drawing/2014/main" id="{19DEAF5E-EB3B-4782-805A-264B3726E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724" name="Picture 5">
          <a:extLst>
            <a:ext uri="{FF2B5EF4-FFF2-40B4-BE49-F238E27FC236}">
              <a16:creationId xmlns:a16="http://schemas.microsoft.com/office/drawing/2014/main" id="{3A03BD7B-E54A-4A0A-81D3-0E9FB8CF2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25" name="Picture 5">
          <a:extLst>
            <a:ext uri="{FF2B5EF4-FFF2-40B4-BE49-F238E27FC236}">
              <a16:creationId xmlns:a16="http://schemas.microsoft.com/office/drawing/2014/main" id="{88EBD00F-C62F-4D48-9743-76E355A62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26" name="Picture 5">
          <a:extLst>
            <a:ext uri="{FF2B5EF4-FFF2-40B4-BE49-F238E27FC236}">
              <a16:creationId xmlns:a16="http://schemas.microsoft.com/office/drawing/2014/main" id="{EFA36E32-59D2-4156-90DA-6E7B47334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27" name="Picture 5">
          <a:extLst>
            <a:ext uri="{FF2B5EF4-FFF2-40B4-BE49-F238E27FC236}">
              <a16:creationId xmlns:a16="http://schemas.microsoft.com/office/drawing/2014/main" id="{CFA15445-EBC4-4702-B05D-A37ED8F61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28" name="Picture 5">
          <a:extLst>
            <a:ext uri="{FF2B5EF4-FFF2-40B4-BE49-F238E27FC236}">
              <a16:creationId xmlns:a16="http://schemas.microsoft.com/office/drawing/2014/main" id="{D9F2C2A7-5EA9-4D81-82FE-72A83EEF1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29" name="Picture 5">
          <a:extLst>
            <a:ext uri="{FF2B5EF4-FFF2-40B4-BE49-F238E27FC236}">
              <a16:creationId xmlns:a16="http://schemas.microsoft.com/office/drawing/2014/main" id="{B958698B-78A8-4B99-8AB3-B9A2A76D8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0" name="Picture 5">
          <a:extLst>
            <a:ext uri="{FF2B5EF4-FFF2-40B4-BE49-F238E27FC236}">
              <a16:creationId xmlns:a16="http://schemas.microsoft.com/office/drawing/2014/main" id="{1D7E0657-AD12-4852-958F-02E3A915BC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1" name="Picture 5">
          <a:extLst>
            <a:ext uri="{FF2B5EF4-FFF2-40B4-BE49-F238E27FC236}">
              <a16:creationId xmlns:a16="http://schemas.microsoft.com/office/drawing/2014/main" id="{5CF46F4B-54EE-48C4-9A59-45C5C2290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2" name="Picture 5">
          <a:extLst>
            <a:ext uri="{FF2B5EF4-FFF2-40B4-BE49-F238E27FC236}">
              <a16:creationId xmlns:a16="http://schemas.microsoft.com/office/drawing/2014/main" id="{EB6BC3C5-77E7-41A3-B3F1-838DF13412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3" name="Picture 5">
          <a:extLst>
            <a:ext uri="{FF2B5EF4-FFF2-40B4-BE49-F238E27FC236}">
              <a16:creationId xmlns:a16="http://schemas.microsoft.com/office/drawing/2014/main" id="{E6FD685F-F3F5-4F1E-813E-4137725C1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4" name="Picture 5">
          <a:extLst>
            <a:ext uri="{FF2B5EF4-FFF2-40B4-BE49-F238E27FC236}">
              <a16:creationId xmlns:a16="http://schemas.microsoft.com/office/drawing/2014/main" id="{79C5D5F2-7063-4DEB-9DB2-1495EFDAB7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5" name="Picture 5">
          <a:extLst>
            <a:ext uri="{FF2B5EF4-FFF2-40B4-BE49-F238E27FC236}">
              <a16:creationId xmlns:a16="http://schemas.microsoft.com/office/drawing/2014/main" id="{7BAF7DD9-1032-4AE5-AA2E-7030AE778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6" name="Picture 5">
          <a:extLst>
            <a:ext uri="{FF2B5EF4-FFF2-40B4-BE49-F238E27FC236}">
              <a16:creationId xmlns:a16="http://schemas.microsoft.com/office/drawing/2014/main" id="{FBA571C7-08E6-4319-9EB1-3C5CAB817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7" name="Picture 5">
          <a:extLst>
            <a:ext uri="{FF2B5EF4-FFF2-40B4-BE49-F238E27FC236}">
              <a16:creationId xmlns:a16="http://schemas.microsoft.com/office/drawing/2014/main" id="{E0D18498-1BFC-48A9-9FD1-0E0661C3D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8" name="Picture 5">
          <a:extLst>
            <a:ext uri="{FF2B5EF4-FFF2-40B4-BE49-F238E27FC236}">
              <a16:creationId xmlns:a16="http://schemas.microsoft.com/office/drawing/2014/main" id="{C7DC5681-ECA9-4928-8E12-909833CD5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39" name="Picture 5">
          <a:extLst>
            <a:ext uri="{FF2B5EF4-FFF2-40B4-BE49-F238E27FC236}">
              <a16:creationId xmlns:a16="http://schemas.microsoft.com/office/drawing/2014/main" id="{754FB45D-08C4-4BE1-85B9-A162B2748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0" name="Picture 5">
          <a:extLst>
            <a:ext uri="{FF2B5EF4-FFF2-40B4-BE49-F238E27FC236}">
              <a16:creationId xmlns:a16="http://schemas.microsoft.com/office/drawing/2014/main" id="{D22C6495-8EA7-4114-B492-BDAE534ED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1" name="Picture 5">
          <a:extLst>
            <a:ext uri="{FF2B5EF4-FFF2-40B4-BE49-F238E27FC236}">
              <a16:creationId xmlns:a16="http://schemas.microsoft.com/office/drawing/2014/main" id="{9A733E5A-BBE6-4491-A081-91C9ADCCD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2" name="Picture 5">
          <a:extLst>
            <a:ext uri="{FF2B5EF4-FFF2-40B4-BE49-F238E27FC236}">
              <a16:creationId xmlns:a16="http://schemas.microsoft.com/office/drawing/2014/main" id="{0D9A00EC-35BF-4DC1-A7CE-77CB5681A6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3" name="Picture 5">
          <a:extLst>
            <a:ext uri="{FF2B5EF4-FFF2-40B4-BE49-F238E27FC236}">
              <a16:creationId xmlns:a16="http://schemas.microsoft.com/office/drawing/2014/main" id="{D34424D8-96C9-4E3A-B112-69BF62416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4" name="Picture 5">
          <a:extLst>
            <a:ext uri="{FF2B5EF4-FFF2-40B4-BE49-F238E27FC236}">
              <a16:creationId xmlns:a16="http://schemas.microsoft.com/office/drawing/2014/main" id="{299A6C40-B018-4F3F-8398-DA3E731EB5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5" name="Picture 5">
          <a:extLst>
            <a:ext uri="{FF2B5EF4-FFF2-40B4-BE49-F238E27FC236}">
              <a16:creationId xmlns:a16="http://schemas.microsoft.com/office/drawing/2014/main" id="{C0A0EA09-883E-49B5-896F-7A1F07D21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6" name="Picture 5">
          <a:extLst>
            <a:ext uri="{FF2B5EF4-FFF2-40B4-BE49-F238E27FC236}">
              <a16:creationId xmlns:a16="http://schemas.microsoft.com/office/drawing/2014/main" id="{CC150CC1-4DC6-4520-AB8B-067675E4D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7" name="Picture 5">
          <a:extLst>
            <a:ext uri="{FF2B5EF4-FFF2-40B4-BE49-F238E27FC236}">
              <a16:creationId xmlns:a16="http://schemas.microsoft.com/office/drawing/2014/main" id="{22004146-D5A8-4278-9915-3DF54CD6DC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8" name="Picture 5">
          <a:extLst>
            <a:ext uri="{FF2B5EF4-FFF2-40B4-BE49-F238E27FC236}">
              <a16:creationId xmlns:a16="http://schemas.microsoft.com/office/drawing/2014/main" id="{33109757-8D55-4249-99E7-3305D6DC9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49" name="Picture 5">
          <a:extLst>
            <a:ext uri="{FF2B5EF4-FFF2-40B4-BE49-F238E27FC236}">
              <a16:creationId xmlns:a16="http://schemas.microsoft.com/office/drawing/2014/main" id="{F9101F16-9EBD-4AAD-9309-2FF624E5AC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0" name="Picture 5">
          <a:extLst>
            <a:ext uri="{FF2B5EF4-FFF2-40B4-BE49-F238E27FC236}">
              <a16:creationId xmlns:a16="http://schemas.microsoft.com/office/drawing/2014/main" id="{A33D290F-2DEC-4B75-A05A-281C7A975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1" name="Picture 5">
          <a:extLst>
            <a:ext uri="{FF2B5EF4-FFF2-40B4-BE49-F238E27FC236}">
              <a16:creationId xmlns:a16="http://schemas.microsoft.com/office/drawing/2014/main" id="{ADC6B5C8-0DFD-460B-87D4-45D5F2AC4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2" name="Picture 5">
          <a:extLst>
            <a:ext uri="{FF2B5EF4-FFF2-40B4-BE49-F238E27FC236}">
              <a16:creationId xmlns:a16="http://schemas.microsoft.com/office/drawing/2014/main" id="{F7C6EE41-68D1-41BE-B656-C137CE953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3" name="Picture 5">
          <a:extLst>
            <a:ext uri="{FF2B5EF4-FFF2-40B4-BE49-F238E27FC236}">
              <a16:creationId xmlns:a16="http://schemas.microsoft.com/office/drawing/2014/main" id="{CDD09DAD-D396-477A-B695-9848B643CB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4" name="Picture 5">
          <a:extLst>
            <a:ext uri="{FF2B5EF4-FFF2-40B4-BE49-F238E27FC236}">
              <a16:creationId xmlns:a16="http://schemas.microsoft.com/office/drawing/2014/main" id="{70288942-B7B1-434A-8EE3-8CF2E7331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5" name="Picture 5">
          <a:extLst>
            <a:ext uri="{FF2B5EF4-FFF2-40B4-BE49-F238E27FC236}">
              <a16:creationId xmlns:a16="http://schemas.microsoft.com/office/drawing/2014/main" id="{47B36A6A-F801-433F-8781-EDC7D4FCB6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6" name="Picture 5">
          <a:extLst>
            <a:ext uri="{FF2B5EF4-FFF2-40B4-BE49-F238E27FC236}">
              <a16:creationId xmlns:a16="http://schemas.microsoft.com/office/drawing/2014/main" id="{4ECAB5B6-2BDC-410D-A2EF-667F7718B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7" name="Picture 5">
          <a:extLst>
            <a:ext uri="{FF2B5EF4-FFF2-40B4-BE49-F238E27FC236}">
              <a16:creationId xmlns:a16="http://schemas.microsoft.com/office/drawing/2014/main" id="{01EF629B-6E33-4B98-B1BB-2277FC9D80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8" name="Picture 5">
          <a:extLst>
            <a:ext uri="{FF2B5EF4-FFF2-40B4-BE49-F238E27FC236}">
              <a16:creationId xmlns:a16="http://schemas.microsoft.com/office/drawing/2014/main" id="{CF98E59B-87C2-4220-8619-AD219A560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59" name="Picture 5">
          <a:extLst>
            <a:ext uri="{FF2B5EF4-FFF2-40B4-BE49-F238E27FC236}">
              <a16:creationId xmlns:a16="http://schemas.microsoft.com/office/drawing/2014/main" id="{B384AAC0-A021-48B5-952D-FF5CD9525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0" name="Picture 5">
          <a:extLst>
            <a:ext uri="{FF2B5EF4-FFF2-40B4-BE49-F238E27FC236}">
              <a16:creationId xmlns:a16="http://schemas.microsoft.com/office/drawing/2014/main" id="{46AB24F4-D408-4A6D-AAA1-0D47EDDA0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1" name="Picture 5">
          <a:extLst>
            <a:ext uri="{FF2B5EF4-FFF2-40B4-BE49-F238E27FC236}">
              <a16:creationId xmlns:a16="http://schemas.microsoft.com/office/drawing/2014/main" id="{B1B02606-0BAE-455C-9410-47C66DC96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2" name="Picture 5">
          <a:extLst>
            <a:ext uri="{FF2B5EF4-FFF2-40B4-BE49-F238E27FC236}">
              <a16:creationId xmlns:a16="http://schemas.microsoft.com/office/drawing/2014/main" id="{AFA63C4C-F645-49EF-B86B-D9D99EDA6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3" name="Picture 5">
          <a:extLst>
            <a:ext uri="{FF2B5EF4-FFF2-40B4-BE49-F238E27FC236}">
              <a16:creationId xmlns:a16="http://schemas.microsoft.com/office/drawing/2014/main" id="{3B11C2B1-F6FF-45CB-A75F-206B09DEC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4" name="Picture 5">
          <a:extLst>
            <a:ext uri="{FF2B5EF4-FFF2-40B4-BE49-F238E27FC236}">
              <a16:creationId xmlns:a16="http://schemas.microsoft.com/office/drawing/2014/main" id="{2C89A4E9-1C32-4C22-9BA7-82EDCCF15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5" name="Picture 5">
          <a:extLst>
            <a:ext uri="{FF2B5EF4-FFF2-40B4-BE49-F238E27FC236}">
              <a16:creationId xmlns:a16="http://schemas.microsoft.com/office/drawing/2014/main" id="{91E55BEC-854A-4F63-98CA-9A791F3D6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6" name="Picture 5">
          <a:extLst>
            <a:ext uri="{FF2B5EF4-FFF2-40B4-BE49-F238E27FC236}">
              <a16:creationId xmlns:a16="http://schemas.microsoft.com/office/drawing/2014/main" id="{A9BCEFE3-67D5-42C7-B04B-9CA3F1C346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7" name="Picture 5">
          <a:extLst>
            <a:ext uri="{FF2B5EF4-FFF2-40B4-BE49-F238E27FC236}">
              <a16:creationId xmlns:a16="http://schemas.microsoft.com/office/drawing/2014/main" id="{0106A186-11DC-4956-9468-43BB46902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8" name="Picture 5">
          <a:extLst>
            <a:ext uri="{FF2B5EF4-FFF2-40B4-BE49-F238E27FC236}">
              <a16:creationId xmlns:a16="http://schemas.microsoft.com/office/drawing/2014/main" id="{8182157B-68E5-4995-8D19-F5B6D6901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69" name="Picture 5">
          <a:extLst>
            <a:ext uri="{FF2B5EF4-FFF2-40B4-BE49-F238E27FC236}">
              <a16:creationId xmlns:a16="http://schemas.microsoft.com/office/drawing/2014/main" id="{E5B7F172-38EB-4848-9739-ACE07CC6BD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0" name="Picture 5">
          <a:extLst>
            <a:ext uri="{FF2B5EF4-FFF2-40B4-BE49-F238E27FC236}">
              <a16:creationId xmlns:a16="http://schemas.microsoft.com/office/drawing/2014/main" id="{EAB9A978-50AD-4EC7-83F5-BC0497E061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1" name="Picture 5">
          <a:extLst>
            <a:ext uri="{FF2B5EF4-FFF2-40B4-BE49-F238E27FC236}">
              <a16:creationId xmlns:a16="http://schemas.microsoft.com/office/drawing/2014/main" id="{DE7A8FB4-67F2-4ADB-9A7A-E70FC805CA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2" name="Picture 5">
          <a:extLst>
            <a:ext uri="{FF2B5EF4-FFF2-40B4-BE49-F238E27FC236}">
              <a16:creationId xmlns:a16="http://schemas.microsoft.com/office/drawing/2014/main" id="{5B6469D9-A231-487B-96CE-968731867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3" name="Picture 5">
          <a:extLst>
            <a:ext uri="{FF2B5EF4-FFF2-40B4-BE49-F238E27FC236}">
              <a16:creationId xmlns:a16="http://schemas.microsoft.com/office/drawing/2014/main" id="{B943E732-0C21-4B18-9DF2-5812FCC40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4" name="Picture 5">
          <a:extLst>
            <a:ext uri="{FF2B5EF4-FFF2-40B4-BE49-F238E27FC236}">
              <a16:creationId xmlns:a16="http://schemas.microsoft.com/office/drawing/2014/main" id="{B6FB3AA3-5F3F-4AC9-B448-D978BA9DC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5" name="Picture 5">
          <a:extLst>
            <a:ext uri="{FF2B5EF4-FFF2-40B4-BE49-F238E27FC236}">
              <a16:creationId xmlns:a16="http://schemas.microsoft.com/office/drawing/2014/main" id="{5374B303-2606-480F-BAEC-0EDD0A0D4A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6" name="Picture 5">
          <a:extLst>
            <a:ext uri="{FF2B5EF4-FFF2-40B4-BE49-F238E27FC236}">
              <a16:creationId xmlns:a16="http://schemas.microsoft.com/office/drawing/2014/main" id="{110F0AB5-02C3-4611-BF22-BF09C828D4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7" name="Picture 5">
          <a:extLst>
            <a:ext uri="{FF2B5EF4-FFF2-40B4-BE49-F238E27FC236}">
              <a16:creationId xmlns:a16="http://schemas.microsoft.com/office/drawing/2014/main" id="{1046AF12-54C8-40E2-A210-E68B9DC2D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8" name="Picture 5">
          <a:extLst>
            <a:ext uri="{FF2B5EF4-FFF2-40B4-BE49-F238E27FC236}">
              <a16:creationId xmlns:a16="http://schemas.microsoft.com/office/drawing/2014/main" id="{756AC3D7-3D60-4E9A-894A-C63F1E3B6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79" name="Picture 5">
          <a:extLst>
            <a:ext uri="{FF2B5EF4-FFF2-40B4-BE49-F238E27FC236}">
              <a16:creationId xmlns:a16="http://schemas.microsoft.com/office/drawing/2014/main" id="{146B1A9B-6622-49D4-9A06-913207567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0" name="Picture 5">
          <a:extLst>
            <a:ext uri="{FF2B5EF4-FFF2-40B4-BE49-F238E27FC236}">
              <a16:creationId xmlns:a16="http://schemas.microsoft.com/office/drawing/2014/main" id="{210184CD-413A-4A12-8A61-27383F828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1" name="Picture 5">
          <a:extLst>
            <a:ext uri="{FF2B5EF4-FFF2-40B4-BE49-F238E27FC236}">
              <a16:creationId xmlns:a16="http://schemas.microsoft.com/office/drawing/2014/main" id="{BA3FE31C-AD84-44A4-9928-3A091474A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2" name="Picture 5">
          <a:extLst>
            <a:ext uri="{FF2B5EF4-FFF2-40B4-BE49-F238E27FC236}">
              <a16:creationId xmlns:a16="http://schemas.microsoft.com/office/drawing/2014/main" id="{5FC47122-EACB-4EA3-9EF9-4F9EC6001B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3" name="Picture 5">
          <a:extLst>
            <a:ext uri="{FF2B5EF4-FFF2-40B4-BE49-F238E27FC236}">
              <a16:creationId xmlns:a16="http://schemas.microsoft.com/office/drawing/2014/main" id="{AA100337-659C-41D4-8FAA-B4E5A0DDF9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4" name="Picture 5">
          <a:extLst>
            <a:ext uri="{FF2B5EF4-FFF2-40B4-BE49-F238E27FC236}">
              <a16:creationId xmlns:a16="http://schemas.microsoft.com/office/drawing/2014/main" id="{EF870065-577F-4035-B00A-18075FAF1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5" name="Picture 5">
          <a:extLst>
            <a:ext uri="{FF2B5EF4-FFF2-40B4-BE49-F238E27FC236}">
              <a16:creationId xmlns:a16="http://schemas.microsoft.com/office/drawing/2014/main" id="{27B47549-BC98-4251-8305-3904D08CC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4786" name="Picture 5">
          <a:extLst>
            <a:ext uri="{FF2B5EF4-FFF2-40B4-BE49-F238E27FC236}">
              <a16:creationId xmlns:a16="http://schemas.microsoft.com/office/drawing/2014/main" id="{ACF438E9-2766-43BA-87BD-06DDE44439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87" name="Picture 5">
          <a:extLst>
            <a:ext uri="{FF2B5EF4-FFF2-40B4-BE49-F238E27FC236}">
              <a16:creationId xmlns:a16="http://schemas.microsoft.com/office/drawing/2014/main" id="{6EFA8444-A4BF-4F7E-8AA2-5332A261C4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88" name="Picture 5">
          <a:extLst>
            <a:ext uri="{FF2B5EF4-FFF2-40B4-BE49-F238E27FC236}">
              <a16:creationId xmlns:a16="http://schemas.microsoft.com/office/drawing/2014/main" id="{3A721CBB-96AB-409F-A006-82CC8928B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89" name="Picture 5">
          <a:extLst>
            <a:ext uri="{FF2B5EF4-FFF2-40B4-BE49-F238E27FC236}">
              <a16:creationId xmlns:a16="http://schemas.microsoft.com/office/drawing/2014/main" id="{4058F57A-0B61-4B45-8250-0BC8C94B6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0" name="Picture 5">
          <a:extLst>
            <a:ext uri="{FF2B5EF4-FFF2-40B4-BE49-F238E27FC236}">
              <a16:creationId xmlns:a16="http://schemas.microsoft.com/office/drawing/2014/main" id="{CFDA3791-B42F-4E84-A04A-4D05C5268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1" name="Picture 5">
          <a:extLst>
            <a:ext uri="{FF2B5EF4-FFF2-40B4-BE49-F238E27FC236}">
              <a16:creationId xmlns:a16="http://schemas.microsoft.com/office/drawing/2014/main" id="{06789BE8-AC3A-4FE4-9172-7FB93DA44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2" name="Picture 5">
          <a:extLst>
            <a:ext uri="{FF2B5EF4-FFF2-40B4-BE49-F238E27FC236}">
              <a16:creationId xmlns:a16="http://schemas.microsoft.com/office/drawing/2014/main" id="{7B03E799-289B-4753-A616-28C26C3617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3" name="Picture 5">
          <a:extLst>
            <a:ext uri="{FF2B5EF4-FFF2-40B4-BE49-F238E27FC236}">
              <a16:creationId xmlns:a16="http://schemas.microsoft.com/office/drawing/2014/main" id="{8BDC6BF2-DB3C-49CF-8C89-BB2C63DD97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4" name="Picture 5">
          <a:extLst>
            <a:ext uri="{FF2B5EF4-FFF2-40B4-BE49-F238E27FC236}">
              <a16:creationId xmlns:a16="http://schemas.microsoft.com/office/drawing/2014/main" id="{8D77FC67-D0DB-4F2E-B7E6-1BFD77B879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5" name="Picture 5">
          <a:extLst>
            <a:ext uri="{FF2B5EF4-FFF2-40B4-BE49-F238E27FC236}">
              <a16:creationId xmlns:a16="http://schemas.microsoft.com/office/drawing/2014/main" id="{B3DD9FF1-A01C-40B9-99C3-FD11AD6BBE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6" name="Picture 5">
          <a:extLst>
            <a:ext uri="{FF2B5EF4-FFF2-40B4-BE49-F238E27FC236}">
              <a16:creationId xmlns:a16="http://schemas.microsoft.com/office/drawing/2014/main" id="{9098F9A2-7C33-4A6A-8B62-FBC0D76D8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7" name="Picture 5">
          <a:extLst>
            <a:ext uri="{FF2B5EF4-FFF2-40B4-BE49-F238E27FC236}">
              <a16:creationId xmlns:a16="http://schemas.microsoft.com/office/drawing/2014/main" id="{F1C2C6BD-8F51-4B2C-B699-40432A15B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8" name="Picture 5">
          <a:extLst>
            <a:ext uri="{FF2B5EF4-FFF2-40B4-BE49-F238E27FC236}">
              <a16:creationId xmlns:a16="http://schemas.microsoft.com/office/drawing/2014/main" id="{21201EB3-ECF1-43D2-BEE4-FEFBA9C07A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799" name="Picture 5">
          <a:extLst>
            <a:ext uri="{FF2B5EF4-FFF2-40B4-BE49-F238E27FC236}">
              <a16:creationId xmlns:a16="http://schemas.microsoft.com/office/drawing/2014/main" id="{49FD0E4C-A31D-42ED-A426-E38878ABB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0" name="Picture 5">
          <a:extLst>
            <a:ext uri="{FF2B5EF4-FFF2-40B4-BE49-F238E27FC236}">
              <a16:creationId xmlns:a16="http://schemas.microsoft.com/office/drawing/2014/main" id="{EE0881DD-CFEF-4789-8A33-60AD465645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1" name="Picture 5">
          <a:extLst>
            <a:ext uri="{FF2B5EF4-FFF2-40B4-BE49-F238E27FC236}">
              <a16:creationId xmlns:a16="http://schemas.microsoft.com/office/drawing/2014/main" id="{1972985A-7067-4EAA-8A8D-52875CAAA7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2" name="Picture 5">
          <a:extLst>
            <a:ext uri="{FF2B5EF4-FFF2-40B4-BE49-F238E27FC236}">
              <a16:creationId xmlns:a16="http://schemas.microsoft.com/office/drawing/2014/main" id="{B9E87D23-7EEF-4760-A96B-7079919FD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3" name="Picture 5">
          <a:extLst>
            <a:ext uri="{FF2B5EF4-FFF2-40B4-BE49-F238E27FC236}">
              <a16:creationId xmlns:a16="http://schemas.microsoft.com/office/drawing/2014/main" id="{DCC477E2-7C8C-4084-A75D-E1344D592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4" name="Picture 5">
          <a:extLst>
            <a:ext uri="{FF2B5EF4-FFF2-40B4-BE49-F238E27FC236}">
              <a16:creationId xmlns:a16="http://schemas.microsoft.com/office/drawing/2014/main" id="{8FBC7F6C-7CC6-4B9D-8597-6DCB9AC37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5" name="Picture 5">
          <a:extLst>
            <a:ext uri="{FF2B5EF4-FFF2-40B4-BE49-F238E27FC236}">
              <a16:creationId xmlns:a16="http://schemas.microsoft.com/office/drawing/2014/main" id="{BB37BE65-C4BC-4554-9BB6-04088AE251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6" name="Picture 5">
          <a:extLst>
            <a:ext uri="{FF2B5EF4-FFF2-40B4-BE49-F238E27FC236}">
              <a16:creationId xmlns:a16="http://schemas.microsoft.com/office/drawing/2014/main" id="{9555098A-3CEB-4FFD-817E-F5B36B19A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7" name="Picture 5">
          <a:extLst>
            <a:ext uri="{FF2B5EF4-FFF2-40B4-BE49-F238E27FC236}">
              <a16:creationId xmlns:a16="http://schemas.microsoft.com/office/drawing/2014/main" id="{D49D5A9B-3A76-4472-B7A0-632AE591E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8" name="Picture 5">
          <a:extLst>
            <a:ext uri="{FF2B5EF4-FFF2-40B4-BE49-F238E27FC236}">
              <a16:creationId xmlns:a16="http://schemas.microsoft.com/office/drawing/2014/main" id="{97B03565-0301-4936-BB74-EB491D0D14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09" name="Picture 5">
          <a:extLst>
            <a:ext uri="{FF2B5EF4-FFF2-40B4-BE49-F238E27FC236}">
              <a16:creationId xmlns:a16="http://schemas.microsoft.com/office/drawing/2014/main" id="{5A24C377-69E6-427F-894D-CF50DDEB6D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0" name="Picture 5">
          <a:extLst>
            <a:ext uri="{FF2B5EF4-FFF2-40B4-BE49-F238E27FC236}">
              <a16:creationId xmlns:a16="http://schemas.microsoft.com/office/drawing/2014/main" id="{D343A02B-2604-4F15-9CAF-CAC5C6507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1" name="Picture 5">
          <a:extLst>
            <a:ext uri="{FF2B5EF4-FFF2-40B4-BE49-F238E27FC236}">
              <a16:creationId xmlns:a16="http://schemas.microsoft.com/office/drawing/2014/main" id="{9846AB7E-AFEA-45BD-A374-C674C244D2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2" name="Picture 5">
          <a:extLst>
            <a:ext uri="{FF2B5EF4-FFF2-40B4-BE49-F238E27FC236}">
              <a16:creationId xmlns:a16="http://schemas.microsoft.com/office/drawing/2014/main" id="{A3FD9EE8-EC69-4451-A928-55AC7E3D36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3" name="Picture 5">
          <a:extLst>
            <a:ext uri="{FF2B5EF4-FFF2-40B4-BE49-F238E27FC236}">
              <a16:creationId xmlns:a16="http://schemas.microsoft.com/office/drawing/2014/main" id="{831AA495-D2D4-4AC7-861B-FC1DDD829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4" name="Picture 5">
          <a:extLst>
            <a:ext uri="{FF2B5EF4-FFF2-40B4-BE49-F238E27FC236}">
              <a16:creationId xmlns:a16="http://schemas.microsoft.com/office/drawing/2014/main" id="{4AD68333-23EE-427F-B60E-0A9BE39AA6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5" name="Picture 5">
          <a:extLst>
            <a:ext uri="{FF2B5EF4-FFF2-40B4-BE49-F238E27FC236}">
              <a16:creationId xmlns:a16="http://schemas.microsoft.com/office/drawing/2014/main" id="{B9F4BAAC-0058-4EB1-9D17-0A50873A6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6" name="Picture 5">
          <a:extLst>
            <a:ext uri="{FF2B5EF4-FFF2-40B4-BE49-F238E27FC236}">
              <a16:creationId xmlns:a16="http://schemas.microsoft.com/office/drawing/2014/main" id="{BDC023F4-117D-4890-BE6B-E3C96718B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7" name="Picture 5">
          <a:extLst>
            <a:ext uri="{FF2B5EF4-FFF2-40B4-BE49-F238E27FC236}">
              <a16:creationId xmlns:a16="http://schemas.microsoft.com/office/drawing/2014/main" id="{0515BFAC-F5CA-4E89-9055-896A3806BB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8" name="Picture 5">
          <a:extLst>
            <a:ext uri="{FF2B5EF4-FFF2-40B4-BE49-F238E27FC236}">
              <a16:creationId xmlns:a16="http://schemas.microsoft.com/office/drawing/2014/main" id="{343836B0-B375-4D59-B4B1-4EDD4AFA1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19" name="Picture 5">
          <a:extLst>
            <a:ext uri="{FF2B5EF4-FFF2-40B4-BE49-F238E27FC236}">
              <a16:creationId xmlns:a16="http://schemas.microsoft.com/office/drawing/2014/main" id="{97FF2AB5-CA4D-4ACF-A8D2-C40BB57891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0" name="Picture 5">
          <a:extLst>
            <a:ext uri="{FF2B5EF4-FFF2-40B4-BE49-F238E27FC236}">
              <a16:creationId xmlns:a16="http://schemas.microsoft.com/office/drawing/2014/main" id="{4A0DC02E-DF4E-4680-A335-D2CD3E110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1" name="Picture 5">
          <a:extLst>
            <a:ext uri="{FF2B5EF4-FFF2-40B4-BE49-F238E27FC236}">
              <a16:creationId xmlns:a16="http://schemas.microsoft.com/office/drawing/2014/main" id="{7CFD3162-36B5-4953-8723-CA0746479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2" name="Picture 5">
          <a:extLst>
            <a:ext uri="{FF2B5EF4-FFF2-40B4-BE49-F238E27FC236}">
              <a16:creationId xmlns:a16="http://schemas.microsoft.com/office/drawing/2014/main" id="{06500D69-51FE-48DB-BFF4-D6198983AD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3" name="Picture 5">
          <a:extLst>
            <a:ext uri="{FF2B5EF4-FFF2-40B4-BE49-F238E27FC236}">
              <a16:creationId xmlns:a16="http://schemas.microsoft.com/office/drawing/2014/main" id="{72EAC5B7-2C3A-478B-95FB-B802A3A2F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4" name="Picture 5">
          <a:extLst>
            <a:ext uri="{FF2B5EF4-FFF2-40B4-BE49-F238E27FC236}">
              <a16:creationId xmlns:a16="http://schemas.microsoft.com/office/drawing/2014/main" id="{203C99DF-A639-4773-9748-AD8D14280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5" name="Picture 5">
          <a:extLst>
            <a:ext uri="{FF2B5EF4-FFF2-40B4-BE49-F238E27FC236}">
              <a16:creationId xmlns:a16="http://schemas.microsoft.com/office/drawing/2014/main" id="{04A4E541-7807-46D5-A530-F6F97512D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6" name="Picture 5">
          <a:extLst>
            <a:ext uri="{FF2B5EF4-FFF2-40B4-BE49-F238E27FC236}">
              <a16:creationId xmlns:a16="http://schemas.microsoft.com/office/drawing/2014/main" id="{CAB3CB0A-8BD0-4045-B12A-F6F17CAA3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7" name="Picture 5">
          <a:extLst>
            <a:ext uri="{FF2B5EF4-FFF2-40B4-BE49-F238E27FC236}">
              <a16:creationId xmlns:a16="http://schemas.microsoft.com/office/drawing/2014/main" id="{2B78E9FB-A5A6-49EB-BCDE-DD5713B6DA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828" name="Picture 5">
          <a:extLst>
            <a:ext uri="{FF2B5EF4-FFF2-40B4-BE49-F238E27FC236}">
              <a16:creationId xmlns:a16="http://schemas.microsoft.com/office/drawing/2014/main" id="{AFF1F3AF-CA7A-4464-A1CC-7F3E6EB6E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29" name="Picture 5">
          <a:extLst>
            <a:ext uri="{FF2B5EF4-FFF2-40B4-BE49-F238E27FC236}">
              <a16:creationId xmlns:a16="http://schemas.microsoft.com/office/drawing/2014/main" id="{158093DE-4B50-4F60-B7E6-23715BF20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0" name="Picture 5">
          <a:extLst>
            <a:ext uri="{FF2B5EF4-FFF2-40B4-BE49-F238E27FC236}">
              <a16:creationId xmlns:a16="http://schemas.microsoft.com/office/drawing/2014/main" id="{C22AFC3D-8BE2-474F-AD24-CAC3362FA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1" name="Picture 5">
          <a:extLst>
            <a:ext uri="{FF2B5EF4-FFF2-40B4-BE49-F238E27FC236}">
              <a16:creationId xmlns:a16="http://schemas.microsoft.com/office/drawing/2014/main" id="{CD2C474C-FEA2-47A2-AF1B-1C903CCD67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2" name="Picture 5">
          <a:extLst>
            <a:ext uri="{FF2B5EF4-FFF2-40B4-BE49-F238E27FC236}">
              <a16:creationId xmlns:a16="http://schemas.microsoft.com/office/drawing/2014/main" id="{E236B33B-42EE-4DCF-AAEB-55C2A817E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3" name="Picture 5">
          <a:extLst>
            <a:ext uri="{FF2B5EF4-FFF2-40B4-BE49-F238E27FC236}">
              <a16:creationId xmlns:a16="http://schemas.microsoft.com/office/drawing/2014/main" id="{6DB8C176-4D5C-440C-AF14-02703E689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4" name="Picture 5">
          <a:extLst>
            <a:ext uri="{FF2B5EF4-FFF2-40B4-BE49-F238E27FC236}">
              <a16:creationId xmlns:a16="http://schemas.microsoft.com/office/drawing/2014/main" id="{39D4B1A5-13F5-4E18-9751-49B16DD74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5" name="Picture 5">
          <a:extLst>
            <a:ext uri="{FF2B5EF4-FFF2-40B4-BE49-F238E27FC236}">
              <a16:creationId xmlns:a16="http://schemas.microsoft.com/office/drawing/2014/main" id="{D5353A75-DADB-4C03-9273-290E847C6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6" name="Picture 5">
          <a:extLst>
            <a:ext uri="{FF2B5EF4-FFF2-40B4-BE49-F238E27FC236}">
              <a16:creationId xmlns:a16="http://schemas.microsoft.com/office/drawing/2014/main" id="{7F265ACA-D998-432F-BF9E-DD04DDD5C8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7" name="Picture 5">
          <a:extLst>
            <a:ext uri="{FF2B5EF4-FFF2-40B4-BE49-F238E27FC236}">
              <a16:creationId xmlns:a16="http://schemas.microsoft.com/office/drawing/2014/main" id="{47BB10A4-1641-4491-ABF6-6EA34625FA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8" name="Picture 5">
          <a:extLst>
            <a:ext uri="{FF2B5EF4-FFF2-40B4-BE49-F238E27FC236}">
              <a16:creationId xmlns:a16="http://schemas.microsoft.com/office/drawing/2014/main" id="{FB272FD5-3F1C-4318-A84B-404A5F6FD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39" name="Picture 5">
          <a:extLst>
            <a:ext uri="{FF2B5EF4-FFF2-40B4-BE49-F238E27FC236}">
              <a16:creationId xmlns:a16="http://schemas.microsoft.com/office/drawing/2014/main" id="{34D09C7F-CB49-4BAB-B372-C78D76E89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0" name="Picture 5">
          <a:extLst>
            <a:ext uri="{FF2B5EF4-FFF2-40B4-BE49-F238E27FC236}">
              <a16:creationId xmlns:a16="http://schemas.microsoft.com/office/drawing/2014/main" id="{B45D2913-46CB-48B5-B321-9EB14E1C8E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1" name="Picture 5">
          <a:extLst>
            <a:ext uri="{FF2B5EF4-FFF2-40B4-BE49-F238E27FC236}">
              <a16:creationId xmlns:a16="http://schemas.microsoft.com/office/drawing/2014/main" id="{6F89B526-5493-4CBC-BDD6-8D5F0E551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2" name="Picture 5">
          <a:extLst>
            <a:ext uri="{FF2B5EF4-FFF2-40B4-BE49-F238E27FC236}">
              <a16:creationId xmlns:a16="http://schemas.microsoft.com/office/drawing/2014/main" id="{D66BF9DD-C3D5-4EF9-9869-99E52694B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3" name="Picture 5">
          <a:extLst>
            <a:ext uri="{FF2B5EF4-FFF2-40B4-BE49-F238E27FC236}">
              <a16:creationId xmlns:a16="http://schemas.microsoft.com/office/drawing/2014/main" id="{41E25CF3-DB3D-4E90-B204-A92B92A344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4" name="Picture 5">
          <a:extLst>
            <a:ext uri="{FF2B5EF4-FFF2-40B4-BE49-F238E27FC236}">
              <a16:creationId xmlns:a16="http://schemas.microsoft.com/office/drawing/2014/main" id="{0B505B8B-7FDD-4FE2-B5F2-356CD3AFBE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5" name="Picture 5">
          <a:extLst>
            <a:ext uri="{FF2B5EF4-FFF2-40B4-BE49-F238E27FC236}">
              <a16:creationId xmlns:a16="http://schemas.microsoft.com/office/drawing/2014/main" id="{ED193EA1-B7F5-4774-9CF1-1899096B6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6" name="Picture 5">
          <a:extLst>
            <a:ext uri="{FF2B5EF4-FFF2-40B4-BE49-F238E27FC236}">
              <a16:creationId xmlns:a16="http://schemas.microsoft.com/office/drawing/2014/main" id="{3F1E339C-CD1F-4593-B32D-57F6E78FD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7" name="Picture 5">
          <a:extLst>
            <a:ext uri="{FF2B5EF4-FFF2-40B4-BE49-F238E27FC236}">
              <a16:creationId xmlns:a16="http://schemas.microsoft.com/office/drawing/2014/main" id="{6946CA44-33ED-4630-9F15-7C04550ED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8" name="Picture 5">
          <a:extLst>
            <a:ext uri="{FF2B5EF4-FFF2-40B4-BE49-F238E27FC236}">
              <a16:creationId xmlns:a16="http://schemas.microsoft.com/office/drawing/2014/main" id="{79B7D264-7A9C-42B9-89FB-65CF51993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49" name="Picture 5">
          <a:extLst>
            <a:ext uri="{FF2B5EF4-FFF2-40B4-BE49-F238E27FC236}">
              <a16:creationId xmlns:a16="http://schemas.microsoft.com/office/drawing/2014/main" id="{3BF754C4-E12A-421D-98C0-1B956152D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0" name="Picture 5">
          <a:extLst>
            <a:ext uri="{FF2B5EF4-FFF2-40B4-BE49-F238E27FC236}">
              <a16:creationId xmlns:a16="http://schemas.microsoft.com/office/drawing/2014/main" id="{D8CF96A0-CC91-40D4-9F53-1133F5169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1" name="Picture 5">
          <a:extLst>
            <a:ext uri="{FF2B5EF4-FFF2-40B4-BE49-F238E27FC236}">
              <a16:creationId xmlns:a16="http://schemas.microsoft.com/office/drawing/2014/main" id="{729E4381-AD57-4AFE-8236-0C1F90AF68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2" name="Picture 5">
          <a:extLst>
            <a:ext uri="{FF2B5EF4-FFF2-40B4-BE49-F238E27FC236}">
              <a16:creationId xmlns:a16="http://schemas.microsoft.com/office/drawing/2014/main" id="{AF4965BD-07CA-49ED-8FE4-D9F01FCB6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3" name="Picture 5">
          <a:extLst>
            <a:ext uri="{FF2B5EF4-FFF2-40B4-BE49-F238E27FC236}">
              <a16:creationId xmlns:a16="http://schemas.microsoft.com/office/drawing/2014/main" id="{D4894D38-7CE2-4F94-8098-464D3AEA25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4" name="Picture 5">
          <a:extLst>
            <a:ext uri="{FF2B5EF4-FFF2-40B4-BE49-F238E27FC236}">
              <a16:creationId xmlns:a16="http://schemas.microsoft.com/office/drawing/2014/main" id="{B5D8A147-5EF0-46D0-A560-D6DD0F571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5" name="Picture 5">
          <a:extLst>
            <a:ext uri="{FF2B5EF4-FFF2-40B4-BE49-F238E27FC236}">
              <a16:creationId xmlns:a16="http://schemas.microsoft.com/office/drawing/2014/main" id="{0C8D63C9-B238-4E8F-B1DC-C433027A4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6" name="Picture 5">
          <a:extLst>
            <a:ext uri="{FF2B5EF4-FFF2-40B4-BE49-F238E27FC236}">
              <a16:creationId xmlns:a16="http://schemas.microsoft.com/office/drawing/2014/main" id="{170AE4A6-B5D7-4EDD-9CBD-412AB3B2C6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7" name="Picture 5">
          <a:extLst>
            <a:ext uri="{FF2B5EF4-FFF2-40B4-BE49-F238E27FC236}">
              <a16:creationId xmlns:a16="http://schemas.microsoft.com/office/drawing/2014/main" id="{5513946A-761C-4688-B98A-4A4AE9BFD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8" name="Picture 5">
          <a:extLst>
            <a:ext uri="{FF2B5EF4-FFF2-40B4-BE49-F238E27FC236}">
              <a16:creationId xmlns:a16="http://schemas.microsoft.com/office/drawing/2014/main" id="{9298B36A-87F6-4CEB-8E39-5585E742B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59" name="Picture 5">
          <a:extLst>
            <a:ext uri="{FF2B5EF4-FFF2-40B4-BE49-F238E27FC236}">
              <a16:creationId xmlns:a16="http://schemas.microsoft.com/office/drawing/2014/main" id="{AA69F3DC-93A6-4DA2-9A69-BE22CF62B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0" name="Picture 5">
          <a:extLst>
            <a:ext uri="{FF2B5EF4-FFF2-40B4-BE49-F238E27FC236}">
              <a16:creationId xmlns:a16="http://schemas.microsoft.com/office/drawing/2014/main" id="{88C3F5A2-85A1-4066-865F-B3FC8FA09C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1" name="Picture 5">
          <a:extLst>
            <a:ext uri="{FF2B5EF4-FFF2-40B4-BE49-F238E27FC236}">
              <a16:creationId xmlns:a16="http://schemas.microsoft.com/office/drawing/2014/main" id="{D1532966-0C7B-4ED0-B589-E8245ED45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2" name="Picture 5">
          <a:extLst>
            <a:ext uri="{FF2B5EF4-FFF2-40B4-BE49-F238E27FC236}">
              <a16:creationId xmlns:a16="http://schemas.microsoft.com/office/drawing/2014/main" id="{90D588FD-7983-4511-9856-5D1750B0C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3" name="Picture 5">
          <a:extLst>
            <a:ext uri="{FF2B5EF4-FFF2-40B4-BE49-F238E27FC236}">
              <a16:creationId xmlns:a16="http://schemas.microsoft.com/office/drawing/2014/main" id="{EDBDEE56-DDB0-4E30-B08D-80AD3119F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4" name="Picture 5">
          <a:extLst>
            <a:ext uri="{FF2B5EF4-FFF2-40B4-BE49-F238E27FC236}">
              <a16:creationId xmlns:a16="http://schemas.microsoft.com/office/drawing/2014/main" id="{D70CED97-6583-4A65-B70D-DB625D9E3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5" name="Picture 5">
          <a:extLst>
            <a:ext uri="{FF2B5EF4-FFF2-40B4-BE49-F238E27FC236}">
              <a16:creationId xmlns:a16="http://schemas.microsoft.com/office/drawing/2014/main" id="{6421E754-6235-48DA-9956-266C5DC811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6" name="Picture 5">
          <a:extLst>
            <a:ext uri="{FF2B5EF4-FFF2-40B4-BE49-F238E27FC236}">
              <a16:creationId xmlns:a16="http://schemas.microsoft.com/office/drawing/2014/main" id="{7EB4A8D6-30A5-435A-8B62-84A03F5010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7" name="Picture 5">
          <a:extLst>
            <a:ext uri="{FF2B5EF4-FFF2-40B4-BE49-F238E27FC236}">
              <a16:creationId xmlns:a16="http://schemas.microsoft.com/office/drawing/2014/main" id="{EAE9714B-EBC3-4EEE-B9B1-4C4D1499C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8" name="Picture 5">
          <a:extLst>
            <a:ext uri="{FF2B5EF4-FFF2-40B4-BE49-F238E27FC236}">
              <a16:creationId xmlns:a16="http://schemas.microsoft.com/office/drawing/2014/main" id="{E1F12B3E-6AE6-4E70-B798-E8A153DE8D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69" name="Picture 5">
          <a:extLst>
            <a:ext uri="{FF2B5EF4-FFF2-40B4-BE49-F238E27FC236}">
              <a16:creationId xmlns:a16="http://schemas.microsoft.com/office/drawing/2014/main" id="{5ADDE656-26CE-4755-83DA-91565E4AC1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0" name="Picture 5">
          <a:extLst>
            <a:ext uri="{FF2B5EF4-FFF2-40B4-BE49-F238E27FC236}">
              <a16:creationId xmlns:a16="http://schemas.microsoft.com/office/drawing/2014/main" id="{D8352852-A780-4219-AF55-F78633017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1" name="Picture 5">
          <a:extLst>
            <a:ext uri="{FF2B5EF4-FFF2-40B4-BE49-F238E27FC236}">
              <a16:creationId xmlns:a16="http://schemas.microsoft.com/office/drawing/2014/main" id="{95CFB00A-35B4-44E6-A3F3-F07F793035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2" name="Picture 5">
          <a:extLst>
            <a:ext uri="{FF2B5EF4-FFF2-40B4-BE49-F238E27FC236}">
              <a16:creationId xmlns:a16="http://schemas.microsoft.com/office/drawing/2014/main" id="{3D88944A-6D32-4301-B3CC-8423C3A5F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3" name="Picture 5">
          <a:extLst>
            <a:ext uri="{FF2B5EF4-FFF2-40B4-BE49-F238E27FC236}">
              <a16:creationId xmlns:a16="http://schemas.microsoft.com/office/drawing/2014/main" id="{C3BB8035-74AA-4DB0-85FA-C031B9BCB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4" name="Picture 5">
          <a:extLst>
            <a:ext uri="{FF2B5EF4-FFF2-40B4-BE49-F238E27FC236}">
              <a16:creationId xmlns:a16="http://schemas.microsoft.com/office/drawing/2014/main" id="{ABE68A7F-D662-4E91-A7BF-41A81F414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5" name="Picture 5">
          <a:extLst>
            <a:ext uri="{FF2B5EF4-FFF2-40B4-BE49-F238E27FC236}">
              <a16:creationId xmlns:a16="http://schemas.microsoft.com/office/drawing/2014/main" id="{E6A54F06-75F9-4C2C-B772-10AA725D6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6" name="Picture 5">
          <a:extLst>
            <a:ext uri="{FF2B5EF4-FFF2-40B4-BE49-F238E27FC236}">
              <a16:creationId xmlns:a16="http://schemas.microsoft.com/office/drawing/2014/main" id="{444D4D2E-C96B-4E73-93EF-8D6B4AA73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7" name="Picture 5">
          <a:extLst>
            <a:ext uri="{FF2B5EF4-FFF2-40B4-BE49-F238E27FC236}">
              <a16:creationId xmlns:a16="http://schemas.microsoft.com/office/drawing/2014/main" id="{C08A2D18-8893-47E9-9C59-8F139D5344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8" name="Picture 5">
          <a:extLst>
            <a:ext uri="{FF2B5EF4-FFF2-40B4-BE49-F238E27FC236}">
              <a16:creationId xmlns:a16="http://schemas.microsoft.com/office/drawing/2014/main" id="{685C7673-6D79-4B0B-97E5-6F31CC7611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79" name="Picture 5">
          <a:extLst>
            <a:ext uri="{FF2B5EF4-FFF2-40B4-BE49-F238E27FC236}">
              <a16:creationId xmlns:a16="http://schemas.microsoft.com/office/drawing/2014/main" id="{0B978EF0-BB15-482C-BF8B-9908BDC21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0" name="Picture 5">
          <a:extLst>
            <a:ext uri="{FF2B5EF4-FFF2-40B4-BE49-F238E27FC236}">
              <a16:creationId xmlns:a16="http://schemas.microsoft.com/office/drawing/2014/main" id="{ADA3E42E-BC31-455A-BFD9-332CE6B11A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1" name="Picture 5">
          <a:extLst>
            <a:ext uri="{FF2B5EF4-FFF2-40B4-BE49-F238E27FC236}">
              <a16:creationId xmlns:a16="http://schemas.microsoft.com/office/drawing/2014/main" id="{6551A625-0975-48C2-BABE-5352D2840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2" name="Picture 5">
          <a:extLst>
            <a:ext uri="{FF2B5EF4-FFF2-40B4-BE49-F238E27FC236}">
              <a16:creationId xmlns:a16="http://schemas.microsoft.com/office/drawing/2014/main" id="{F6BE3E08-A181-4A31-961A-9B99E5633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3" name="Picture 5">
          <a:extLst>
            <a:ext uri="{FF2B5EF4-FFF2-40B4-BE49-F238E27FC236}">
              <a16:creationId xmlns:a16="http://schemas.microsoft.com/office/drawing/2014/main" id="{14C1C36A-8328-44FE-A4D1-B3F21C795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4" name="Picture 5">
          <a:extLst>
            <a:ext uri="{FF2B5EF4-FFF2-40B4-BE49-F238E27FC236}">
              <a16:creationId xmlns:a16="http://schemas.microsoft.com/office/drawing/2014/main" id="{49F8AAAD-FE6D-4EF6-9035-B71738712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5" name="Picture 5">
          <a:extLst>
            <a:ext uri="{FF2B5EF4-FFF2-40B4-BE49-F238E27FC236}">
              <a16:creationId xmlns:a16="http://schemas.microsoft.com/office/drawing/2014/main" id="{9DB87C7B-6466-4555-A6D0-90ADA95B1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6" name="Picture 5">
          <a:extLst>
            <a:ext uri="{FF2B5EF4-FFF2-40B4-BE49-F238E27FC236}">
              <a16:creationId xmlns:a16="http://schemas.microsoft.com/office/drawing/2014/main" id="{970B3DE5-258D-41E4-9ACA-4C9EF9644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7" name="Picture 5">
          <a:extLst>
            <a:ext uri="{FF2B5EF4-FFF2-40B4-BE49-F238E27FC236}">
              <a16:creationId xmlns:a16="http://schemas.microsoft.com/office/drawing/2014/main" id="{256BFF29-EC54-4C9E-BADD-27B5BFAB8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8" name="Picture 5">
          <a:extLst>
            <a:ext uri="{FF2B5EF4-FFF2-40B4-BE49-F238E27FC236}">
              <a16:creationId xmlns:a16="http://schemas.microsoft.com/office/drawing/2014/main" id="{8FBF1966-A916-46C9-82ED-C4EEE76B4B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89" name="Picture 5">
          <a:extLst>
            <a:ext uri="{FF2B5EF4-FFF2-40B4-BE49-F238E27FC236}">
              <a16:creationId xmlns:a16="http://schemas.microsoft.com/office/drawing/2014/main" id="{C66C09DF-3FD6-4098-885B-5E3BCD59F5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890" name="Picture 5">
          <a:extLst>
            <a:ext uri="{FF2B5EF4-FFF2-40B4-BE49-F238E27FC236}">
              <a16:creationId xmlns:a16="http://schemas.microsoft.com/office/drawing/2014/main" id="{28161602-42AB-4CFD-AB69-0E603E98EA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1" name="Picture 5">
          <a:extLst>
            <a:ext uri="{FF2B5EF4-FFF2-40B4-BE49-F238E27FC236}">
              <a16:creationId xmlns:a16="http://schemas.microsoft.com/office/drawing/2014/main" id="{21188378-FB6B-43CA-9B5A-DDA78295F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2" name="Picture 5">
          <a:extLst>
            <a:ext uri="{FF2B5EF4-FFF2-40B4-BE49-F238E27FC236}">
              <a16:creationId xmlns:a16="http://schemas.microsoft.com/office/drawing/2014/main" id="{3F4694A4-A14F-4EA5-A136-3F5E8EB660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3" name="Picture 5">
          <a:extLst>
            <a:ext uri="{FF2B5EF4-FFF2-40B4-BE49-F238E27FC236}">
              <a16:creationId xmlns:a16="http://schemas.microsoft.com/office/drawing/2014/main" id="{4DDED71A-1CA7-4B20-80ED-18E8DF0B7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4" name="Picture 5">
          <a:extLst>
            <a:ext uri="{FF2B5EF4-FFF2-40B4-BE49-F238E27FC236}">
              <a16:creationId xmlns:a16="http://schemas.microsoft.com/office/drawing/2014/main" id="{C09FADA4-C13E-4746-A886-5237D2DFA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5" name="Picture 5">
          <a:extLst>
            <a:ext uri="{FF2B5EF4-FFF2-40B4-BE49-F238E27FC236}">
              <a16:creationId xmlns:a16="http://schemas.microsoft.com/office/drawing/2014/main" id="{AEB03619-AD10-4CFB-901B-20EB594AD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6" name="Picture 5">
          <a:extLst>
            <a:ext uri="{FF2B5EF4-FFF2-40B4-BE49-F238E27FC236}">
              <a16:creationId xmlns:a16="http://schemas.microsoft.com/office/drawing/2014/main" id="{6552DF9F-79B3-4DAB-A0A8-11E19C1872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7" name="Picture 5">
          <a:extLst>
            <a:ext uri="{FF2B5EF4-FFF2-40B4-BE49-F238E27FC236}">
              <a16:creationId xmlns:a16="http://schemas.microsoft.com/office/drawing/2014/main" id="{8DC69996-A054-46AC-B07B-185B351364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8" name="Picture 5">
          <a:extLst>
            <a:ext uri="{FF2B5EF4-FFF2-40B4-BE49-F238E27FC236}">
              <a16:creationId xmlns:a16="http://schemas.microsoft.com/office/drawing/2014/main" id="{159895E6-027F-4657-B63C-5F5E16804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899" name="Picture 5">
          <a:extLst>
            <a:ext uri="{FF2B5EF4-FFF2-40B4-BE49-F238E27FC236}">
              <a16:creationId xmlns:a16="http://schemas.microsoft.com/office/drawing/2014/main" id="{52A612A8-D874-4682-8F89-16D42D3F0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0" name="Picture 5">
          <a:extLst>
            <a:ext uri="{FF2B5EF4-FFF2-40B4-BE49-F238E27FC236}">
              <a16:creationId xmlns:a16="http://schemas.microsoft.com/office/drawing/2014/main" id="{66298B76-72D6-4F82-AAEA-009DDAB7F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1" name="Picture 5">
          <a:extLst>
            <a:ext uri="{FF2B5EF4-FFF2-40B4-BE49-F238E27FC236}">
              <a16:creationId xmlns:a16="http://schemas.microsoft.com/office/drawing/2014/main" id="{1D534B82-80D3-4CC2-A186-EB218F4C5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2" name="Picture 5">
          <a:extLst>
            <a:ext uri="{FF2B5EF4-FFF2-40B4-BE49-F238E27FC236}">
              <a16:creationId xmlns:a16="http://schemas.microsoft.com/office/drawing/2014/main" id="{C950C5EC-D31A-4D8B-B59B-D7C410E85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3" name="Picture 5">
          <a:extLst>
            <a:ext uri="{FF2B5EF4-FFF2-40B4-BE49-F238E27FC236}">
              <a16:creationId xmlns:a16="http://schemas.microsoft.com/office/drawing/2014/main" id="{A41A89D3-1CF3-430D-8336-C4B0743928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4" name="Picture 5">
          <a:extLst>
            <a:ext uri="{FF2B5EF4-FFF2-40B4-BE49-F238E27FC236}">
              <a16:creationId xmlns:a16="http://schemas.microsoft.com/office/drawing/2014/main" id="{4978A455-433B-438A-BB24-70D2E90A8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5" name="Picture 5">
          <a:extLst>
            <a:ext uri="{FF2B5EF4-FFF2-40B4-BE49-F238E27FC236}">
              <a16:creationId xmlns:a16="http://schemas.microsoft.com/office/drawing/2014/main" id="{2806EB8B-B7E5-4D2F-88D3-1E8DE30F7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6" name="Picture 5">
          <a:extLst>
            <a:ext uri="{FF2B5EF4-FFF2-40B4-BE49-F238E27FC236}">
              <a16:creationId xmlns:a16="http://schemas.microsoft.com/office/drawing/2014/main" id="{1BB03E46-FD58-44E4-B58F-4B231BA3E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7" name="Picture 5">
          <a:extLst>
            <a:ext uri="{FF2B5EF4-FFF2-40B4-BE49-F238E27FC236}">
              <a16:creationId xmlns:a16="http://schemas.microsoft.com/office/drawing/2014/main" id="{B3F3A9F1-D29C-4242-972F-4808A604C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8" name="Picture 5">
          <a:extLst>
            <a:ext uri="{FF2B5EF4-FFF2-40B4-BE49-F238E27FC236}">
              <a16:creationId xmlns:a16="http://schemas.microsoft.com/office/drawing/2014/main" id="{C34E47DA-E1A9-49C6-9BFD-1C0FE8AB0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09" name="Picture 5">
          <a:extLst>
            <a:ext uri="{FF2B5EF4-FFF2-40B4-BE49-F238E27FC236}">
              <a16:creationId xmlns:a16="http://schemas.microsoft.com/office/drawing/2014/main" id="{B8414A64-36F9-48D6-BDD8-52E8BB48A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10" name="Picture 5">
          <a:extLst>
            <a:ext uri="{FF2B5EF4-FFF2-40B4-BE49-F238E27FC236}">
              <a16:creationId xmlns:a16="http://schemas.microsoft.com/office/drawing/2014/main" id="{23374F04-A271-491C-A17C-69983DF7F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11" name="Picture 5">
          <a:extLst>
            <a:ext uri="{FF2B5EF4-FFF2-40B4-BE49-F238E27FC236}">
              <a16:creationId xmlns:a16="http://schemas.microsoft.com/office/drawing/2014/main" id="{69A74F12-711E-4436-A441-478F8CD061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2" name="Picture 5">
          <a:extLst>
            <a:ext uri="{FF2B5EF4-FFF2-40B4-BE49-F238E27FC236}">
              <a16:creationId xmlns:a16="http://schemas.microsoft.com/office/drawing/2014/main" id="{84621891-539D-482F-95E7-0FE7EB450F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3" name="Picture 5">
          <a:extLst>
            <a:ext uri="{FF2B5EF4-FFF2-40B4-BE49-F238E27FC236}">
              <a16:creationId xmlns:a16="http://schemas.microsoft.com/office/drawing/2014/main" id="{FEC88136-76F7-4526-8328-56007D458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4" name="Picture 5">
          <a:extLst>
            <a:ext uri="{FF2B5EF4-FFF2-40B4-BE49-F238E27FC236}">
              <a16:creationId xmlns:a16="http://schemas.microsoft.com/office/drawing/2014/main" id="{49271137-39FC-4819-B213-0BE724454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5" name="Picture 5">
          <a:extLst>
            <a:ext uri="{FF2B5EF4-FFF2-40B4-BE49-F238E27FC236}">
              <a16:creationId xmlns:a16="http://schemas.microsoft.com/office/drawing/2014/main" id="{9113C1A5-D858-4BEE-93A0-7B5E45625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6" name="Picture 5">
          <a:extLst>
            <a:ext uri="{FF2B5EF4-FFF2-40B4-BE49-F238E27FC236}">
              <a16:creationId xmlns:a16="http://schemas.microsoft.com/office/drawing/2014/main" id="{F66AAEA4-0546-4ADF-AA27-FA079EE8F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7" name="Picture 5">
          <a:extLst>
            <a:ext uri="{FF2B5EF4-FFF2-40B4-BE49-F238E27FC236}">
              <a16:creationId xmlns:a16="http://schemas.microsoft.com/office/drawing/2014/main" id="{492F5AE3-1F35-485A-B76A-5F7A6D44C7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8" name="Picture 5">
          <a:extLst>
            <a:ext uri="{FF2B5EF4-FFF2-40B4-BE49-F238E27FC236}">
              <a16:creationId xmlns:a16="http://schemas.microsoft.com/office/drawing/2014/main" id="{CEB3F055-34C5-4BDE-B169-BE6A58C25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19" name="Picture 5">
          <a:extLst>
            <a:ext uri="{FF2B5EF4-FFF2-40B4-BE49-F238E27FC236}">
              <a16:creationId xmlns:a16="http://schemas.microsoft.com/office/drawing/2014/main" id="{00D6A78B-5F3F-49B8-B832-5348CA217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0" name="Picture 5">
          <a:extLst>
            <a:ext uri="{FF2B5EF4-FFF2-40B4-BE49-F238E27FC236}">
              <a16:creationId xmlns:a16="http://schemas.microsoft.com/office/drawing/2014/main" id="{28AD5C62-CB2A-4962-9991-9F20176F1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1" name="Picture 5">
          <a:extLst>
            <a:ext uri="{FF2B5EF4-FFF2-40B4-BE49-F238E27FC236}">
              <a16:creationId xmlns:a16="http://schemas.microsoft.com/office/drawing/2014/main" id="{BE16D9D2-2FEC-4FDE-8499-DDF2A9D92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2" name="Picture 5">
          <a:extLst>
            <a:ext uri="{FF2B5EF4-FFF2-40B4-BE49-F238E27FC236}">
              <a16:creationId xmlns:a16="http://schemas.microsoft.com/office/drawing/2014/main" id="{AF700162-EB93-4D57-A305-40AF6CDD2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3" name="Picture 5">
          <a:extLst>
            <a:ext uri="{FF2B5EF4-FFF2-40B4-BE49-F238E27FC236}">
              <a16:creationId xmlns:a16="http://schemas.microsoft.com/office/drawing/2014/main" id="{E8D2CE6A-418B-4854-8446-FDE37BD74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4" name="Picture 5">
          <a:extLst>
            <a:ext uri="{FF2B5EF4-FFF2-40B4-BE49-F238E27FC236}">
              <a16:creationId xmlns:a16="http://schemas.microsoft.com/office/drawing/2014/main" id="{9D93E666-1654-4385-9A22-4170E64F34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5" name="Picture 5">
          <a:extLst>
            <a:ext uri="{FF2B5EF4-FFF2-40B4-BE49-F238E27FC236}">
              <a16:creationId xmlns:a16="http://schemas.microsoft.com/office/drawing/2014/main" id="{E7B5D501-19E7-4B91-8FAE-078E17832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6" name="Picture 5">
          <a:extLst>
            <a:ext uri="{FF2B5EF4-FFF2-40B4-BE49-F238E27FC236}">
              <a16:creationId xmlns:a16="http://schemas.microsoft.com/office/drawing/2014/main" id="{D8D4A034-FE30-40F0-87C0-5C0F47106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7" name="Picture 5">
          <a:extLst>
            <a:ext uri="{FF2B5EF4-FFF2-40B4-BE49-F238E27FC236}">
              <a16:creationId xmlns:a16="http://schemas.microsoft.com/office/drawing/2014/main" id="{9FF743D8-A838-4A2E-B669-10169948A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8" name="Picture 5">
          <a:extLst>
            <a:ext uri="{FF2B5EF4-FFF2-40B4-BE49-F238E27FC236}">
              <a16:creationId xmlns:a16="http://schemas.microsoft.com/office/drawing/2014/main" id="{7E7E190A-F928-4273-B763-79D0FB0605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29" name="Picture 5">
          <a:extLst>
            <a:ext uri="{FF2B5EF4-FFF2-40B4-BE49-F238E27FC236}">
              <a16:creationId xmlns:a16="http://schemas.microsoft.com/office/drawing/2014/main" id="{E4BD8E27-3E34-4B82-A142-4787EFB4C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30" name="Picture 5">
          <a:extLst>
            <a:ext uri="{FF2B5EF4-FFF2-40B4-BE49-F238E27FC236}">
              <a16:creationId xmlns:a16="http://schemas.microsoft.com/office/drawing/2014/main" id="{D899C746-C21B-44BC-A947-48264D8FAE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31" name="Picture 5">
          <a:extLst>
            <a:ext uri="{FF2B5EF4-FFF2-40B4-BE49-F238E27FC236}">
              <a16:creationId xmlns:a16="http://schemas.microsoft.com/office/drawing/2014/main" id="{72FB9CB7-AB86-40AC-8B89-9F6FC9E8D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4932" name="Picture 5">
          <a:extLst>
            <a:ext uri="{FF2B5EF4-FFF2-40B4-BE49-F238E27FC236}">
              <a16:creationId xmlns:a16="http://schemas.microsoft.com/office/drawing/2014/main" id="{6C144635-3A1B-4B02-AD12-031359D1D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3" name="Picture 5">
          <a:extLst>
            <a:ext uri="{FF2B5EF4-FFF2-40B4-BE49-F238E27FC236}">
              <a16:creationId xmlns:a16="http://schemas.microsoft.com/office/drawing/2014/main" id="{FCD87FD9-7936-40F4-9BBF-03C9D18D2E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4" name="Picture 5">
          <a:extLst>
            <a:ext uri="{FF2B5EF4-FFF2-40B4-BE49-F238E27FC236}">
              <a16:creationId xmlns:a16="http://schemas.microsoft.com/office/drawing/2014/main" id="{9973414A-EBDF-4C45-B6BC-0F07DF774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5" name="Picture 5">
          <a:extLst>
            <a:ext uri="{FF2B5EF4-FFF2-40B4-BE49-F238E27FC236}">
              <a16:creationId xmlns:a16="http://schemas.microsoft.com/office/drawing/2014/main" id="{EA7D9FEA-79DB-435A-AC60-798C7DD591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6" name="Picture 5">
          <a:extLst>
            <a:ext uri="{FF2B5EF4-FFF2-40B4-BE49-F238E27FC236}">
              <a16:creationId xmlns:a16="http://schemas.microsoft.com/office/drawing/2014/main" id="{299EFBCE-A96F-48AB-B351-657F4E42F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7" name="Picture 5">
          <a:extLst>
            <a:ext uri="{FF2B5EF4-FFF2-40B4-BE49-F238E27FC236}">
              <a16:creationId xmlns:a16="http://schemas.microsoft.com/office/drawing/2014/main" id="{B752D3C7-C2D3-4BB0-BAB8-03662721A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8" name="Picture 5">
          <a:extLst>
            <a:ext uri="{FF2B5EF4-FFF2-40B4-BE49-F238E27FC236}">
              <a16:creationId xmlns:a16="http://schemas.microsoft.com/office/drawing/2014/main" id="{C29A2A40-AA72-495D-BFE4-8C0803021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39" name="Picture 5">
          <a:extLst>
            <a:ext uri="{FF2B5EF4-FFF2-40B4-BE49-F238E27FC236}">
              <a16:creationId xmlns:a16="http://schemas.microsoft.com/office/drawing/2014/main" id="{73B06542-3AEC-4718-9362-16316BE4F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0" name="Picture 5">
          <a:extLst>
            <a:ext uri="{FF2B5EF4-FFF2-40B4-BE49-F238E27FC236}">
              <a16:creationId xmlns:a16="http://schemas.microsoft.com/office/drawing/2014/main" id="{92EF30DE-B59F-476B-92A8-60EA45231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1" name="Picture 5">
          <a:extLst>
            <a:ext uri="{FF2B5EF4-FFF2-40B4-BE49-F238E27FC236}">
              <a16:creationId xmlns:a16="http://schemas.microsoft.com/office/drawing/2014/main" id="{C8F0A017-65E1-4E05-B296-E7AAEB608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2" name="Picture 5">
          <a:extLst>
            <a:ext uri="{FF2B5EF4-FFF2-40B4-BE49-F238E27FC236}">
              <a16:creationId xmlns:a16="http://schemas.microsoft.com/office/drawing/2014/main" id="{CCCA70B9-972A-499C-A3F7-E577FEE1B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3" name="Picture 5">
          <a:extLst>
            <a:ext uri="{FF2B5EF4-FFF2-40B4-BE49-F238E27FC236}">
              <a16:creationId xmlns:a16="http://schemas.microsoft.com/office/drawing/2014/main" id="{A39EA508-C339-4A00-A68B-77232CB60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4" name="Picture 5">
          <a:extLst>
            <a:ext uri="{FF2B5EF4-FFF2-40B4-BE49-F238E27FC236}">
              <a16:creationId xmlns:a16="http://schemas.microsoft.com/office/drawing/2014/main" id="{55794E7C-057D-48BE-AA69-CABE2B2219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5" name="Picture 5">
          <a:extLst>
            <a:ext uri="{FF2B5EF4-FFF2-40B4-BE49-F238E27FC236}">
              <a16:creationId xmlns:a16="http://schemas.microsoft.com/office/drawing/2014/main" id="{910A7309-2FFD-43AC-88B3-3D0FE78E0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6" name="Picture 5">
          <a:extLst>
            <a:ext uri="{FF2B5EF4-FFF2-40B4-BE49-F238E27FC236}">
              <a16:creationId xmlns:a16="http://schemas.microsoft.com/office/drawing/2014/main" id="{535C28C2-CD1F-46BE-83B2-FFDC3BCD92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7" name="Picture 5">
          <a:extLst>
            <a:ext uri="{FF2B5EF4-FFF2-40B4-BE49-F238E27FC236}">
              <a16:creationId xmlns:a16="http://schemas.microsoft.com/office/drawing/2014/main" id="{30E10D07-C359-4F5D-9226-10D24BF87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8" name="Picture 5">
          <a:extLst>
            <a:ext uri="{FF2B5EF4-FFF2-40B4-BE49-F238E27FC236}">
              <a16:creationId xmlns:a16="http://schemas.microsoft.com/office/drawing/2014/main" id="{778CED5D-CB5D-4BF4-B3B7-D16A5B98A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49" name="Picture 5">
          <a:extLst>
            <a:ext uri="{FF2B5EF4-FFF2-40B4-BE49-F238E27FC236}">
              <a16:creationId xmlns:a16="http://schemas.microsoft.com/office/drawing/2014/main" id="{54B56F55-0E15-4C85-83EB-EDA50F88B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0" name="Picture 5">
          <a:extLst>
            <a:ext uri="{FF2B5EF4-FFF2-40B4-BE49-F238E27FC236}">
              <a16:creationId xmlns:a16="http://schemas.microsoft.com/office/drawing/2014/main" id="{49F28A1D-D52A-411D-A59C-CFAFA79E5B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1" name="Picture 5">
          <a:extLst>
            <a:ext uri="{FF2B5EF4-FFF2-40B4-BE49-F238E27FC236}">
              <a16:creationId xmlns:a16="http://schemas.microsoft.com/office/drawing/2014/main" id="{535F9367-DAAF-4CE1-AE1D-6C70B3FC3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2" name="Picture 5">
          <a:extLst>
            <a:ext uri="{FF2B5EF4-FFF2-40B4-BE49-F238E27FC236}">
              <a16:creationId xmlns:a16="http://schemas.microsoft.com/office/drawing/2014/main" id="{4F26C377-CBCB-4169-8DE4-2E17B9C88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3" name="Picture 5">
          <a:extLst>
            <a:ext uri="{FF2B5EF4-FFF2-40B4-BE49-F238E27FC236}">
              <a16:creationId xmlns:a16="http://schemas.microsoft.com/office/drawing/2014/main" id="{FBF18B66-2F7A-4777-8806-07F6D83B5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4" name="Picture 5">
          <a:extLst>
            <a:ext uri="{FF2B5EF4-FFF2-40B4-BE49-F238E27FC236}">
              <a16:creationId xmlns:a16="http://schemas.microsoft.com/office/drawing/2014/main" id="{B5083EAD-CE38-4843-9845-744606D4A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5" name="Picture 5">
          <a:extLst>
            <a:ext uri="{FF2B5EF4-FFF2-40B4-BE49-F238E27FC236}">
              <a16:creationId xmlns:a16="http://schemas.microsoft.com/office/drawing/2014/main" id="{B6DD2BC5-1F0F-4795-9D4E-0ED78179E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6" name="Picture 5">
          <a:extLst>
            <a:ext uri="{FF2B5EF4-FFF2-40B4-BE49-F238E27FC236}">
              <a16:creationId xmlns:a16="http://schemas.microsoft.com/office/drawing/2014/main" id="{AA683027-95CC-4387-99D6-2FEF5861A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7" name="Picture 5">
          <a:extLst>
            <a:ext uri="{FF2B5EF4-FFF2-40B4-BE49-F238E27FC236}">
              <a16:creationId xmlns:a16="http://schemas.microsoft.com/office/drawing/2014/main" id="{9AF68B3D-69D8-4D6B-8CD0-22F71C516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8" name="Picture 5">
          <a:extLst>
            <a:ext uri="{FF2B5EF4-FFF2-40B4-BE49-F238E27FC236}">
              <a16:creationId xmlns:a16="http://schemas.microsoft.com/office/drawing/2014/main" id="{5580E1B2-E930-457B-97F2-D5131DB44E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59" name="Picture 5">
          <a:extLst>
            <a:ext uri="{FF2B5EF4-FFF2-40B4-BE49-F238E27FC236}">
              <a16:creationId xmlns:a16="http://schemas.microsoft.com/office/drawing/2014/main" id="{B5FDF88E-6FEC-4965-81F4-F37289CCF1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0" name="Picture 5">
          <a:extLst>
            <a:ext uri="{FF2B5EF4-FFF2-40B4-BE49-F238E27FC236}">
              <a16:creationId xmlns:a16="http://schemas.microsoft.com/office/drawing/2014/main" id="{896AA705-CCF5-4ECD-80DC-27791C025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1" name="Picture 5">
          <a:extLst>
            <a:ext uri="{FF2B5EF4-FFF2-40B4-BE49-F238E27FC236}">
              <a16:creationId xmlns:a16="http://schemas.microsoft.com/office/drawing/2014/main" id="{538D4A53-0EA4-4E79-BA33-C2B6A9F7E7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2" name="Picture 5">
          <a:extLst>
            <a:ext uri="{FF2B5EF4-FFF2-40B4-BE49-F238E27FC236}">
              <a16:creationId xmlns:a16="http://schemas.microsoft.com/office/drawing/2014/main" id="{2BEFADE7-380B-4184-BACB-9455F1C988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3" name="Picture 5">
          <a:extLst>
            <a:ext uri="{FF2B5EF4-FFF2-40B4-BE49-F238E27FC236}">
              <a16:creationId xmlns:a16="http://schemas.microsoft.com/office/drawing/2014/main" id="{B27FFD2F-B4DA-4DF4-94E3-DEC3AD7A7C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4" name="Picture 5">
          <a:extLst>
            <a:ext uri="{FF2B5EF4-FFF2-40B4-BE49-F238E27FC236}">
              <a16:creationId xmlns:a16="http://schemas.microsoft.com/office/drawing/2014/main" id="{2315B7A9-3971-4388-9E84-32C71F9FE8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5" name="Picture 5">
          <a:extLst>
            <a:ext uri="{FF2B5EF4-FFF2-40B4-BE49-F238E27FC236}">
              <a16:creationId xmlns:a16="http://schemas.microsoft.com/office/drawing/2014/main" id="{5F7AD46D-D39D-4C21-9C1F-F12FD3A77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6" name="Picture 5">
          <a:extLst>
            <a:ext uri="{FF2B5EF4-FFF2-40B4-BE49-F238E27FC236}">
              <a16:creationId xmlns:a16="http://schemas.microsoft.com/office/drawing/2014/main" id="{52FB33A0-EDC3-49A1-8B21-FC04259E3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7" name="Picture 5">
          <a:extLst>
            <a:ext uri="{FF2B5EF4-FFF2-40B4-BE49-F238E27FC236}">
              <a16:creationId xmlns:a16="http://schemas.microsoft.com/office/drawing/2014/main" id="{7ECB0E34-530C-4CC6-838B-D499E63841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8" name="Picture 5">
          <a:extLst>
            <a:ext uri="{FF2B5EF4-FFF2-40B4-BE49-F238E27FC236}">
              <a16:creationId xmlns:a16="http://schemas.microsoft.com/office/drawing/2014/main" id="{48808A5C-38CF-4F70-B05C-1D45CBFB2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69" name="Picture 5">
          <a:extLst>
            <a:ext uri="{FF2B5EF4-FFF2-40B4-BE49-F238E27FC236}">
              <a16:creationId xmlns:a16="http://schemas.microsoft.com/office/drawing/2014/main" id="{E6380A23-9831-4686-9CD0-5C9E67473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0" name="Picture 5">
          <a:extLst>
            <a:ext uri="{FF2B5EF4-FFF2-40B4-BE49-F238E27FC236}">
              <a16:creationId xmlns:a16="http://schemas.microsoft.com/office/drawing/2014/main" id="{6A885E01-843A-44C1-8A50-A07FA8F3C3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1" name="Picture 5">
          <a:extLst>
            <a:ext uri="{FF2B5EF4-FFF2-40B4-BE49-F238E27FC236}">
              <a16:creationId xmlns:a16="http://schemas.microsoft.com/office/drawing/2014/main" id="{2CFAACC6-F694-4415-8D44-0310C42529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2" name="Picture 5">
          <a:extLst>
            <a:ext uri="{FF2B5EF4-FFF2-40B4-BE49-F238E27FC236}">
              <a16:creationId xmlns:a16="http://schemas.microsoft.com/office/drawing/2014/main" id="{50DB3BA4-1848-4E34-B966-70A2D065DE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3" name="Picture 5">
          <a:extLst>
            <a:ext uri="{FF2B5EF4-FFF2-40B4-BE49-F238E27FC236}">
              <a16:creationId xmlns:a16="http://schemas.microsoft.com/office/drawing/2014/main" id="{3728FDA4-8914-40B3-9A2E-6EC2E16D8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4" name="Picture 5">
          <a:extLst>
            <a:ext uri="{FF2B5EF4-FFF2-40B4-BE49-F238E27FC236}">
              <a16:creationId xmlns:a16="http://schemas.microsoft.com/office/drawing/2014/main" id="{6EC9403A-CE23-4236-996B-3FE228CAB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5" name="Picture 5">
          <a:extLst>
            <a:ext uri="{FF2B5EF4-FFF2-40B4-BE49-F238E27FC236}">
              <a16:creationId xmlns:a16="http://schemas.microsoft.com/office/drawing/2014/main" id="{89D6CB4E-3780-4C0A-80FE-36F5FD0954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6" name="Picture 5">
          <a:extLst>
            <a:ext uri="{FF2B5EF4-FFF2-40B4-BE49-F238E27FC236}">
              <a16:creationId xmlns:a16="http://schemas.microsoft.com/office/drawing/2014/main" id="{7C870A68-8CA7-4E9F-B043-890250779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7" name="Picture 5">
          <a:extLst>
            <a:ext uri="{FF2B5EF4-FFF2-40B4-BE49-F238E27FC236}">
              <a16:creationId xmlns:a16="http://schemas.microsoft.com/office/drawing/2014/main" id="{012899A6-FD0A-4425-908B-D455FC1A9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8" name="Picture 5">
          <a:extLst>
            <a:ext uri="{FF2B5EF4-FFF2-40B4-BE49-F238E27FC236}">
              <a16:creationId xmlns:a16="http://schemas.microsoft.com/office/drawing/2014/main" id="{D1338DAC-0CE2-4B5D-A826-8EF5B01899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79" name="Picture 5">
          <a:extLst>
            <a:ext uri="{FF2B5EF4-FFF2-40B4-BE49-F238E27FC236}">
              <a16:creationId xmlns:a16="http://schemas.microsoft.com/office/drawing/2014/main" id="{55EFBC95-605A-453A-95DA-27BB5F95FB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0" name="Picture 5">
          <a:extLst>
            <a:ext uri="{FF2B5EF4-FFF2-40B4-BE49-F238E27FC236}">
              <a16:creationId xmlns:a16="http://schemas.microsoft.com/office/drawing/2014/main" id="{21D7C007-F23C-4DED-8B98-D55AF5874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1" name="Picture 5">
          <a:extLst>
            <a:ext uri="{FF2B5EF4-FFF2-40B4-BE49-F238E27FC236}">
              <a16:creationId xmlns:a16="http://schemas.microsoft.com/office/drawing/2014/main" id="{5612D3A7-F393-4FAB-B4DD-314D08683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2" name="Picture 5">
          <a:extLst>
            <a:ext uri="{FF2B5EF4-FFF2-40B4-BE49-F238E27FC236}">
              <a16:creationId xmlns:a16="http://schemas.microsoft.com/office/drawing/2014/main" id="{24CCB73B-D879-40B0-A024-571CBF5183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3" name="Picture 5">
          <a:extLst>
            <a:ext uri="{FF2B5EF4-FFF2-40B4-BE49-F238E27FC236}">
              <a16:creationId xmlns:a16="http://schemas.microsoft.com/office/drawing/2014/main" id="{37C3391E-9181-4D18-80C7-FDC196DC5B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4" name="Picture 5">
          <a:extLst>
            <a:ext uri="{FF2B5EF4-FFF2-40B4-BE49-F238E27FC236}">
              <a16:creationId xmlns:a16="http://schemas.microsoft.com/office/drawing/2014/main" id="{8B90F351-53D7-410E-9429-784B07994D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5" name="Picture 5">
          <a:extLst>
            <a:ext uri="{FF2B5EF4-FFF2-40B4-BE49-F238E27FC236}">
              <a16:creationId xmlns:a16="http://schemas.microsoft.com/office/drawing/2014/main" id="{A3B81C26-0DFA-4909-B203-FD8D83F10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6" name="Picture 5">
          <a:extLst>
            <a:ext uri="{FF2B5EF4-FFF2-40B4-BE49-F238E27FC236}">
              <a16:creationId xmlns:a16="http://schemas.microsoft.com/office/drawing/2014/main" id="{49845B20-BF7E-4359-8ECE-94A833F75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7" name="Picture 5">
          <a:extLst>
            <a:ext uri="{FF2B5EF4-FFF2-40B4-BE49-F238E27FC236}">
              <a16:creationId xmlns:a16="http://schemas.microsoft.com/office/drawing/2014/main" id="{F952416E-5142-46B3-A311-3A10FBAE8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8" name="Picture 5">
          <a:extLst>
            <a:ext uri="{FF2B5EF4-FFF2-40B4-BE49-F238E27FC236}">
              <a16:creationId xmlns:a16="http://schemas.microsoft.com/office/drawing/2014/main" id="{7595770C-6E6A-4E9B-8125-F322626AC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89" name="Picture 5">
          <a:extLst>
            <a:ext uri="{FF2B5EF4-FFF2-40B4-BE49-F238E27FC236}">
              <a16:creationId xmlns:a16="http://schemas.microsoft.com/office/drawing/2014/main" id="{8996AAA6-D758-45CA-98B7-2FE9D9B4D4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90" name="Picture 5">
          <a:extLst>
            <a:ext uri="{FF2B5EF4-FFF2-40B4-BE49-F238E27FC236}">
              <a16:creationId xmlns:a16="http://schemas.microsoft.com/office/drawing/2014/main" id="{E283DDD3-AED9-4A78-950C-7D652E55D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91" name="Picture 5">
          <a:extLst>
            <a:ext uri="{FF2B5EF4-FFF2-40B4-BE49-F238E27FC236}">
              <a16:creationId xmlns:a16="http://schemas.microsoft.com/office/drawing/2014/main" id="{F25DD397-4785-4A72-B996-34BB8094B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92" name="Picture 5">
          <a:extLst>
            <a:ext uri="{FF2B5EF4-FFF2-40B4-BE49-F238E27FC236}">
              <a16:creationId xmlns:a16="http://schemas.microsoft.com/office/drawing/2014/main" id="{CBD711C7-9AD4-423F-A8C7-8B468E545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93" name="Picture 5">
          <a:extLst>
            <a:ext uri="{FF2B5EF4-FFF2-40B4-BE49-F238E27FC236}">
              <a16:creationId xmlns:a16="http://schemas.microsoft.com/office/drawing/2014/main" id="{7B8159D6-E3EB-41E0-9458-9F1433532B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4994" name="Picture 5">
          <a:extLst>
            <a:ext uri="{FF2B5EF4-FFF2-40B4-BE49-F238E27FC236}">
              <a16:creationId xmlns:a16="http://schemas.microsoft.com/office/drawing/2014/main" id="{FE86C82F-57AE-4BBC-A15F-C36C94B7D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95" name="Picture 5">
          <a:extLst>
            <a:ext uri="{FF2B5EF4-FFF2-40B4-BE49-F238E27FC236}">
              <a16:creationId xmlns:a16="http://schemas.microsoft.com/office/drawing/2014/main" id="{2C7DEA27-9E6E-42EA-B296-5D51B3094D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96" name="Picture 5">
          <a:extLst>
            <a:ext uri="{FF2B5EF4-FFF2-40B4-BE49-F238E27FC236}">
              <a16:creationId xmlns:a16="http://schemas.microsoft.com/office/drawing/2014/main" id="{632E8FA5-C346-4CA4-BA4F-42080F7D0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97" name="Picture 5">
          <a:extLst>
            <a:ext uri="{FF2B5EF4-FFF2-40B4-BE49-F238E27FC236}">
              <a16:creationId xmlns:a16="http://schemas.microsoft.com/office/drawing/2014/main" id="{9F388A97-D373-4B94-BD54-ABF74EEBD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98" name="Picture 5">
          <a:extLst>
            <a:ext uri="{FF2B5EF4-FFF2-40B4-BE49-F238E27FC236}">
              <a16:creationId xmlns:a16="http://schemas.microsoft.com/office/drawing/2014/main" id="{51FCD94C-3841-499F-9541-C286AD2B6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4999" name="Picture 5">
          <a:extLst>
            <a:ext uri="{FF2B5EF4-FFF2-40B4-BE49-F238E27FC236}">
              <a16:creationId xmlns:a16="http://schemas.microsoft.com/office/drawing/2014/main" id="{27947CF4-E9C4-44E5-BED8-9DE022075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0" name="Picture 5">
          <a:extLst>
            <a:ext uri="{FF2B5EF4-FFF2-40B4-BE49-F238E27FC236}">
              <a16:creationId xmlns:a16="http://schemas.microsoft.com/office/drawing/2014/main" id="{434C90CF-F730-4C60-9338-C14E24648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1" name="Picture 5">
          <a:extLst>
            <a:ext uri="{FF2B5EF4-FFF2-40B4-BE49-F238E27FC236}">
              <a16:creationId xmlns:a16="http://schemas.microsoft.com/office/drawing/2014/main" id="{E1A8BDC7-0B8D-462A-8A0E-DF928F604C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2" name="Picture 5">
          <a:extLst>
            <a:ext uri="{FF2B5EF4-FFF2-40B4-BE49-F238E27FC236}">
              <a16:creationId xmlns:a16="http://schemas.microsoft.com/office/drawing/2014/main" id="{E1B8BCA3-01E7-4230-9443-5A7363326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3" name="Picture 5">
          <a:extLst>
            <a:ext uri="{FF2B5EF4-FFF2-40B4-BE49-F238E27FC236}">
              <a16:creationId xmlns:a16="http://schemas.microsoft.com/office/drawing/2014/main" id="{B57776BC-A1D1-41BF-BCEB-403F1A38D3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4" name="Picture 5">
          <a:extLst>
            <a:ext uri="{FF2B5EF4-FFF2-40B4-BE49-F238E27FC236}">
              <a16:creationId xmlns:a16="http://schemas.microsoft.com/office/drawing/2014/main" id="{1F3EB4DE-CD5B-4120-B699-D878770E8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5" name="Picture 5">
          <a:extLst>
            <a:ext uri="{FF2B5EF4-FFF2-40B4-BE49-F238E27FC236}">
              <a16:creationId xmlns:a16="http://schemas.microsoft.com/office/drawing/2014/main" id="{02A5112E-F78B-421F-B1FF-D6D343D8FF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6" name="Picture 5">
          <a:extLst>
            <a:ext uri="{FF2B5EF4-FFF2-40B4-BE49-F238E27FC236}">
              <a16:creationId xmlns:a16="http://schemas.microsoft.com/office/drawing/2014/main" id="{E8361741-6058-4DFC-BA81-61059C7927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7" name="Picture 5">
          <a:extLst>
            <a:ext uri="{FF2B5EF4-FFF2-40B4-BE49-F238E27FC236}">
              <a16:creationId xmlns:a16="http://schemas.microsoft.com/office/drawing/2014/main" id="{E977CC19-9D25-44BD-9C27-292AA38CA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8" name="Picture 5">
          <a:extLst>
            <a:ext uri="{FF2B5EF4-FFF2-40B4-BE49-F238E27FC236}">
              <a16:creationId xmlns:a16="http://schemas.microsoft.com/office/drawing/2014/main" id="{E920EE70-B334-4BAD-8979-44E6F0B14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09" name="Picture 5">
          <a:extLst>
            <a:ext uri="{FF2B5EF4-FFF2-40B4-BE49-F238E27FC236}">
              <a16:creationId xmlns:a16="http://schemas.microsoft.com/office/drawing/2014/main" id="{9ED9CF8A-4D22-4134-B687-214FFBAFAF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0" name="Picture 5">
          <a:extLst>
            <a:ext uri="{FF2B5EF4-FFF2-40B4-BE49-F238E27FC236}">
              <a16:creationId xmlns:a16="http://schemas.microsoft.com/office/drawing/2014/main" id="{CA56188A-7144-47D8-8E96-1957B0260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1" name="Picture 5">
          <a:extLst>
            <a:ext uri="{FF2B5EF4-FFF2-40B4-BE49-F238E27FC236}">
              <a16:creationId xmlns:a16="http://schemas.microsoft.com/office/drawing/2014/main" id="{B555252E-0F00-442C-9AEA-A69AB3BB4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2" name="Picture 5">
          <a:extLst>
            <a:ext uri="{FF2B5EF4-FFF2-40B4-BE49-F238E27FC236}">
              <a16:creationId xmlns:a16="http://schemas.microsoft.com/office/drawing/2014/main" id="{6EB0CDCF-A11C-495B-81C4-143A552068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3" name="Picture 5">
          <a:extLst>
            <a:ext uri="{FF2B5EF4-FFF2-40B4-BE49-F238E27FC236}">
              <a16:creationId xmlns:a16="http://schemas.microsoft.com/office/drawing/2014/main" id="{0B331940-489F-42CA-B9BB-1D5291C41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4" name="Picture 5">
          <a:extLst>
            <a:ext uri="{FF2B5EF4-FFF2-40B4-BE49-F238E27FC236}">
              <a16:creationId xmlns:a16="http://schemas.microsoft.com/office/drawing/2014/main" id="{7AB317BE-6476-4268-A585-B93B48E34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15" name="Picture 5">
          <a:extLst>
            <a:ext uri="{FF2B5EF4-FFF2-40B4-BE49-F238E27FC236}">
              <a16:creationId xmlns:a16="http://schemas.microsoft.com/office/drawing/2014/main" id="{95BF64F3-A982-4217-B1C5-42BA623B0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16" name="Picture 5">
          <a:extLst>
            <a:ext uri="{FF2B5EF4-FFF2-40B4-BE49-F238E27FC236}">
              <a16:creationId xmlns:a16="http://schemas.microsoft.com/office/drawing/2014/main" id="{D8F6D79B-EB89-4E6B-9991-1FFCBC69D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17" name="Picture 5">
          <a:extLst>
            <a:ext uri="{FF2B5EF4-FFF2-40B4-BE49-F238E27FC236}">
              <a16:creationId xmlns:a16="http://schemas.microsoft.com/office/drawing/2014/main" id="{CC00C5F4-A960-42C8-B482-44F37148A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18" name="Picture 5">
          <a:extLst>
            <a:ext uri="{FF2B5EF4-FFF2-40B4-BE49-F238E27FC236}">
              <a16:creationId xmlns:a16="http://schemas.microsoft.com/office/drawing/2014/main" id="{5328C029-57A7-49B2-A5AF-1D17B5919B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19" name="Picture 5">
          <a:extLst>
            <a:ext uri="{FF2B5EF4-FFF2-40B4-BE49-F238E27FC236}">
              <a16:creationId xmlns:a16="http://schemas.microsoft.com/office/drawing/2014/main" id="{E67C2321-7DF8-4D37-A38E-3D24D0B76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0" name="Picture 5">
          <a:extLst>
            <a:ext uri="{FF2B5EF4-FFF2-40B4-BE49-F238E27FC236}">
              <a16:creationId xmlns:a16="http://schemas.microsoft.com/office/drawing/2014/main" id="{29DE8118-8304-4099-8BE1-9E13127081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1" name="Picture 5">
          <a:extLst>
            <a:ext uri="{FF2B5EF4-FFF2-40B4-BE49-F238E27FC236}">
              <a16:creationId xmlns:a16="http://schemas.microsoft.com/office/drawing/2014/main" id="{31C5534C-74ED-42E8-AE7E-38B75A8E8B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2" name="Picture 5">
          <a:extLst>
            <a:ext uri="{FF2B5EF4-FFF2-40B4-BE49-F238E27FC236}">
              <a16:creationId xmlns:a16="http://schemas.microsoft.com/office/drawing/2014/main" id="{E46F1A25-6484-4B55-AEBA-A46DE8139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3" name="Picture 5">
          <a:extLst>
            <a:ext uri="{FF2B5EF4-FFF2-40B4-BE49-F238E27FC236}">
              <a16:creationId xmlns:a16="http://schemas.microsoft.com/office/drawing/2014/main" id="{74A7717B-DBCA-4E35-AE45-61A200AF8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4" name="Picture 5">
          <a:extLst>
            <a:ext uri="{FF2B5EF4-FFF2-40B4-BE49-F238E27FC236}">
              <a16:creationId xmlns:a16="http://schemas.microsoft.com/office/drawing/2014/main" id="{6AA148E1-1A59-45AC-99C9-6FD1CE99F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5" name="Picture 5">
          <a:extLst>
            <a:ext uri="{FF2B5EF4-FFF2-40B4-BE49-F238E27FC236}">
              <a16:creationId xmlns:a16="http://schemas.microsoft.com/office/drawing/2014/main" id="{ECB5BB73-C1AA-4CFC-9DC6-838E542FE9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6" name="Picture 5">
          <a:extLst>
            <a:ext uri="{FF2B5EF4-FFF2-40B4-BE49-F238E27FC236}">
              <a16:creationId xmlns:a16="http://schemas.microsoft.com/office/drawing/2014/main" id="{07286CD4-4A90-4522-8268-8EEF137C3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7" name="Picture 5">
          <a:extLst>
            <a:ext uri="{FF2B5EF4-FFF2-40B4-BE49-F238E27FC236}">
              <a16:creationId xmlns:a16="http://schemas.microsoft.com/office/drawing/2014/main" id="{3A0B4364-0F64-4110-A874-E782BC879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8" name="Picture 5">
          <a:extLst>
            <a:ext uri="{FF2B5EF4-FFF2-40B4-BE49-F238E27FC236}">
              <a16:creationId xmlns:a16="http://schemas.microsoft.com/office/drawing/2014/main" id="{A5FF2130-126A-4639-A4B8-BCF33DD5E4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29" name="Picture 5">
          <a:extLst>
            <a:ext uri="{FF2B5EF4-FFF2-40B4-BE49-F238E27FC236}">
              <a16:creationId xmlns:a16="http://schemas.microsoft.com/office/drawing/2014/main" id="{61D486C7-9F84-47C5-A300-88B8F62DD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0" name="Picture 5">
          <a:extLst>
            <a:ext uri="{FF2B5EF4-FFF2-40B4-BE49-F238E27FC236}">
              <a16:creationId xmlns:a16="http://schemas.microsoft.com/office/drawing/2014/main" id="{B37B3F8C-AA0E-4D8D-9C9D-5139E1D62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1" name="Picture 5">
          <a:extLst>
            <a:ext uri="{FF2B5EF4-FFF2-40B4-BE49-F238E27FC236}">
              <a16:creationId xmlns:a16="http://schemas.microsoft.com/office/drawing/2014/main" id="{4845A964-49BE-47D9-9884-82207B99F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2" name="Picture 5">
          <a:extLst>
            <a:ext uri="{FF2B5EF4-FFF2-40B4-BE49-F238E27FC236}">
              <a16:creationId xmlns:a16="http://schemas.microsoft.com/office/drawing/2014/main" id="{67ECDD70-924B-4C19-87AF-AD25F582DF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3" name="Picture 5">
          <a:extLst>
            <a:ext uri="{FF2B5EF4-FFF2-40B4-BE49-F238E27FC236}">
              <a16:creationId xmlns:a16="http://schemas.microsoft.com/office/drawing/2014/main" id="{1782EB28-3A2B-41BD-8EBD-F162FC93B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4" name="Picture 5">
          <a:extLst>
            <a:ext uri="{FF2B5EF4-FFF2-40B4-BE49-F238E27FC236}">
              <a16:creationId xmlns:a16="http://schemas.microsoft.com/office/drawing/2014/main" id="{3B1E5797-701E-45D9-9A52-8A1B4FB4A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5" name="Picture 5">
          <a:extLst>
            <a:ext uri="{FF2B5EF4-FFF2-40B4-BE49-F238E27FC236}">
              <a16:creationId xmlns:a16="http://schemas.microsoft.com/office/drawing/2014/main" id="{ACB3D3B1-16B4-453A-81B0-516788E8D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036" name="Picture 5">
          <a:extLst>
            <a:ext uri="{FF2B5EF4-FFF2-40B4-BE49-F238E27FC236}">
              <a16:creationId xmlns:a16="http://schemas.microsoft.com/office/drawing/2014/main" id="{8D4A429F-2866-436A-AAD9-9ADB29450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37" name="Picture 5">
          <a:extLst>
            <a:ext uri="{FF2B5EF4-FFF2-40B4-BE49-F238E27FC236}">
              <a16:creationId xmlns:a16="http://schemas.microsoft.com/office/drawing/2014/main" id="{80AC592E-5E7A-4FFE-8109-9A322BB25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38" name="Picture 5">
          <a:extLst>
            <a:ext uri="{FF2B5EF4-FFF2-40B4-BE49-F238E27FC236}">
              <a16:creationId xmlns:a16="http://schemas.microsoft.com/office/drawing/2014/main" id="{E0791BBD-C951-46C9-B5D1-E24C41D61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39" name="Picture 5">
          <a:extLst>
            <a:ext uri="{FF2B5EF4-FFF2-40B4-BE49-F238E27FC236}">
              <a16:creationId xmlns:a16="http://schemas.microsoft.com/office/drawing/2014/main" id="{F566401B-00AE-4DAF-85BB-425DBDA1F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0" name="Picture 5">
          <a:extLst>
            <a:ext uri="{FF2B5EF4-FFF2-40B4-BE49-F238E27FC236}">
              <a16:creationId xmlns:a16="http://schemas.microsoft.com/office/drawing/2014/main" id="{DA304EEA-5FB1-4C73-94B7-43F418ED6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1" name="Picture 5">
          <a:extLst>
            <a:ext uri="{FF2B5EF4-FFF2-40B4-BE49-F238E27FC236}">
              <a16:creationId xmlns:a16="http://schemas.microsoft.com/office/drawing/2014/main" id="{190BC5ED-E97B-4CFA-ABDB-3F49B6C70B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2" name="Picture 5">
          <a:extLst>
            <a:ext uri="{FF2B5EF4-FFF2-40B4-BE49-F238E27FC236}">
              <a16:creationId xmlns:a16="http://schemas.microsoft.com/office/drawing/2014/main" id="{028B3F9C-A6BB-456D-9AAE-F52C78486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3" name="Picture 5">
          <a:extLst>
            <a:ext uri="{FF2B5EF4-FFF2-40B4-BE49-F238E27FC236}">
              <a16:creationId xmlns:a16="http://schemas.microsoft.com/office/drawing/2014/main" id="{13907F8D-62C6-4422-98B4-AFD0ACFD22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4" name="Picture 5">
          <a:extLst>
            <a:ext uri="{FF2B5EF4-FFF2-40B4-BE49-F238E27FC236}">
              <a16:creationId xmlns:a16="http://schemas.microsoft.com/office/drawing/2014/main" id="{185A1FD4-775D-470B-9BE4-DDE2E610A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5" name="Picture 5">
          <a:extLst>
            <a:ext uri="{FF2B5EF4-FFF2-40B4-BE49-F238E27FC236}">
              <a16:creationId xmlns:a16="http://schemas.microsoft.com/office/drawing/2014/main" id="{8369F0C1-B443-4B4D-9925-E8081186A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6" name="Picture 5">
          <a:extLst>
            <a:ext uri="{FF2B5EF4-FFF2-40B4-BE49-F238E27FC236}">
              <a16:creationId xmlns:a16="http://schemas.microsoft.com/office/drawing/2014/main" id="{E4D8D0F4-06BC-4DDF-9C4D-9E94F77904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7" name="Picture 5">
          <a:extLst>
            <a:ext uri="{FF2B5EF4-FFF2-40B4-BE49-F238E27FC236}">
              <a16:creationId xmlns:a16="http://schemas.microsoft.com/office/drawing/2014/main" id="{615E3D51-802E-4EDF-BCEC-913EB6B13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8" name="Picture 5">
          <a:extLst>
            <a:ext uri="{FF2B5EF4-FFF2-40B4-BE49-F238E27FC236}">
              <a16:creationId xmlns:a16="http://schemas.microsoft.com/office/drawing/2014/main" id="{BD68FD5F-82D9-4EDD-B8AF-18A33F416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49" name="Picture 5">
          <a:extLst>
            <a:ext uri="{FF2B5EF4-FFF2-40B4-BE49-F238E27FC236}">
              <a16:creationId xmlns:a16="http://schemas.microsoft.com/office/drawing/2014/main" id="{0D0ABC78-D480-4B98-AE4E-DDAE0866E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0" name="Picture 5">
          <a:extLst>
            <a:ext uri="{FF2B5EF4-FFF2-40B4-BE49-F238E27FC236}">
              <a16:creationId xmlns:a16="http://schemas.microsoft.com/office/drawing/2014/main" id="{0DD937AF-219E-4F47-8519-79316B1599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1" name="Picture 5">
          <a:extLst>
            <a:ext uri="{FF2B5EF4-FFF2-40B4-BE49-F238E27FC236}">
              <a16:creationId xmlns:a16="http://schemas.microsoft.com/office/drawing/2014/main" id="{967F27F4-D96B-4728-A0BF-118BC47A3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2" name="Picture 5">
          <a:extLst>
            <a:ext uri="{FF2B5EF4-FFF2-40B4-BE49-F238E27FC236}">
              <a16:creationId xmlns:a16="http://schemas.microsoft.com/office/drawing/2014/main" id="{0BE3D5BF-C8D5-47DD-9DA2-F128EDDAA3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3" name="Picture 5">
          <a:extLst>
            <a:ext uri="{FF2B5EF4-FFF2-40B4-BE49-F238E27FC236}">
              <a16:creationId xmlns:a16="http://schemas.microsoft.com/office/drawing/2014/main" id="{2A704734-8A8C-4052-AE0D-BF2A21161D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4" name="Picture 5">
          <a:extLst>
            <a:ext uri="{FF2B5EF4-FFF2-40B4-BE49-F238E27FC236}">
              <a16:creationId xmlns:a16="http://schemas.microsoft.com/office/drawing/2014/main" id="{FA177635-2242-42EB-A141-F98A699F6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5" name="Picture 5">
          <a:extLst>
            <a:ext uri="{FF2B5EF4-FFF2-40B4-BE49-F238E27FC236}">
              <a16:creationId xmlns:a16="http://schemas.microsoft.com/office/drawing/2014/main" id="{1591E401-5515-4E5D-9A98-55E2E0D5F9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6" name="Picture 5">
          <a:extLst>
            <a:ext uri="{FF2B5EF4-FFF2-40B4-BE49-F238E27FC236}">
              <a16:creationId xmlns:a16="http://schemas.microsoft.com/office/drawing/2014/main" id="{19EE840E-C8B8-499A-9555-C603EB1E2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7" name="Picture 5">
          <a:extLst>
            <a:ext uri="{FF2B5EF4-FFF2-40B4-BE49-F238E27FC236}">
              <a16:creationId xmlns:a16="http://schemas.microsoft.com/office/drawing/2014/main" id="{1C27E0D3-7705-41B4-BEC8-42AE58489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8" name="Picture 5">
          <a:extLst>
            <a:ext uri="{FF2B5EF4-FFF2-40B4-BE49-F238E27FC236}">
              <a16:creationId xmlns:a16="http://schemas.microsoft.com/office/drawing/2014/main" id="{B6150285-051C-4834-A1F5-8A6D7BD349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59" name="Picture 5">
          <a:extLst>
            <a:ext uri="{FF2B5EF4-FFF2-40B4-BE49-F238E27FC236}">
              <a16:creationId xmlns:a16="http://schemas.microsoft.com/office/drawing/2014/main" id="{E17FEA52-1927-4280-9796-10C77EA0C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0" name="Picture 5">
          <a:extLst>
            <a:ext uri="{FF2B5EF4-FFF2-40B4-BE49-F238E27FC236}">
              <a16:creationId xmlns:a16="http://schemas.microsoft.com/office/drawing/2014/main" id="{6D22CB10-BD91-4130-B41C-6591A5A25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1" name="Picture 5">
          <a:extLst>
            <a:ext uri="{FF2B5EF4-FFF2-40B4-BE49-F238E27FC236}">
              <a16:creationId xmlns:a16="http://schemas.microsoft.com/office/drawing/2014/main" id="{D7ACDD64-D793-443F-9E9D-77513B74B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2" name="Picture 5">
          <a:extLst>
            <a:ext uri="{FF2B5EF4-FFF2-40B4-BE49-F238E27FC236}">
              <a16:creationId xmlns:a16="http://schemas.microsoft.com/office/drawing/2014/main" id="{78DB9FDC-8C04-4FE6-A872-D9BCD03EC0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3" name="Picture 5">
          <a:extLst>
            <a:ext uri="{FF2B5EF4-FFF2-40B4-BE49-F238E27FC236}">
              <a16:creationId xmlns:a16="http://schemas.microsoft.com/office/drawing/2014/main" id="{DF82BACA-1463-480E-AD5E-2E530E98B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4" name="Picture 5">
          <a:extLst>
            <a:ext uri="{FF2B5EF4-FFF2-40B4-BE49-F238E27FC236}">
              <a16:creationId xmlns:a16="http://schemas.microsoft.com/office/drawing/2014/main" id="{12967934-CD07-4B2D-98D1-05608A149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5" name="Picture 5">
          <a:extLst>
            <a:ext uri="{FF2B5EF4-FFF2-40B4-BE49-F238E27FC236}">
              <a16:creationId xmlns:a16="http://schemas.microsoft.com/office/drawing/2014/main" id="{C428A0CF-C79A-48B6-A8D9-3C5BEC318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6" name="Picture 5">
          <a:extLst>
            <a:ext uri="{FF2B5EF4-FFF2-40B4-BE49-F238E27FC236}">
              <a16:creationId xmlns:a16="http://schemas.microsoft.com/office/drawing/2014/main" id="{A53BCC23-2A86-42AA-A1D4-3A5C046ADC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7" name="Picture 5">
          <a:extLst>
            <a:ext uri="{FF2B5EF4-FFF2-40B4-BE49-F238E27FC236}">
              <a16:creationId xmlns:a16="http://schemas.microsoft.com/office/drawing/2014/main" id="{B1150275-4636-48A1-ACB7-332B7EA82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8" name="Picture 5">
          <a:extLst>
            <a:ext uri="{FF2B5EF4-FFF2-40B4-BE49-F238E27FC236}">
              <a16:creationId xmlns:a16="http://schemas.microsoft.com/office/drawing/2014/main" id="{87B31CD0-46A6-4150-AB5F-E283C6BA13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69" name="Picture 5">
          <a:extLst>
            <a:ext uri="{FF2B5EF4-FFF2-40B4-BE49-F238E27FC236}">
              <a16:creationId xmlns:a16="http://schemas.microsoft.com/office/drawing/2014/main" id="{4D1E6AD9-6313-466F-9FF5-662D91EC6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0" name="Picture 5">
          <a:extLst>
            <a:ext uri="{FF2B5EF4-FFF2-40B4-BE49-F238E27FC236}">
              <a16:creationId xmlns:a16="http://schemas.microsoft.com/office/drawing/2014/main" id="{28D87D78-0B07-45DB-BB8C-6711EB28E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1" name="Picture 5">
          <a:extLst>
            <a:ext uri="{FF2B5EF4-FFF2-40B4-BE49-F238E27FC236}">
              <a16:creationId xmlns:a16="http://schemas.microsoft.com/office/drawing/2014/main" id="{F81D7683-DFF4-4E9D-8C5D-B18F66E55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2" name="Picture 5">
          <a:extLst>
            <a:ext uri="{FF2B5EF4-FFF2-40B4-BE49-F238E27FC236}">
              <a16:creationId xmlns:a16="http://schemas.microsoft.com/office/drawing/2014/main" id="{2844848B-5F85-4751-B65D-AA4969998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3" name="Picture 5">
          <a:extLst>
            <a:ext uri="{FF2B5EF4-FFF2-40B4-BE49-F238E27FC236}">
              <a16:creationId xmlns:a16="http://schemas.microsoft.com/office/drawing/2014/main" id="{3A31E673-8DEA-4CEF-ADD8-3232C78EBF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4" name="Picture 5">
          <a:extLst>
            <a:ext uri="{FF2B5EF4-FFF2-40B4-BE49-F238E27FC236}">
              <a16:creationId xmlns:a16="http://schemas.microsoft.com/office/drawing/2014/main" id="{D7D435AB-23BA-45B2-A592-AB05DA53E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5" name="Picture 5">
          <a:extLst>
            <a:ext uri="{FF2B5EF4-FFF2-40B4-BE49-F238E27FC236}">
              <a16:creationId xmlns:a16="http://schemas.microsoft.com/office/drawing/2014/main" id="{3D0ED585-56D4-43C9-B4A0-E3A69B279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6" name="Picture 5">
          <a:extLst>
            <a:ext uri="{FF2B5EF4-FFF2-40B4-BE49-F238E27FC236}">
              <a16:creationId xmlns:a16="http://schemas.microsoft.com/office/drawing/2014/main" id="{23E9DF74-E0DD-4637-887C-148235C3FC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7" name="Picture 5">
          <a:extLst>
            <a:ext uri="{FF2B5EF4-FFF2-40B4-BE49-F238E27FC236}">
              <a16:creationId xmlns:a16="http://schemas.microsoft.com/office/drawing/2014/main" id="{FB38414B-F543-475A-87E0-02AD6956D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8" name="Picture 5">
          <a:extLst>
            <a:ext uri="{FF2B5EF4-FFF2-40B4-BE49-F238E27FC236}">
              <a16:creationId xmlns:a16="http://schemas.microsoft.com/office/drawing/2014/main" id="{5EC432A1-16DC-4173-A662-947775F120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79" name="Picture 5">
          <a:extLst>
            <a:ext uri="{FF2B5EF4-FFF2-40B4-BE49-F238E27FC236}">
              <a16:creationId xmlns:a16="http://schemas.microsoft.com/office/drawing/2014/main" id="{2C1FA361-3F5D-4394-A217-756559BA7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0" name="Picture 5">
          <a:extLst>
            <a:ext uri="{FF2B5EF4-FFF2-40B4-BE49-F238E27FC236}">
              <a16:creationId xmlns:a16="http://schemas.microsoft.com/office/drawing/2014/main" id="{A9A0D1DA-7FE0-4754-8464-631E9DA278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1" name="Picture 5">
          <a:extLst>
            <a:ext uri="{FF2B5EF4-FFF2-40B4-BE49-F238E27FC236}">
              <a16:creationId xmlns:a16="http://schemas.microsoft.com/office/drawing/2014/main" id="{15ED49E8-17B4-44C2-85F3-4B402F09CA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2" name="Picture 5">
          <a:extLst>
            <a:ext uri="{FF2B5EF4-FFF2-40B4-BE49-F238E27FC236}">
              <a16:creationId xmlns:a16="http://schemas.microsoft.com/office/drawing/2014/main" id="{D36A0F87-263E-4D53-93D6-68CBE7DCEF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3" name="Picture 5">
          <a:extLst>
            <a:ext uri="{FF2B5EF4-FFF2-40B4-BE49-F238E27FC236}">
              <a16:creationId xmlns:a16="http://schemas.microsoft.com/office/drawing/2014/main" id="{DD25B639-3093-419A-A73C-E4F0A37A3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4" name="Picture 5">
          <a:extLst>
            <a:ext uri="{FF2B5EF4-FFF2-40B4-BE49-F238E27FC236}">
              <a16:creationId xmlns:a16="http://schemas.microsoft.com/office/drawing/2014/main" id="{CC4765C2-4DF1-4ED9-8964-98E611D16F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5" name="Picture 5">
          <a:extLst>
            <a:ext uri="{FF2B5EF4-FFF2-40B4-BE49-F238E27FC236}">
              <a16:creationId xmlns:a16="http://schemas.microsoft.com/office/drawing/2014/main" id="{354CFFC8-07DA-487F-A720-8BF4E273B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6" name="Picture 5">
          <a:extLst>
            <a:ext uri="{FF2B5EF4-FFF2-40B4-BE49-F238E27FC236}">
              <a16:creationId xmlns:a16="http://schemas.microsoft.com/office/drawing/2014/main" id="{7B7C4F5D-4259-4FBC-BC0D-026C6981C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7" name="Picture 5">
          <a:extLst>
            <a:ext uri="{FF2B5EF4-FFF2-40B4-BE49-F238E27FC236}">
              <a16:creationId xmlns:a16="http://schemas.microsoft.com/office/drawing/2014/main" id="{AA4D5163-AF4F-4FAB-B2D7-E848FE0B0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8" name="Picture 5">
          <a:extLst>
            <a:ext uri="{FF2B5EF4-FFF2-40B4-BE49-F238E27FC236}">
              <a16:creationId xmlns:a16="http://schemas.microsoft.com/office/drawing/2014/main" id="{0900AA08-81A8-48D5-BE50-B9F30D1DF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89" name="Picture 5">
          <a:extLst>
            <a:ext uri="{FF2B5EF4-FFF2-40B4-BE49-F238E27FC236}">
              <a16:creationId xmlns:a16="http://schemas.microsoft.com/office/drawing/2014/main" id="{DD1DC301-042A-4CE5-B25F-2D0CF1D0A9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0" name="Picture 5">
          <a:extLst>
            <a:ext uri="{FF2B5EF4-FFF2-40B4-BE49-F238E27FC236}">
              <a16:creationId xmlns:a16="http://schemas.microsoft.com/office/drawing/2014/main" id="{0F0C02D3-8E2D-444F-9D25-47BD7F4F3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1" name="Picture 5">
          <a:extLst>
            <a:ext uri="{FF2B5EF4-FFF2-40B4-BE49-F238E27FC236}">
              <a16:creationId xmlns:a16="http://schemas.microsoft.com/office/drawing/2014/main" id="{E1A82EDB-63F3-4856-87D9-AA6C35F5CC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2" name="Picture 5">
          <a:extLst>
            <a:ext uri="{FF2B5EF4-FFF2-40B4-BE49-F238E27FC236}">
              <a16:creationId xmlns:a16="http://schemas.microsoft.com/office/drawing/2014/main" id="{DF5FAF81-CAC7-4020-ADF4-3259527EF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3" name="Picture 5">
          <a:extLst>
            <a:ext uri="{FF2B5EF4-FFF2-40B4-BE49-F238E27FC236}">
              <a16:creationId xmlns:a16="http://schemas.microsoft.com/office/drawing/2014/main" id="{323D1D72-23E8-43DB-80ED-3CBBB9014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4" name="Picture 5">
          <a:extLst>
            <a:ext uri="{FF2B5EF4-FFF2-40B4-BE49-F238E27FC236}">
              <a16:creationId xmlns:a16="http://schemas.microsoft.com/office/drawing/2014/main" id="{C82D5C7C-A08F-4400-948B-BC9346CE8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5" name="Picture 5">
          <a:extLst>
            <a:ext uri="{FF2B5EF4-FFF2-40B4-BE49-F238E27FC236}">
              <a16:creationId xmlns:a16="http://schemas.microsoft.com/office/drawing/2014/main" id="{2C98C56D-9EFB-458B-B2E7-8289B518FA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6" name="Picture 5">
          <a:extLst>
            <a:ext uri="{FF2B5EF4-FFF2-40B4-BE49-F238E27FC236}">
              <a16:creationId xmlns:a16="http://schemas.microsoft.com/office/drawing/2014/main" id="{2BB36513-1E2A-4261-8029-25E32009A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7" name="Picture 5">
          <a:extLst>
            <a:ext uri="{FF2B5EF4-FFF2-40B4-BE49-F238E27FC236}">
              <a16:creationId xmlns:a16="http://schemas.microsoft.com/office/drawing/2014/main" id="{5FEE9502-F4DC-4BA9-AC3E-07B4FF9B1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098" name="Picture 5">
          <a:extLst>
            <a:ext uri="{FF2B5EF4-FFF2-40B4-BE49-F238E27FC236}">
              <a16:creationId xmlns:a16="http://schemas.microsoft.com/office/drawing/2014/main" id="{9F269660-A39F-4DD3-A141-C17ABEE0D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099" name="Picture 5">
          <a:extLst>
            <a:ext uri="{FF2B5EF4-FFF2-40B4-BE49-F238E27FC236}">
              <a16:creationId xmlns:a16="http://schemas.microsoft.com/office/drawing/2014/main" id="{F94594F1-86F6-4957-8CAC-E896B1B349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0" name="Picture 5">
          <a:extLst>
            <a:ext uri="{FF2B5EF4-FFF2-40B4-BE49-F238E27FC236}">
              <a16:creationId xmlns:a16="http://schemas.microsoft.com/office/drawing/2014/main" id="{45322C01-CF29-48B9-A2D5-C35D3735D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1" name="Picture 5">
          <a:extLst>
            <a:ext uri="{FF2B5EF4-FFF2-40B4-BE49-F238E27FC236}">
              <a16:creationId xmlns:a16="http://schemas.microsoft.com/office/drawing/2014/main" id="{5F07E8BB-624A-4512-8E5E-09E91DC50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2" name="Picture 5">
          <a:extLst>
            <a:ext uri="{FF2B5EF4-FFF2-40B4-BE49-F238E27FC236}">
              <a16:creationId xmlns:a16="http://schemas.microsoft.com/office/drawing/2014/main" id="{C8A293A6-1A0F-43BD-98DA-FDAE7349F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3" name="Picture 5">
          <a:extLst>
            <a:ext uri="{FF2B5EF4-FFF2-40B4-BE49-F238E27FC236}">
              <a16:creationId xmlns:a16="http://schemas.microsoft.com/office/drawing/2014/main" id="{D0613D9A-86DB-4006-AF36-668C5A9DC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4" name="Picture 5">
          <a:extLst>
            <a:ext uri="{FF2B5EF4-FFF2-40B4-BE49-F238E27FC236}">
              <a16:creationId xmlns:a16="http://schemas.microsoft.com/office/drawing/2014/main" id="{7878AE36-876E-4B99-8EED-2F340F1F3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5" name="Picture 5">
          <a:extLst>
            <a:ext uri="{FF2B5EF4-FFF2-40B4-BE49-F238E27FC236}">
              <a16:creationId xmlns:a16="http://schemas.microsoft.com/office/drawing/2014/main" id="{476D449A-C62D-4593-8C4E-C20D5608FD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6" name="Picture 5">
          <a:extLst>
            <a:ext uri="{FF2B5EF4-FFF2-40B4-BE49-F238E27FC236}">
              <a16:creationId xmlns:a16="http://schemas.microsoft.com/office/drawing/2014/main" id="{C981B93B-45BE-4B4F-9E5C-631CFD8F5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7" name="Picture 5">
          <a:extLst>
            <a:ext uri="{FF2B5EF4-FFF2-40B4-BE49-F238E27FC236}">
              <a16:creationId xmlns:a16="http://schemas.microsoft.com/office/drawing/2014/main" id="{0EF609D2-9075-4AE3-A8E6-5FA73DA7A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8" name="Picture 5">
          <a:extLst>
            <a:ext uri="{FF2B5EF4-FFF2-40B4-BE49-F238E27FC236}">
              <a16:creationId xmlns:a16="http://schemas.microsoft.com/office/drawing/2014/main" id="{CBAB275F-EBC7-4EDD-8267-7F50CD44F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09" name="Picture 5">
          <a:extLst>
            <a:ext uri="{FF2B5EF4-FFF2-40B4-BE49-F238E27FC236}">
              <a16:creationId xmlns:a16="http://schemas.microsoft.com/office/drawing/2014/main" id="{25F9D2DD-18A5-410F-B4C3-2CAEBC5D93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0" name="Picture 5">
          <a:extLst>
            <a:ext uri="{FF2B5EF4-FFF2-40B4-BE49-F238E27FC236}">
              <a16:creationId xmlns:a16="http://schemas.microsoft.com/office/drawing/2014/main" id="{CEF4A638-A19B-4937-9B43-AC87986B26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1" name="Picture 5">
          <a:extLst>
            <a:ext uri="{FF2B5EF4-FFF2-40B4-BE49-F238E27FC236}">
              <a16:creationId xmlns:a16="http://schemas.microsoft.com/office/drawing/2014/main" id="{8D6EF097-C3BF-45EB-8FF6-699634520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2" name="Picture 5">
          <a:extLst>
            <a:ext uri="{FF2B5EF4-FFF2-40B4-BE49-F238E27FC236}">
              <a16:creationId xmlns:a16="http://schemas.microsoft.com/office/drawing/2014/main" id="{87C58D03-7861-413A-B7A9-4402133EB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3" name="Picture 5">
          <a:extLst>
            <a:ext uri="{FF2B5EF4-FFF2-40B4-BE49-F238E27FC236}">
              <a16:creationId xmlns:a16="http://schemas.microsoft.com/office/drawing/2014/main" id="{E96457E2-A5C0-48E9-95E5-9D599A2C26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4" name="Picture 5">
          <a:extLst>
            <a:ext uri="{FF2B5EF4-FFF2-40B4-BE49-F238E27FC236}">
              <a16:creationId xmlns:a16="http://schemas.microsoft.com/office/drawing/2014/main" id="{B3112C3F-3F1A-4D54-BD52-124213E229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5" name="Picture 5">
          <a:extLst>
            <a:ext uri="{FF2B5EF4-FFF2-40B4-BE49-F238E27FC236}">
              <a16:creationId xmlns:a16="http://schemas.microsoft.com/office/drawing/2014/main" id="{68B39DDE-08C7-4C6F-B30D-EE4F416BB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6" name="Picture 5">
          <a:extLst>
            <a:ext uri="{FF2B5EF4-FFF2-40B4-BE49-F238E27FC236}">
              <a16:creationId xmlns:a16="http://schemas.microsoft.com/office/drawing/2014/main" id="{39BFF52E-1558-4567-ADA5-18408057A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7" name="Picture 5">
          <a:extLst>
            <a:ext uri="{FF2B5EF4-FFF2-40B4-BE49-F238E27FC236}">
              <a16:creationId xmlns:a16="http://schemas.microsoft.com/office/drawing/2014/main" id="{25873D2F-46D3-46CF-B119-6C97F8C141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8" name="Picture 5">
          <a:extLst>
            <a:ext uri="{FF2B5EF4-FFF2-40B4-BE49-F238E27FC236}">
              <a16:creationId xmlns:a16="http://schemas.microsoft.com/office/drawing/2014/main" id="{82207E50-41EE-46D1-94B6-2BFB77F74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119" name="Picture 5">
          <a:extLst>
            <a:ext uri="{FF2B5EF4-FFF2-40B4-BE49-F238E27FC236}">
              <a16:creationId xmlns:a16="http://schemas.microsoft.com/office/drawing/2014/main" id="{8EEE7339-CF17-454E-B3FB-3A0CBC46D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0" name="Picture 5">
          <a:extLst>
            <a:ext uri="{FF2B5EF4-FFF2-40B4-BE49-F238E27FC236}">
              <a16:creationId xmlns:a16="http://schemas.microsoft.com/office/drawing/2014/main" id="{1AC254BD-1EE8-487F-AA18-A0F2DD368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1" name="Picture 5">
          <a:extLst>
            <a:ext uri="{FF2B5EF4-FFF2-40B4-BE49-F238E27FC236}">
              <a16:creationId xmlns:a16="http://schemas.microsoft.com/office/drawing/2014/main" id="{932BF907-E53C-4A14-94ED-23865D120F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2" name="Picture 5">
          <a:extLst>
            <a:ext uri="{FF2B5EF4-FFF2-40B4-BE49-F238E27FC236}">
              <a16:creationId xmlns:a16="http://schemas.microsoft.com/office/drawing/2014/main" id="{DFC03C85-011D-4CC8-963A-CBBF0C3AF1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3" name="Picture 5">
          <a:extLst>
            <a:ext uri="{FF2B5EF4-FFF2-40B4-BE49-F238E27FC236}">
              <a16:creationId xmlns:a16="http://schemas.microsoft.com/office/drawing/2014/main" id="{E129E5E5-2DFB-4233-8404-7C4A936F0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4" name="Picture 5">
          <a:extLst>
            <a:ext uri="{FF2B5EF4-FFF2-40B4-BE49-F238E27FC236}">
              <a16:creationId xmlns:a16="http://schemas.microsoft.com/office/drawing/2014/main" id="{56CA8585-ED38-4849-A766-14C2B2452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5" name="Picture 5">
          <a:extLst>
            <a:ext uri="{FF2B5EF4-FFF2-40B4-BE49-F238E27FC236}">
              <a16:creationId xmlns:a16="http://schemas.microsoft.com/office/drawing/2014/main" id="{09F75746-6D78-4055-9B5C-11900F82E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6" name="Picture 5">
          <a:extLst>
            <a:ext uri="{FF2B5EF4-FFF2-40B4-BE49-F238E27FC236}">
              <a16:creationId xmlns:a16="http://schemas.microsoft.com/office/drawing/2014/main" id="{6868E017-99D3-4706-ABC4-96229F7D4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7" name="Picture 5">
          <a:extLst>
            <a:ext uri="{FF2B5EF4-FFF2-40B4-BE49-F238E27FC236}">
              <a16:creationId xmlns:a16="http://schemas.microsoft.com/office/drawing/2014/main" id="{91A4717A-2BD1-4F00-A99A-3DCFA1EF7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8" name="Picture 5">
          <a:extLst>
            <a:ext uri="{FF2B5EF4-FFF2-40B4-BE49-F238E27FC236}">
              <a16:creationId xmlns:a16="http://schemas.microsoft.com/office/drawing/2014/main" id="{1B7FCE91-C942-4F78-9342-34DBA59B3D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29" name="Picture 5">
          <a:extLst>
            <a:ext uri="{FF2B5EF4-FFF2-40B4-BE49-F238E27FC236}">
              <a16:creationId xmlns:a16="http://schemas.microsoft.com/office/drawing/2014/main" id="{3A71E191-8C37-4FC9-AD00-98696CCCB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0" name="Picture 5">
          <a:extLst>
            <a:ext uri="{FF2B5EF4-FFF2-40B4-BE49-F238E27FC236}">
              <a16:creationId xmlns:a16="http://schemas.microsoft.com/office/drawing/2014/main" id="{B4BFD963-16CD-469E-93A2-5ED9597FC7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1" name="Picture 5">
          <a:extLst>
            <a:ext uri="{FF2B5EF4-FFF2-40B4-BE49-F238E27FC236}">
              <a16:creationId xmlns:a16="http://schemas.microsoft.com/office/drawing/2014/main" id="{E611ECFD-34DE-4DB7-97EC-8316840443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2" name="Picture 5">
          <a:extLst>
            <a:ext uri="{FF2B5EF4-FFF2-40B4-BE49-F238E27FC236}">
              <a16:creationId xmlns:a16="http://schemas.microsoft.com/office/drawing/2014/main" id="{1B504415-5F03-43A3-BA20-B192C30FB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3" name="Picture 5">
          <a:extLst>
            <a:ext uri="{FF2B5EF4-FFF2-40B4-BE49-F238E27FC236}">
              <a16:creationId xmlns:a16="http://schemas.microsoft.com/office/drawing/2014/main" id="{5CB73904-7A59-4264-897E-C3837483A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4" name="Picture 5">
          <a:extLst>
            <a:ext uri="{FF2B5EF4-FFF2-40B4-BE49-F238E27FC236}">
              <a16:creationId xmlns:a16="http://schemas.microsoft.com/office/drawing/2014/main" id="{532C5DA7-360F-4064-A271-66E012D07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5" name="Picture 5">
          <a:extLst>
            <a:ext uri="{FF2B5EF4-FFF2-40B4-BE49-F238E27FC236}">
              <a16:creationId xmlns:a16="http://schemas.microsoft.com/office/drawing/2014/main" id="{B5DBB249-45FC-44F0-8ED2-87C0E5DD84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6" name="Picture 5">
          <a:extLst>
            <a:ext uri="{FF2B5EF4-FFF2-40B4-BE49-F238E27FC236}">
              <a16:creationId xmlns:a16="http://schemas.microsoft.com/office/drawing/2014/main" id="{2EF3A5A7-2DC8-40D9-B1DD-9B8BCAC4D5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7" name="Picture 5">
          <a:extLst>
            <a:ext uri="{FF2B5EF4-FFF2-40B4-BE49-F238E27FC236}">
              <a16:creationId xmlns:a16="http://schemas.microsoft.com/office/drawing/2014/main" id="{85F9C171-AB83-4786-9FBA-B07407E8A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8" name="Picture 5">
          <a:extLst>
            <a:ext uri="{FF2B5EF4-FFF2-40B4-BE49-F238E27FC236}">
              <a16:creationId xmlns:a16="http://schemas.microsoft.com/office/drawing/2014/main" id="{E59FF6BF-E506-40AA-81D1-2B400D95C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39" name="Picture 5">
          <a:extLst>
            <a:ext uri="{FF2B5EF4-FFF2-40B4-BE49-F238E27FC236}">
              <a16:creationId xmlns:a16="http://schemas.microsoft.com/office/drawing/2014/main" id="{B6399ACC-2E2F-48DA-B4FC-2CFAE863E2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0" name="Picture 5">
          <a:extLst>
            <a:ext uri="{FF2B5EF4-FFF2-40B4-BE49-F238E27FC236}">
              <a16:creationId xmlns:a16="http://schemas.microsoft.com/office/drawing/2014/main" id="{636DFA52-E4E7-4507-9C52-2388A18F5B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1" name="Picture 5">
          <a:extLst>
            <a:ext uri="{FF2B5EF4-FFF2-40B4-BE49-F238E27FC236}">
              <a16:creationId xmlns:a16="http://schemas.microsoft.com/office/drawing/2014/main" id="{E0CE15AF-6293-4BD5-98AC-1D52F48AC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2" name="Picture 5">
          <a:extLst>
            <a:ext uri="{FF2B5EF4-FFF2-40B4-BE49-F238E27FC236}">
              <a16:creationId xmlns:a16="http://schemas.microsoft.com/office/drawing/2014/main" id="{8EAD8260-B16E-4DA6-BFC6-BEDB12BA84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3" name="Picture 5">
          <a:extLst>
            <a:ext uri="{FF2B5EF4-FFF2-40B4-BE49-F238E27FC236}">
              <a16:creationId xmlns:a16="http://schemas.microsoft.com/office/drawing/2014/main" id="{867D6412-4FC4-40A3-993E-EB1FAFCE6A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4" name="Picture 5">
          <a:extLst>
            <a:ext uri="{FF2B5EF4-FFF2-40B4-BE49-F238E27FC236}">
              <a16:creationId xmlns:a16="http://schemas.microsoft.com/office/drawing/2014/main" id="{8A30AD17-9039-4B68-AA86-82348C179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5" name="Picture 5">
          <a:extLst>
            <a:ext uri="{FF2B5EF4-FFF2-40B4-BE49-F238E27FC236}">
              <a16:creationId xmlns:a16="http://schemas.microsoft.com/office/drawing/2014/main" id="{665044E3-B808-4674-AB2C-87CE256F50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6" name="Picture 5">
          <a:extLst>
            <a:ext uri="{FF2B5EF4-FFF2-40B4-BE49-F238E27FC236}">
              <a16:creationId xmlns:a16="http://schemas.microsoft.com/office/drawing/2014/main" id="{746EDA80-7D5D-40B7-9372-289AE6788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7" name="Picture 5">
          <a:extLst>
            <a:ext uri="{FF2B5EF4-FFF2-40B4-BE49-F238E27FC236}">
              <a16:creationId xmlns:a16="http://schemas.microsoft.com/office/drawing/2014/main" id="{C200D3DE-E907-480F-AAD3-402E31B7E0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8" name="Picture 5">
          <a:extLst>
            <a:ext uri="{FF2B5EF4-FFF2-40B4-BE49-F238E27FC236}">
              <a16:creationId xmlns:a16="http://schemas.microsoft.com/office/drawing/2014/main" id="{03EB2D58-DC84-45AB-B514-C7C1178E68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49" name="Picture 5">
          <a:extLst>
            <a:ext uri="{FF2B5EF4-FFF2-40B4-BE49-F238E27FC236}">
              <a16:creationId xmlns:a16="http://schemas.microsoft.com/office/drawing/2014/main" id="{BEC2FC8F-8901-45A0-B079-EF6D57A5D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0" name="Picture 5">
          <a:extLst>
            <a:ext uri="{FF2B5EF4-FFF2-40B4-BE49-F238E27FC236}">
              <a16:creationId xmlns:a16="http://schemas.microsoft.com/office/drawing/2014/main" id="{5BFC86ED-0871-45F4-BD53-B2FC46468A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1" name="Picture 5">
          <a:extLst>
            <a:ext uri="{FF2B5EF4-FFF2-40B4-BE49-F238E27FC236}">
              <a16:creationId xmlns:a16="http://schemas.microsoft.com/office/drawing/2014/main" id="{7F2CBB01-080F-4326-88E7-AC9194FECE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2" name="Picture 5">
          <a:extLst>
            <a:ext uri="{FF2B5EF4-FFF2-40B4-BE49-F238E27FC236}">
              <a16:creationId xmlns:a16="http://schemas.microsoft.com/office/drawing/2014/main" id="{A48632E2-7405-4481-9C66-CC20C6747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3" name="Picture 5">
          <a:extLst>
            <a:ext uri="{FF2B5EF4-FFF2-40B4-BE49-F238E27FC236}">
              <a16:creationId xmlns:a16="http://schemas.microsoft.com/office/drawing/2014/main" id="{89B2C9CC-5076-4293-85B4-BE6A56BDC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4" name="Picture 5">
          <a:extLst>
            <a:ext uri="{FF2B5EF4-FFF2-40B4-BE49-F238E27FC236}">
              <a16:creationId xmlns:a16="http://schemas.microsoft.com/office/drawing/2014/main" id="{3C3138EA-906E-46FB-A288-E31D1F9C2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5" name="Picture 5">
          <a:extLst>
            <a:ext uri="{FF2B5EF4-FFF2-40B4-BE49-F238E27FC236}">
              <a16:creationId xmlns:a16="http://schemas.microsoft.com/office/drawing/2014/main" id="{5E17858C-BEF0-414E-A00A-C009B9C27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6" name="Picture 5">
          <a:extLst>
            <a:ext uri="{FF2B5EF4-FFF2-40B4-BE49-F238E27FC236}">
              <a16:creationId xmlns:a16="http://schemas.microsoft.com/office/drawing/2014/main" id="{F467B1A7-671D-499F-B6A3-21C60D499B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7" name="Picture 5">
          <a:extLst>
            <a:ext uri="{FF2B5EF4-FFF2-40B4-BE49-F238E27FC236}">
              <a16:creationId xmlns:a16="http://schemas.microsoft.com/office/drawing/2014/main" id="{AB4292C3-D3D5-486C-B0B4-2F4B070A8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8" name="Picture 5">
          <a:extLst>
            <a:ext uri="{FF2B5EF4-FFF2-40B4-BE49-F238E27FC236}">
              <a16:creationId xmlns:a16="http://schemas.microsoft.com/office/drawing/2014/main" id="{A927D355-7E43-4211-AFCE-4E71FFE0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59" name="Picture 5">
          <a:extLst>
            <a:ext uri="{FF2B5EF4-FFF2-40B4-BE49-F238E27FC236}">
              <a16:creationId xmlns:a16="http://schemas.microsoft.com/office/drawing/2014/main" id="{DE6E83C2-2E27-4A98-9BB0-3DC924191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0" name="Picture 5">
          <a:extLst>
            <a:ext uri="{FF2B5EF4-FFF2-40B4-BE49-F238E27FC236}">
              <a16:creationId xmlns:a16="http://schemas.microsoft.com/office/drawing/2014/main" id="{CEC2E414-6F06-44B5-AA83-BE7DF76B3C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1" name="Picture 5">
          <a:extLst>
            <a:ext uri="{FF2B5EF4-FFF2-40B4-BE49-F238E27FC236}">
              <a16:creationId xmlns:a16="http://schemas.microsoft.com/office/drawing/2014/main" id="{ACAD05EB-E2F2-4565-9468-8F69D1223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2" name="Picture 5">
          <a:extLst>
            <a:ext uri="{FF2B5EF4-FFF2-40B4-BE49-F238E27FC236}">
              <a16:creationId xmlns:a16="http://schemas.microsoft.com/office/drawing/2014/main" id="{4913FA88-0140-42CD-BCDF-EE507C189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3" name="Picture 5">
          <a:extLst>
            <a:ext uri="{FF2B5EF4-FFF2-40B4-BE49-F238E27FC236}">
              <a16:creationId xmlns:a16="http://schemas.microsoft.com/office/drawing/2014/main" id="{415DE2E7-CD1F-4A40-992B-FDD748614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4" name="Picture 5">
          <a:extLst>
            <a:ext uri="{FF2B5EF4-FFF2-40B4-BE49-F238E27FC236}">
              <a16:creationId xmlns:a16="http://schemas.microsoft.com/office/drawing/2014/main" id="{8F7B7AA1-13ED-4D3F-B1F5-5EE166D60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5" name="Picture 5">
          <a:extLst>
            <a:ext uri="{FF2B5EF4-FFF2-40B4-BE49-F238E27FC236}">
              <a16:creationId xmlns:a16="http://schemas.microsoft.com/office/drawing/2014/main" id="{805D1256-6D3E-4AB5-B46A-3ABA5F354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6" name="Picture 5">
          <a:extLst>
            <a:ext uri="{FF2B5EF4-FFF2-40B4-BE49-F238E27FC236}">
              <a16:creationId xmlns:a16="http://schemas.microsoft.com/office/drawing/2014/main" id="{23A03678-6CAF-4CDF-BC32-3EAC18B67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7" name="Picture 5">
          <a:extLst>
            <a:ext uri="{FF2B5EF4-FFF2-40B4-BE49-F238E27FC236}">
              <a16:creationId xmlns:a16="http://schemas.microsoft.com/office/drawing/2014/main" id="{5E325942-09B0-4101-BB8F-951C2410BC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8" name="Picture 5">
          <a:extLst>
            <a:ext uri="{FF2B5EF4-FFF2-40B4-BE49-F238E27FC236}">
              <a16:creationId xmlns:a16="http://schemas.microsoft.com/office/drawing/2014/main" id="{B035240D-4D64-4857-8D06-6E8656316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69" name="Picture 5">
          <a:extLst>
            <a:ext uri="{FF2B5EF4-FFF2-40B4-BE49-F238E27FC236}">
              <a16:creationId xmlns:a16="http://schemas.microsoft.com/office/drawing/2014/main" id="{2A8DA26C-FD93-41D3-A743-D4B2F3901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0" name="Picture 5">
          <a:extLst>
            <a:ext uri="{FF2B5EF4-FFF2-40B4-BE49-F238E27FC236}">
              <a16:creationId xmlns:a16="http://schemas.microsoft.com/office/drawing/2014/main" id="{8E641F11-649D-4151-B86D-A76B4F475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1" name="Picture 5">
          <a:extLst>
            <a:ext uri="{FF2B5EF4-FFF2-40B4-BE49-F238E27FC236}">
              <a16:creationId xmlns:a16="http://schemas.microsoft.com/office/drawing/2014/main" id="{2390F749-18CF-474C-B9CF-B78ED0FBC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2" name="Picture 5">
          <a:extLst>
            <a:ext uri="{FF2B5EF4-FFF2-40B4-BE49-F238E27FC236}">
              <a16:creationId xmlns:a16="http://schemas.microsoft.com/office/drawing/2014/main" id="{54BFF64A-523C-4E5F-A686-D07168C21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3" name="Picture 5">
          <a:extLst>
            <a:ext uri="{FF2B5EF4-FFF2-40B4-BE49-F238E27FC236}">
              <a16:creationId xmlns:a16="http://schemas.microsoft.com/office/drawing/2014/main" id="{B47A62DF-2DEA-4D13-AE36-2E94688C6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4" name="Picture 5">
          <a:extLst>
            <a:ext uri="{FF2B5EF4-FFF2-40B4-BE49-F238E27FC236}">
              <a16:creationId xmlns:a16="http://schemas.microsoft.com/office/drawing/2014/main" id="{7840568B-1425-4442-8DCD-EBBB182FA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5" name="Picture 5">
          <a:extLst>
            <a:ext uri="{FF2B5EF4-FFF2-40B4-BE49-F238E27FC236}">
              <a16:creationId xmlns:a16="http://schemas.microsoft.com/office/drawing/2014/main" id="{8727DE71-B8EC-48C4-B801-D1F07700EA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6" name="Picture 5">
          <a:extLst>
            <a:ext uri="{FF2B5EF4-FFF2-40B4-BE49-F238E27FC236}">
              <a16:creationId xmlns:a16="http://schemas.microsoft.com/office/drawing/2014/main" id="{E9033C05-E2F5-4539-9D90-53167D4E9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7" name="Picture 5">
          <a:extLst>
            <a:ext uri="{FF2B5EF4-FFF2-40B4-BE49-F238E27FC236}">
              <a16:creationId xmlns:a16="http://schemas.microsoft.com/office/drawing/2014/main" id="{70534A6B-F0A6-45BD-B758-F91566B7A3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8" name="Picture 5">
          <a:extLst>
            <a:ext uri="{FF2B5EF4-FFF2-40B4-BE49-F238E27FC236}">
              <a16:creationId xmlns:a16="http://schemas.microsoft.com/office/drawing/2014/main" id="{5F743370-1F2C-481A-8E27-F25B0401D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79" name="Picture 5">
          <a:extLst>
            <a:ext uri="{FF2B5EF4-FFF2-40B4-BE49-F238E27FC236}">
              <a16:creationId xmlns:a16="http://schemas.microsoft.com/office/drawing/2014/main" id="{EBA2095C-E709-4E02-BA44-B2D5C5D46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80" name="Picture 5">
          <a:extLst>
            <a:ext uri="{FF2B5EF4-FFF2-40B4-BE49-F238E27FC236}">
              <a16:creationId xmlns:a16="http://schemas.microsoft.com/office/drawing/2014/main" id="{FD6E3A14-1F05-48C7-A3ED-FD30D5AA7A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181" name="Picture 5">
          <a:extLst>
            <a:ext uri="{FF2B5EF4-FFF2-40B4-BE49-F238E27FC236}">
              <a16:creationId xmlns:a16="http://schemas.microsoft.com/office/drawing/2014/main" id="{467FB03E-ACBA-4065-86C0-99D5A6DD5D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2" name="Picture 5">
          <a:extLst>
            <a:ext uri="{FF2B5EF4-FFF2-40B4-BE49-F238E27FC236}">
              <a16:creationId xmlns:a16="http://schemas.microsoft.com/office/drawing/2014/main" id="{6423D295-0AC4-45BF-B367-46AB0CEB3B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3" name="Picture 5">
          <a:extLst>
            <a:ext uri="{FF2B5EF4-FFF2-40B4-BE49-F238E27FC236}">
              <a16:creationId xmlns:a16="http://schemas.microsoft.com/office/drawing/2014/main" id="{01C89E28-61F1-4493-BBFF-E9F321FDF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4" name="Picture 5">
          <a:extLst>
            <a:ext uri="{FF2B5EF4-FFF2-40B4-BE49-F238E27FC236}">
              <a16:creationId xmlns:a16="http://schemas.microsoft.com/office/drawing/2014/main" id="{06A37B18-9C25-44FC-B531-A7231D6778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5" name="Picture 5">
          <a:extLst>
            <a:ext uri="{FF2B5EF4-FFF2-40B4-BE49-F238E27FC236}">
              <a16:creationId xmlns:a16="http://schemas.microsoft.com/office/drawing/2014/main" id="{12A38043-A6E0-4CAC-A021-F6CA32368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6" name="Picture 5">
          <a:extLst>
            <a:ext uri="{FF2B5EF4-FFF2-40B4-BE49-F238E27FC236}">
              <a16:creationId xmlns:a16="http://schemas.microsoft.com/office/drawing/2014/main" id="{84753D25-1C58-4D1C-9976-DE41A98E6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7" name="Picture 5">
          <a:extLst>
            <a:ext uri="{FF2B5EF4-FFF2-40B4-BE49-F238E27FC236}">
              <a16:creationId xmlns:a16="http://schemas.microsoft.com/office/drawing/2014/main" id="{88513CCE-FDC4-4A71-999D-811790F39E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8" name="Picture 5">
          <a:extLst>
            <a:ext uri="{FF2B5EF4-FFF2-40B4-BE49-F238E27FC236}">
              <a16:creationId xmlns:a16="http://schemas.microsoft.com/office/drawing/2014/main" id="{203D4457-1E9A-4E90-B9E9-383F18FF6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89" name="Picture 5">
          <a:extLst>
            <a:ext uri="{FF2B5EF4-FFF2-40B4-BE49-F238E27FC236}">
              <a16:creationId xmlns:a16="http://schemas.microsoft.com/office/drawing/2014/main" id="{24B936A9-3120-4AEC-A331-0BC893485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0" name="Picture 5">
          <a:extLst>
            <a:ext uri="{FF2B5EF4-FFF2-40B4-BE49-F238E27FC236}">
              <a16:creationId xmlns:a16="http://schemas.microsoft.com/office/drawing/2014/main" id="{F1773EA6-39E9-40F6-934A-7EE2B5F09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1" name="Picture 5">
          <a:extLst>
            <a:ext uri="{FF2B5EF4-FFF2-40B4-BE49-F238E27FC236}">
              <a16:creationId xmlns:a16="http://schemas.microsoft.com/office/drawing/2014/main" id="{29272679-63C7-4B5B-8309-ACA2FD399B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2" name="Picture 5">
          <a:extLst>
            <a:ext uri="{FF2B5EF4-FFF2-40B4-BE49-F238E27FC236}">
              <a16:creationId xmlns:a16="http://schemas.microsoft.com/office/drawing/2014/main" id="{36F7554E-B49D-4B36-BB40-E6659C2F1D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3" name="Picture 5">
          <a:extLst>
            <a:ext uri="{FF2B5EF4-FFF2-40B4-BE49-F238E27FC236}">
              <a16:creationId xmlns:a16="http://schemas.microsoft.com/office/drawing/2014/main" id="{9B6E18C9-A2A0-47C5-A9D6-F45943F59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4" name="Picture 5">
          <a:extLst>
            <a:ext uri="{FF2B5EF4-FFF2-40B4-BE49-F238E27FC236}">
              <a16:creationId xmlns:a16="http://schemas.microsoft.com/office/drawing/2014/main" id="{32F1C1B0-04D3-4E59-91BA-0B976701A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5" name="Picture 5">
          <a:extLst>
            <a:ext uri="{FF2B5EF4-FFF2-40B4-BE49-F238E27FC236}">
              <a16:creationId xmlns:a16="http://schemas.microsoft.com/office/drawing/2014/main" id="{182A6482-3702-4EDE-84EC-2ECDB8666A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6" name="Picture 5">
          <a:extLst>
            <a:ext uri="{FF2B5EF4-FFF2-40B4-BE49-F238E27FC236}">
              <a16:creationId xmlns:a16="http://schemas.microsoft.com/office/drawing/2014/main" id="{09832A25-1585-482C-87CE-199744308D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7" name="Picture 5">
          <a:extLst>
            <a:ext uri="{FF2B5EF4-FFF2-40B4-BE49-F238E27FC236}">
              <a16:creationId xmlns:a16="http://schemas.microsoft.com/office/drawing/2014/main" id="{985D765A-FC26-4CB9-A633-AB3101104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8" name="Picture 5">
          <a:extLst>
            <a:ext uri="{FF2B5EF4-FFF2-40B4-BE49-F238E27FC236}">
              <a16:creationId xmlns:a16="http://schemas.microsoft.com/office/drawing/2014/main" id="{6046364F-8853-4810-9613-94B1CFF2B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199" name="Picture 5">
          <a:extLst>
            <a:ext uri="{FF2B5EF4-FFF2-40B4-BE49-F238E27FC236}">
              <a16:creationId xmlns:a16="http://schemas.microsoft.com/office/drawing/2014/main" id="{57C4D960-62E6-4396-982F-E6C132BFDC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0" name="Picture 5">
          <a:extLst>
            <a:ext uri="{FF2B5EF4-FFF2-40B4-BE49-F238E27FC236}">
              <a16:creationId xmlns:a16="http://schemas.microsoft.com/office/drawing/2014/main" id="{BFCE3AD6-03A7-42D1-9C4F-2B6DC2DD0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1" name="Picture 5">
          <a:extLst>
            <a:ext uri="{FF2B5EF4-FFF2-40B4-BE49-F238E27FC236}">
              <a16:creationId xmlns:a16="http://schemas.microsoft.com/office/drawing/2014/main" id="{AB543698-0052-4F43-A409-9B1ECEF73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2" name="Picture 5">
          <a:extLst>
            <a:ext uri="{FF2B5EF4-FFF2-40B4-BE49-F238E27FC236}">
              <a16:creationId xmlns:a16="http://schemas.microsoft.com/office/drawing/2014/main" id="{09C6B916-8167-437E-ABCC-FD20B43C7E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3" name="Picture 5">
          <a:extLst>
            <a:ext uri="{FF2B5EF4-FFF2-40B4-BE49-F238E27FC236}">
              <a16:creationId xmlns:a16="http://schemas.microsoft.com/office/drawing/2014/main" id="{2BA79433-67C0-485E-914B-AA541E99A3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4" name="Picture 5">
          <a:extLst>
            <a:ext uri="{FF2B5EF4-FFF2-40B4-BE49-F238E27FC236}">
              <a16:creationId xmlns:a16="http://schemas.microsoft.com/office/drawing/2014/main" id="{9AA26510-3EEE-4CB8-B1A4-2ED9AA81C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5" name="Picture 5">
          <a:extLst>
            <a:ext uri="{FF2B5EF4-FFF2-40B4-BE49-F238E27FC236}">
              <a16:creationId xmlns:a16="http://schemas.microsoft.com/office/drawing/2014/main" id="{89802BFA-0D9D-4644-8557-FD87C3A98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6" name="Picture 5">
          <a:extLst>
            <a:ext uri="{FF2B5EF4-FFF2-40B4-BE49-F238E27FC236}">
              <a16:creationId xmlns:a16="http://schemas.microsoft.com/office/drawing/2014/main" id="{E46997C8-DE04-4AE8-989D-1FB3BABEDC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7" name="Picture 5">
          <a:extLst>
            <a:ext uri="{FF2B5EF4-FFF2-40B4-BE49-F238E27FC236}">
              <a16:creationId xmlns:a16="http://schemas.microsoft.com/office/drawing/2014/main" id="{FD561A05-12A4-467F-A30B-9A8CB6328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8" name="Picture 5">
          <a:extLst>
            <a:ext uri="{FF2B5EF4-FFF2-40B4-BE49-F238E27FC236}">
              <a16:creationId xmlns:a16="http://schemas.microsoft.com/office/drawing/2014/main" id="{1119EB17-798F-4514-BA23-D64BDB12B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09" name="Picture 5">
          <a:extLst>
            <a:ext uri="{FF2B5EF4-FFF2-40B4-BE49-F238E27FC236}">
              <a16:creationId xmlns:a16="http://schemas.microsoft.com/office/drawing/2014/main" id="{A2855307-5AEB-4313-8D06-DCD3B28765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0" name="Picture 5">
          <a:extLst>
            <a:ext uri="{FF2B5EF4-FFF2-40B4-BE49-F238E27FC236}">
              <a16:creationId xmlns:a16="http://schemas.microsoft.com/office/drawing/2014/main" id="{BB286670-8E91-4D76-AB6E-960B0A1BB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1" name="Picture 5">
          <a:extLst>
            <a:ext uri="{FF2B5EF4-FFF2-40B4-BE49-F238E27FC236}">
              <a16:creationId xmlns:a16="http://schemas.microsoft.com/office/drawing/2014/main" id="{4F863C7C-96F1-4EC4-9D22-2E76FF066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2" name="Picture 5">
          <a:extLst>
            <a:ext uri="{FF2B5EF4-FFF2-40B4-BE49-F238E27FC236}">
              <a16:creationId xmlns:a16="http://schemas.microsoft.com/office/drawing/2014/main" id="{1891FDB5-8997-4A14-A564-784536CBE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3" name="Picture 5">
          <a:extLst>
            <a:ext uri="{FF2B5EF4-FFF2-40B4-BE49-F238E27FC236}">
              <a16:creationId xmlns:a16="http://schemas.microsoft.com/office/drawing/2014/main" id="{47D59BF9-7896-41F1-B4AA-6B7F26074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4" name="Picture 5">
          <a:extLst>
            <a:ext uri="{FF2B5EF4-FFF2-40B4-BE49-F238E27FC236}">
              <a16:creationId xmlns:a16="http://schemas.microsoft.com/office/drawing/2014/main" id="{6CF3E7DE-BAC8-4719-8007-E44781A94B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5" name="Picture 5">
          <a:extLst>
            <a:ext uri="{FF2B5EF4-FFF2-40B4-BE49-F238E27FC236}">
              <a16:creationId xmlns:a16="http://schemas.microsoft.com/office/drawing/2014/main" id="{6F9F3A8E-6AF7-41A1-857E-CEFE41C626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6" name="Picture 5">
          <a:extLst>
            <a:ext uri="{FF2B5EF4-FFF2-40B4-BE49-F238E27FC236}">
              <a16:creationId xmlns:a16="http://schemas.microsoft.com/office/drawing/2014/main" id="{6C01A617-94A5-45B6-99DC-3637657FA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7" name="Picture 5">
          <a:extLst>
            <a:ext uri="{FF2B5EF4-FFF2-40B4-BE49-F238E27FC236}">
              <a16:creationId xmlns:a16="http://schemas.microsoft.com/office/drawing/2014/main" id="{853B73C4-5903-4866-A408-D38CA8564F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8" name="Picture 5">
          <a:extLst>
            <a:ext uri="{FF2B5EF4-FFF2-40B4-BE49-F238E27FC236}">
              <a16:creationId xmlns:a16="http://schemas.microsoft.com/office/drawing/2014/main" id="{05FA7AE8-0B67-4ED0-86FE-6619ED4265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19" name="Picture 5">
          <a:extLst>
            <a:ext uri="{FF2B5EF4-FFF2-40B4-BE49-F238E27FC236}">
              <a16:creationId xmlns:a16="http://schemas.microsoft.com/office/drawing/2014/main" id="{34ABC62E-4C89-4417-86EB-EE22FF132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20" name="Picture 5">
          <a:extLst>
            <a:ext uri="{FF2B5EF4-FFF2-40B4-BE49-F238E27FC236}">
              <a16:creationId xmlns:a16="http://schemas.microsoft.com/office/drawing/2014/main" id="{B7189CE7-8E4E-4086-BE0A-D4A04C531A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21" name="Picture 5">
          <a:extLst>
            <a:ext uri="{FF2B5EF4-FFF2-40B4-BE49-F238E27FC236}">
              <a16:creationId xmlns:a16="http://schemas.microsoft.com/office/drawing/2014/main" id="{6F38B11A-8557-4CEA-AAEB-02BDF1D196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22" name="Picture 5">
          <a:extLst>
            <a:ext uri="{FF2B5EF4-FFF2-40B4-BE49-F238E27FC236}">
              <a16:creationId xmlns:a16="http://schemas.microsoft.com/office/drawing/2014/main" id="{B3571945-5A63-471B-B168-A5102F9244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223" name="Picture 5">
          <a:extLst>
            <a:ext uri="{FF2B5EF4-FFF2-40B4-BE49-F238E27FC236}">
              <a16:creationId xmlns:a16="http://schemas.microsoft.com/office/drawing/2014/main" id="{4899128B-E339-4B25-AF7B-208FF2E1B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4" name="Picture 5">
          <a:extLst>
            <a:ext uri="{FF2B5EF4-FFF2-40B4-BE49-F238E27FC236}">
              <a16:creationId xmlns:a16="http://schemas.microsoft.com/office/drawing/2014/main" id="{45C93C14-949A-4308-8847-A03D9DCC3C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5" name="Picture 5">
          <a:extLst>
            <a:ext uri="{FF2B5EF4-FFF2-40B4-BE49-F238E27FC236}">
              <a16:creationId xmlns:a16="http://schemas.microsoft.com/office/drawing/2014/main" id="{F2C601A3-8F92-4681-AF45-0F3571897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6" name="Picture 5">
          <a:extLst>
            <a:ext uri="{FF2B5EF4-FFF2-40B4-BE49-F238E27FC236}">
              <a16:creationId xmlns:a16="http://schemas.microsoft.com/office/drawing/2014/main" id="{8F598FDD-0B4A-4ECF-8727-3155561C2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7" name="Picture 5">
          <a:extLst>
            <a:ext uri="{FF2B5EF4-FFF2-40B4-BE49-F238E27FC236}">
              <a16:creationId xmlns:a16="http://schemas.microsoft.com/office/drawing/2014/main" id="{F394A7AA-6A05-46C1-9108-FF5702A2E3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8" name="Picture 5">
          <a:extLst>
            <a:ext uri="{FF2B5EF4-FFF2-40B4-BE49-F238E27FC236}">
              <a16:creationId xmlns:a16="http://schemas.microsoft.com/office/drawing/2014/main" id="{886E02C1-6C3A-4FDA-86E8-85B68816F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29" name="Picture 5">
          <a:extLst>
            <a:ext uri="{FF2B5EF4-FFF2-40B4-BE49-F238E27FC236}">
              <a16:creationId xmlns:a16="http://schemas.microsoft.com/office/drawing/2014/main" id="{6A080170-5568-4F8B-8B32-D445A5E14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0" name="Picture 5">
          <a:extLst>
            <a:ext uri="{FF2B5EF4-FFF2-40B4-BE49-F238E27FC236}">
              <a16:creationId xmlns:a16="http://schemas.microsoft.com/office/drawing/2014/main" id="{4212E646-80C1-431E-935F-45194A5C68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1" name="Picture 5">
          <a:extLst>
            <a:ext uri="{FF2B5EF4-FFF2-40B4-BE49-F238E27FC236}">
              <a16:creationId xmlns:a16="http://schemas.microsoft.com/office/drawing/2014/main" id="{5E6AB811-414F-4393-8714-B62C274F5E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2" name="Picture 5">
          <a:extLst>
            <a:ext uri="{FF2B5EF4-FFF2-40B4-BE49-F238E27FC236}">
              <a16:creationId xmlns:a16="http://schemas.microsoft.com/office/drawing/2014/main" id="{95914696-F8E4-44C3-8393-5C8E515B9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3" name="Picture 5">
          <a:extLst>
            <a:ext uri="{FF2B5EF4-FFF2-40B4-BE49-F238E27FC236}">
              <a16:creationId xmlns:a16="http://schemas.microsoft.com/office/drawing/2014/main" id="{88C056D3-4BF9-45E5-B310-6A2AE4FA06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4" name="Picture 5">
          <a:extLst>
            <a:ext uri="{FF2B5EF4-FFF2-40B4-BE49-F238E27FC236}">
              <a16:creationId xmlns:a16="http://schemas.microsoft.com/office/drawing/2014/main" id="{3BD460C7-D928-434C-8F15-BAB389C62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5" name="Picture 5">
          <a:extLst>
            <a:ext uri="{FF2B5EF4-FFF2-40B4-BE49-F238E27FC236}">
              <a16:creationId xmlns:a16="http://schemas.microsoft.com/office/drawing/2014/main" id="{BFA0DCA6-AEDA-4060-8972-FA1668A4A1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6" name="Picture 5">
          <a:extLst>
            <a:ext uri="{FF2B5EF4-FFF2-40B4-BE49-F238E27FC236}">
              <a16:creationId xmlns:a16="http://schemas.microsoft.com/office/drawing/2014/main" id="{F580E814-5B20-4D97-A3CA-BD690BA60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7" name="Picture 5">
          <a:extLst>
            <a:ext uri="{FF2B5EF4-FFF2-40B4-BE49-F238E27FC236}">
              <a16:creationId xmlns:a16="http://schemas.microsoft.com/office/drawing/2014/main" id="{CED216A4-27C2-4D37-905F-63C9BD131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8" name="Picture 5">
          <a:extLst>
            <a:ext uri="{FF2B5EF4-FFF2-40B4-BE49-F238E27FC236}">
              <a16:creationId xmlns:a16="http://schemas.microsoft.com/office/drawing/2014/main" id="{D09C359B-5782-4D42-9D22-C0E8CA8F82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39" name="Picture 5">
          <a:extLst>
            <a:ext uri="{FF2B5EF4-FFF2-40B4-BE49-F238E27FC236}">
              <a16:creationId xmlns:a16="http://schemas.microsoft.com/office/drawing/2014/main" id="{9DF11252-9510-4F28-A7EA-0C042704FC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0" name="Picture 5">
          <a:extLst>
            <a:ext uri="{FF2B5EF4-FFF2-40B4-BE49-F238E27FC236}">
              <a16:creationId xmlns:a16="http://schemas.microsoft.com/office/drawing/2014/main" id="{6EFC5EAD-3EF2-4790-A3B2-5C616352E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1" name="Picture 5">
          <a:extLst>
            <a:ext uri="{FF2B5EF4-FFF2-40B4-BE49-F238E27FC236}">
              <a16:creationId xmlns:a16="http://schemas.microsoft.com/office/drawing/2014/main" id="{55A2CDBB-07E1-449E-AF84-3C65CF9D01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2" name="Picture 5">
          <a:extLst>
            <a:ext uri="{FF2B5EF4-FFF2-40B4-BE49-F238E27FC236}">
              <a16:creationId xmlns:a16="http://schemas.microsoft.com/office/drawing/2014/main" id="{BF36441F-052E-4075-BD1F-6DF4F661BE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3" name="Picture 5">
          <a:extLst>
            <a:ext uri="{FF2B5EF4-FFF2-40B4-BE49-F238E27FC236}">
              <a16:creationId xmlns:a16="http://schemas.microsoft.com/office/drawing/2014/main" id="{A0F0E0D7-5D3B-4E24-9E19-0DEFB1ABA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4" name="Picture 5">
          <a:extLst>
            <a:ext uri="{FF2B5EF4-FFF2-40B4-BE49-F238E27FC236}">
              <a16:creationId xmlns:a16="http://schemas.microsoft.com/office/drawing/2014/main" id="{E6CD999C-8D14-4F6A-92F4-7EE6C198D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5" name="Picture 5">
          <a:extLst>
            <a:ext uri="{FF2B5EF4-FFF2-40B4-BE49-F238E27FC236}">
              <a16:creationId xmlns:a16="http://schemas.microsoft.com/office/drawing/2014/main" id="{0FF5539C-42F4-44B8-A11C-457D0409D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6" name="Picture 5">
          <a:extLst>
            <a:ext uri="{FF2B5EF4-FFF2-40B4-BE49-F238E27FC236}">
              <a16:creationId xmlns:a16="http://schemas.microsoft.com/office/drawing/2014/main" id="{DED61D7A-9B12-494A-A769-D952F1E3C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7" name="Picture 5">
          <a:extLst>
            <a:ext uri="{FF2B5EF4-FFF2-40B4-BE49-F238E27FC236}">
              <a16:creationId xmlns:a16="http://schemas.microsoft.com/office/drawing/2014/main" id="{7EF21FA0-CD0D-427C-A788-15E612489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8" name="Picture 5">
          <a:extLst>
            <a:ext uri="{FF2B5EF4-FFF2-40B4-BE49-F238E27FC236}">
              <a16:creationId xmlns:a16="http://schemas.microsoft.com/office/drawing/2014/main" id="{C3C3484D-D51B-4DE7-8940-70D1AF3F66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49" name="Picture 5">
          <a:extLst>
            <a:ext uri="{FF2B5EF4-FFF2-40B4-BE49-F238E27FC236}">
              <a16:creationId xmlns:a16="http://schemas.microsoft.com/office/drawing/2014/main" id="{10D874CC-945B-42BC-AE1F-BA6EBE65A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0" name="Picture 5">
          <a:extLst>
            <a:ext uri="{FF2B5EF4-FFF2-40B4-BE49-F238E27FC236}">
              <a16:creationId xmlns:a16="http://schemas.microsoft.com/office/drawing/2014/main" id="{AAFF070A-1CB8-468F-92EC-E49B0FE2A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1" name="Picture 5">
          <a:extLst>
            <a:ext uri="{FF2B5EF4-FFF2-40B4-BE49-F238E27FC236}">
              <a16:creationId xmlns:a16="http://schemas.microsoft.com/office/drawing/2014/main" id="{DF35D9EF-B8B9-4662-98A3-C7BCA68BE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2" name="Picture 5">
          <a:extLst>
            <a:ext uri="{FF2B5EF4-FFF2-40B4-BE49-F238E27FC236}">
              <a16:creationId xmlns:a16="http://schemas.microsoft.com/office/drawing/2014/main" id="{6DD9A9A8-3B70-4DAE-A30F-0A6F1B42E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3" name="Picture 5">
          <a:extLst>
            <a:ext uri="{FF2B5EF4-FFF2-40B4-BE49-F238E27FC236}">
              <a16:creationId xmlns:a16="http://schemas.microsoft.com/office/drawing/2014/main" id="{FCF9A530-A1D9-42BF-BB8E-A97B4865A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4" name="Picture 5">
          <a:extLst>
            <a:ext uri="{FF2B5EF4-FFF2-40B4-BE49-F238E27FC236}">
              <a16:creationId xmlns:a16="http://schemas.microsoft.com/office/drawing/2014/main" id="{F24D72ED-4F19-48AE-94DA-929A4F036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5" name="Picture 5">
          <a:extLst>
            <a:ext uri="{FF2B5EF4-FFF2-40B4-BE49-F238E27FC236}">
              <a16:creationId xmlns:a16="http://schemas.microsoft.com/office/drawing/2014/main" id="{E4585DBE-F074-4FD5-BE26-2E75D18733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6" name="Picture 5">
          <a:extLst>
            <a:ext uri="{FF2B5EF4-FFF2-40B4-BE49-F238E27FC236}">
              <a16:creationId xmlns:a16="http://schemas.microsoft.com/office/drawing/2014/main" id="{216C041A-974A-432B-BD42-7F75E1351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7" name="Picture 5">
          <a:extLst>
            <a:ext uri="{FF2B5EF4-FFF2-40B4-BE49-F238E27FC236}">
              <a16:creationId xmlns:a16="http://schemas.microsoft.com/office/drawing/2014/main" id="{48A861BA-D4E7-414D-8DEB-D1E1B6AD44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8" name="Picture 5">
          <a:extLst>
            <a:ext uri="{FF2B5EF4-FFF2-40B4-BE49-F238E27FC236}">
              <a16:creationId xmlns:a16="http://schemas.microsoft.com/office/drawing/2014/main" id="{FF408A04-B674-4511-B974-13794E2F5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59" name="Picture 5">
          <a:extLst>
            <a:ext uri="{FF2B5EF4-FFF2-40B4-BE49-F238E27FC236}">
              <a16:creationId xmlns:a16="http://schemas.microsoft.com/office/drawing/2014/main" id="{340687AF-9593-495D-938B-71F96286E4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0" name="Picture 5">
          <a:extLst>
            <a:ext uri="{FF2B5EF4-FFF2-40B4-BE49-F238E27FC236}">
              <a16:creationId xmlns:a16="http://schemas.microsoft.com/office/drawing/2014/main" id="{E2D07E6B-950F-4D6D-A6CF-07E091640D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1" name="Picture 5">
          <a:extLst>
            <a:ext uri="{FF2B5EF4-FFF2-40B4-BE49-F238E27FC236}">
              <a16:creationId xmlns:a16="http://schemas.microsoft.com/office/drawing/2014/main" id="{F00FB565-CE60-488B-9092-C4FE6790E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2" name="Picture 5">
          <a:extLst>
            <a:ext uri="{FF2B5EF4-FFF2-40B4-BE49-F238E27FC236}">
              <a16:creationId xmlns:a16="http://schemas.microsoft.com/office/drawing/2014/main" id="{18098DD7-E288-4DA8-B03E-D0DC70D31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3" name="Picture 5">
          <a:extLst>
            <a:ext uri="{FF2B5EF4-FFF2-40B4-BE49-F238E27FC236}">
              <a16:creationId xmlns:a16="http://schemas.microsoft.com/office/drawing/2014/main" id="{30C6DEF3-8100-4C09-8976-C4434F16C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4" name="Picture 5">
          <a:extLst>
            <a:ext uri="{FF2B5EF4-FFF2-40B4-BE49-F238E27FC236}">
              <a16:creationId xmlns:a16="http://schemas.microsoft.com/office/drawing/2014/main" id="{CBA1D977-3C8C-4E9D-B1B7-B84262A97D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5" name="Picture 5">
          <a:extLst>
            <a:ext uri="{FF2B5EF4-FFF2-40B4-BE49-F238E27FC236}">
              <a16:creationId xmlns:a16="http://schemas.microsoft.com/office/drawing/2014/main" id="{CD29C1ED-70E4-4506-BF4E-9017B8C5B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6" name="Picture 5">
          <a:extLst>
            <a:ext uri="{FF2B5EF4-FFF2-40B4-BE49-F238E27FC236}">
              <a16:creationId xmlns:a16="http://schemas.microsoft.com/office/drawing/2014/main" id="{124C53C1-AD98-4719-A982-DF6CF487C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7" name="Picture 5">
          <a:extLst>
            <a:ext uri="{FF2B5EF4-FFF2-40B4-BE49-F238E27FC236}">
              <a16:creationId xmlns:a16="http://schemas.microsoft.com/office/drawing/2014/main" id="{FF3B46EB-9848-4491-8272-3247D02CC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8" name="Picture 5">
          <a:extLst>
            <a:ext uri="{FF2B5EF4-FFF2-40B4-BE49-F238E27FC236}">
              <a16:creationId xmlns:a16="http://schemas.microsoft.com/office/drawing/2014/main" id="{421549A1-FF71-4870-9D3C-252A2E347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69" name="Picture 5">
          <a:extLst>
            <a:ext uri="{FF2B5EF4-FFF2-40B4-BE49-F238E27FC236}">
              <a16:creationId xmlns:a16="http://schemas.microsoft.com/office/drawing/2014/main" id="{5628A8A8-C253-4E37-96F9-EF61DE863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0" name="Picture 5">
          <a:extLst>
            <a:ext uri="{FF2B5EF4-FFF2-40B4-BE49-F238E27FC236}">
              <a16:creationId xmlns:a16="http://schemas.microsoft.com/office/drawing/2014/main" id="{AE8E6426-ECA5-4735-A093-CEB3DF3303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1" name="Picture 5">
          <a:extLst>
            <a:ext uri="{FF2B5EF4-FFF2-40B4-BE49-F238E27FC236}">
              <a16:creationId xmlns:a16="http://schemas.microsoft.com/office/drawing/2014/main" id="{DFFCD073-28E8-4B93-B92A-98AACCE27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2" name="Picture 5">
          <a:extLst>
            <a:ext uri="{FF2B5EF4-FFF2-40B4-BE49-F238E27FC236}">
              <a16:creationId xmlns:a16="http://schemas.microsoft.com/office/drawing/2014/main" id="{E3725363-A7DD-4E5B-9BB8-B48FA88E8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3" name="Picture 5">
          <a:extLst>
            <a:ext uri="{FF2B5EF4-FFF2-40B4-BE49-F238E27FC236}">
              <a16:creationId xmlns:a16="http://schemas.microsoft.com/office/drawing/2014/main" id="{E90BA705-5602-49FA-820F-858BEBD31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4" name="Picture 5">
          <a:extLst>
            <a:ext uri="{FF2B5EF4-FFF2-40B4-BE49-F238E27FC236}">
              <a16:creationId xmlns:a16="http://schemas.microsoft.com/office/drawing/2014/main" id="{CC7EA455-CFCF-4EC2-B079-5D21AB618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5" name="Picture 5">
          <a:extLst>
            <a:ext uri="{FF2B5EF4-FFF2-40B4-BE49-F238E27FC236}">
              <a16:creationId xmlns:a16="http://schemas.microsoft.com/office/drawing/2014/main" id="{E199BCF1-591A-4A57-AA8D-F28B742960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6" name="Picture 5">
          <a:extLst>
            <a:ext uri="{FF2B5EF4-FFF2-40B4-BE49-F238E27FC236}">
              <a16:creationId xmlns:a16="http://schemas.microsoft.com/office/drawing/2014/main" id="{E3B73628-7F0B-4383-BC09-FFFF82CC84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7" name="Picture 5">
          <a:extLst>
            <a:ext uri="{FF2B5EF4-FFF2-40B4-BE49-F238E27FC236}">
              <a16:creationId xmlns:a16="http://schemas.microsoft.com/office/drawing/2014/main" id="{129E052C-981C-4966-8521-B2338D7E5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8" name="Picture 5">
          <a:extLst>
            <a:ext uri="{FF2B5EF4-FFF2-40B4-BE49-F238E27FC236}">
              <a16:creationId xmlns:a16="http://schemas.microsoft.com/office/drawing/2014/main" id="{5C247DF5-B9BA-411E-B7CD-C21EEC714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79" name="Picture 5">
          <a:extLst>
            <a:ext uri="{FF2B5EF4-FFF2-40B4-BE49-F238E27FC236}">
              <a16:creationId xmlns:a16="http://schemas.microsoft.com/office/drawing/2014/main" id="{1DD50D4A-9CA3-4E12-A90E-8FB555859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0" name="Picture 5">
          <a:extLst>
            <a:ext uri="{FF2B5EF4-FFF2-40B4-BE49-F238E27FC236}">
              <a16:creationId xmlns:a16="http://schemas.microsoft.com/office/drawing/2014/main" id="{05A69BBF-BA78-4BF1-AF4D-7EB97C5C2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1" name="Picture 5">
          <a:extLst>
            <a:ext uri="{FF2B5EF4-FFF2-40B4-BE49-F238E27FC236}">
              <a16:creationId xmlns:a16="http://schemas.microsoft.com/office/drawing/2014/main" id="{EE06808C-BCFA-4B50-AF2E-E87063AD1F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2" name="Picture 5">
          <a:extLst>
            <a:ext uri="{FF2B5EF4-FFF2-40B4-BE49-F238E27FC236}">
              <a16:creationId xmlns:a16="http://schemas.microsoft.com/office/drawing/2014/main" id="{1828EC67-377A-4B62-AB1C-D8053F4A6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3" name="Picture 5">
          <a:extLst>
            <a:ext uri="{FF2B5EF4-FFF2-40B4-BE49-F238E27FC236}">
              <a16:creationId xmlns:a16="http://schemas.microsoft.com/office/drawing/2014/main" id="{1E29452D-32C3-4499-803A-1D729C21D4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4" name="Picture 5">
          <a:extLst>
            <a:ext uri="{FF2B5EF4-FFF2-40B4-BE49-F238E27FC236}">
              <a16:creationId xmlns:a16="http://schemas.microsoft.com/office/drawing/2014/main" id="{5840EE4A-05E5-4A60-B7CF-2EB2E8395F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285" name="Picture 5">
          <a:extLst>
            <a:ext uri="{FF2B5EF4-FFF2-40B4-BE49-F238E27FC236}">
              <a16:creationId xmlns:a16="http://schemas.microsoft.com/office/drawing/2014/main" id="{353B4AC2-DEC6-4039-A353-F03B7DB443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86" name="Picture 5">
          <a:extLst>
            <a:ext uri="{FF2B5EF4-FFF2-40B4-BE49-F238E27FC236}">
              <a16:creationId xmlns:a16="http://schemas.microsoft.com/office/drawing/2014/main" id="{14899406-0472-4E45-B32E-860A1050A9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87" name="Picture 5">
          <a:extLst>
            <a:ext uri="{FF2B5EF4-FFF2-40B4-BE49-F238E27FC236}">
              <a16:creationId xmlns:a16="http://schemas.microsoft.com/office/drawing/2014/main" id="{3D47E179-2D21-4204-A14E-3F3699647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88" name="Picture 5">
          <a:extLst>
            <a:ext uri="{FF2B5EF4-FFF2-40B4-BE49-F238E27FC236}">
              <a16:creationId xmlns:a16="http://schemas.microsoft.com/office/drawing/2014/main" id="{56B7783C-163C-4369-B5D3-9DD6F2280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89" name="Picture 5">
          <a:extLst>
            <a:ext uri="{FF2B5EF4-FFF2-40B4-BE49-F238E27FC236}">
              <a16:creationId xmlns:a16="http://schemas.microsoft.com/office/drawing/2014/main" id="{E1E45DE6-02A7-4AEF-92AC-16A795F79F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0" name="Picture 5">
          <a:extLst>
            <a:ext uri="{FF2B5EF4-FFF2-40B4-BE49-F238E27FC236}">
              <a16:creationId xmlns:a16="http://schemas.microsoft.com/office/drawing/2014/main" id="{C33B1083-CAB5-448F-B802-A5586FB8A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1" name="Picture 5">
          <a:extLst>
            <a:ext uri="{FF2B5EF4-FFF2-40B4-BE49-F238E27FC236}">
              <a16:creationId xmlns:a16="http://schemas.microsoft.com/office/drawing/2014/main" id="{97AE353B-1669-4C2E-912A-2544D9E4EF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2" name="Picture 5">
          <a:extLst>
            <a:ext uri="{FF2B5EF4-FFF2-40B4-BE49-F238E27FC236}">
              <a16:creationId xmlns:a16="http://schemas.microsoft.com/office/drawing/2014/main" id="{762B77AD-DBC3-43B6-AD0A-D2719C7D2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3" name="Picture 5">
          <a:extLst>
            <a:ext uri="{FF2B5EF4-FFF2-40B4-BE49-F238E27FC236}">
              <a16:creationId xmlns:a16="http://schemas.microsoft.com/office/drawing/2014/main" id="{D96C9857-8B25-4D6A-A060-D9E6A82D8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4" name="Picture 5">
          <a:extLst>
            <a:ext uri="{FF2B5EF4-FFF2-40B4-BE49-F238E27FC236}">
              <a16:creationId xmlns:a16="http://schemas.microsoft.com/office/drawing/2014/main" id="{CC67B28E-0233-4E07-84DB-637B386D55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5" name="Picture 5">
          <a:extLst>
            <a:ext uri="{FF2B5EF4-FFF2-40B4-BE49-F238E27FC236}">
              <a16:creationId xmlns:a16="http://schemas.microsoft.com/office/drawing/2014/main" id="{8883AFE5-6535-43FF-B3D4-CA3234581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6" name="Picture 5">
          <a:extLst>
            <a:ext uri="{FF2B5EF4-FFF2-40B4-BE49-F238E27FC236}">
              <a16:creationId xmlns:a16="http://schemas.microsoft.com/office/drawing/2014/main" id="{92A4D77A-9ACC-4F0C-99A6-E27D487EE7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7" name="Picture 5">
          <a:extLst>
            <a:ext uri="{FF2B5EF4-FFF2-40B4-BE49-F238E27FC236}">
              <a16:creationId xmlns:a16="http://schemas.microsoft.com/office/drawing/2014/main" id="{E659759B-531B-4034-B9CD-A3DCD7FEBB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8" name="Picture 5">
          <a:extLst>
            <a:ext uri="{FF2B5EF4-FFF2-40B4-BE49-F238E27FC236}">
              <a16:creationId xmlns:a16="http://schemas.microsoft.com/office/drawing/2014/main" id="{1FED2944-5E36-448E-823E-08BB3ADC7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299" name="Picture 5">
          <a:extLst>
            <a:ext uri="{FF2B5EF4-FFF2-40B4-BE49-F238E27FC236}">
              <a16:creationId xmlns:a16="http://schemas.microsoft.com/office/drawing/2014/main" id="{DF66BD2F-D74D-40A2-8F61-2F9B87E10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0" name="Picture 5">
          <a:extLst>
            <a:ext uri="{FF2B5EF4-FFF2-40B4-BE49-F238E27FC236}">
              <a16:creationId xmlns:a16="http://schemas.microsoft.com/office/drawing/2014/main" id="{6851D837-83FA-460C-B4C9-68E560102E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1" name="Picture 5">
          <a:extLst>
            <a:ext uri="{FF2B5EF4-FFF2-40B4-BE49-F238E27FC236}">
              <a16:creationId xmlns:a16="http://schemas.microsoft.com/office/drawing/2014/main" id="{A34A05F5-E887-46F8-86E0-5555AF495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2" name="Picture 5">
          <a:extLst>
            <a:ext uri="{FF2B5EF4-FFF2-40B4-BE49-F238E27FC236}">
              <a16:creationId xmlns:a16="http://schemas.microsoft.com/office/drawing/2014/main" id="{FD959CE4-36DA-4A36-B819-E2284FC9E0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3" name="Picture 5">
          <a:extLst>
            <a:ext uri="{FF2B5EF4-FFF2-40B4-BE49-F238E27FC236}">
              <a16:creationId xmlns:a16="http://schemas.microsoft.com/office/drawing/2014/main" id="{E0CEB184-ECA9-4E52-AAE5-E789280419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4" name="Picture 5">
          <a:extLst>
            <a:ext uri="{FF2B5EF4-FFF2-40B4-BE49-F238E27FC236}">
              <a16:creationId xmlns:a16="http://schemas.microsoft.com/office/drawing/2014/main" id="{4427B1F1-5427-42D2-BB35-B7F2CC130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5" name="Picture 5">
          <a:extLst>
            <a:ext uri="{FF2B5EF4-FFF2-40B4-BE49-F238E27FC236}">
              <a16:creationId xmlns:a16="http://schemas.microsoft.com/office/drawing/2014/main" id="{012BC44C-E42C-46B4-9AA9-3209E3704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06" name="Picture 5">
          <a:extLst>
            <a:ext uri="{FF2B5EF4-FFF2-40B4-BE49-F238E27FC236}">
              <a16:creationId xmlns:a16="http://schemas.microsoft.com/office/drawing/2014/main" id="{CCDB1493-B49A-4AF2-861D-A05F24B0BD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07" name="Picture 5">
          <a:extLst>
            <a:ext uri="{FF2B5EF4-FFF2-40B4-BE49-F238E27FC236}">
              <a16:creationId xmlns:a16="http://schemas.microsoft.com/office/drawing/2014/main" id="{FB877F9F-1947-4196-843F-47BA1D264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08" name="Picture 5">
          <a:extLst>
            <a:ext uri="{FF2B5EF4-FFF2-40B4-BE49-F238E27FC236}">
              <a16:creationId xmlns:a16="http://schemas.microsoft.com/office/drawing/2014/main" id="{D132221B-8CC4-4081-AF6A-A285513BF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09" name="Picture 5">
          <a:extLst>
            <a:ext uri="{FF2B5EF4-FFF2-40B4-BE49-F238E27FC236}">
              <a16:creationId xmlns:a16="http://schemas.microsoft.com/office/drawing/2014/main" id="{442AA236-0A50-4870-BE8D-CAC98C319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0" name="Picture 5">
          <a:extLst>
            <a:ext uri="{FF2B5EF4-FFF2-40B4-BE49-F238E27FC236}">
              <a16:creationId xmlns:a16="http://schemas.microsoft.com/office/drawing/2014/main" id="{2D7451E4-0536-4BAA-A54C-245F961F3D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1" name="Picture 5">
          <a:extLst>
            <a:ext uri="{FF2B5EF4-FFF2-40B4-BE49-F238E27FC236}">
              <a16:creationId xmlns:a16="http://schemas.microsoft.com/office/drawing/2014/main" id="{AF8E5655-E17A-4CAC-A99E-FE6A1AC8C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2" name="Picture 5">
          <a:extLst>
            <a:ext uri="{FF2B5EF4-FFF2-40B4-BE49-F238E27FC236}">
              <a16:creationId xmlns:a16="http://schemas.microsoft.com/office/drawing/2014/main" id="{5E2E5CD0-E4E6-439E-9BE7-0BF4A7DA9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3" name="Picture 5">
          <a:extLst>
            <a:ext uri="{FF2B5EF4-FFF2-40B4-BE49-F238E27FC236}">
              <a16:creationId xmlns:a16="http://schemas.microsoft.com/office/drawing/2014/main" id="{AFF9DD5C-0943-4C18-8829-34945D2F5C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4" name="Picture 5">
          <a:extLst>
            <a:ext uri="{FF2B5EF4-FFF2-40B4-BE49-F238E27FC236}">
              <a16:creationId xmlns:a16="http://schemas.microsoft.com/office/drawing/2014/main" id="{A7B8E426-E547-4391-97BC-462E92938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5" name="Picture 5">
          <a:extLst>
            <a:ext uri="{FF2B5EF4-FFF2-40B4-BE49-F238E27FC236}">
              <a16:creationId xmlns:a16="http://schemas.microsoft.com/office/drawing/2014/main" id="{31E6DD40-72BA-4379-A2FB-F041820F04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6" name="Picture 5">
          <a:extLst>
            <a:ext uri="{FF2B5EF4-FFF2-40B4-BE49-F238E27FC236}">
              <a16:creationId xmlns:a16="http://schemas.microsoft.com/office/drawing/2014/main" id="{28828324-633E-481D-966C-379751E9F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7" name="Picture 5">
          <a:extLst>
            <a:ext uri="{FF2B5EF4-FFF2-40B4-BE49-F238E27FC236}">
              <a16:creationId xmlns:a16="http://schemas.microsoft.com/office/drawing/2014/main" id="{96EB83DB-428B-42E3-944B-9DD00CF29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8" name="Picture 5">
          <a:extLst>
            <a:ext uri="{FF2B5EF4-FFF2-40B4-BE49-F238E27FC236}">
              <a16:creationId xmlns:a16="http://schemas.microsoft.com/office/drawing/2014/main" id="{EC857C59-9AFF-47AD-914C-EEDD1942E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19" name="Picture 5">
          <a:extLst>
            <a:ext uri="{FF2B5EF4-FFF2-40B4-BE49-F238E27FC236}">
              <a16:creationId xmlns:a16="http://schemas.microsoft.com/office/drawing/2014/main" id="{8D8D9D7A-53C3-47A4-909D-CA18E95B0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0" name="Picture 5">
          <a:extLst>
            <a:ext uri="{FF2B5EF4-FFF2-40B4-BE49-F238E27FC236}">
              <a16:creationId xmlns:a16="http://schemas.microsoft.com/office/drawing/2014/main" id="{0173B0A1-8D6F-4483-8CD4-5B95110F6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1" name="Picture 5">
          <a:extLst>
            <a:ext uri="{FF2B5EF4-FFF2-40B4-BE49-F238E27FC236}">
              <a16:creationId xmlns:a16="http://schemas.microsoft.com/office/drawing/2014/main" id="{504828C3-569D-4E62-8A1A-797C943A9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2" name="Picture 5">
          <a:extLst>
            <a:ext uri="{FF2B5EF4-FFF2-40B4-BE49-F238E27FC236}">
              <a16:creationId xmlns:a16="http://schemas.microsoft.com/office/drawing/2014/main" id="{6CFBDB8A-494F-4578-9BEC-885DF7A1E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3" name="Picture 5">
          <a:extLst>
            <a:ext uri="{FF2B5EF4-FFF2-40B4-BE49-F238E27FC236}">
              <a16:creationId xmlns:a16="http://schemas.microsoft.com/office/drawing/2014/main" id="{A22DC7E3-0EB2-4F45-B262-29FC636183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4" name="Picture 5">
          <a:extLst>
            <a:ext uri="{FF2B5EF4-FFF2-40B4-BE49-F238E27FC236}">
              <a16:creationId xmlns:a16="http://schemas.microsoft.com/office/drawing/2014/main" id="{987F6CA7-3FAE-4E91-B788-B50922AB1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5" name="Picture 5">
          <a:extLst>
            <a:ext uri="{FF2B5EF4-FFF2-40B4-BE49-F238E27FC236}">
              <a16:creationId xmlns:a16="http://schemas.microsoft.com/office/drawing/2014/main" id="{CF06BAE5-4292-46E6-AE19-E50C0018B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6" name="Picture 5">
          <a:extLst>
            <a:ext uri="{FF2B5EF4-FFF2-40B4-BE49-F238E27FC236}">
              <a16:creationId xmlns:a16="http://schemas.microsoft.com/office/drawing/2014/main" id="{D5523560-976F-4874-8C59-EA02C50ECA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327" name="Picture 5">
          <a:extLst>
            <a:ext uri="{FF2B5EF4-FFF2-40B4-BE49-F238E27FC236}">
              <a16:creationId xmlns:a16="http://schemas.microsoft.com/office/drawing/2014/main" id="{8204593C-5DB7-4CD2-8C2A-385F52AED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28" name="Picture 5">
          <a:extLst>
            <a:ext uri="{FF2B5EF4-FFF2-40B4-BE49-F238E27FC236}">
              <a16:creationId xmlns:a16="http://schemas.microsoft.com/office/drawing/2014/main" id="{A0654032-B349-4CBF-88DE-30C24AD3D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29" name="Picture 5">
          <a:extLst>
            <a:ext uri="{FF2B5EF4-FFF2-40B4-BE49-F238E27FC236}">
              <a16:creationId xmlns:a16="http://schemas.microsoft.com/office/drawing/2014/main" id="{EF3476ED-EB01-4C9E-ABBF-9CFB48229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0" name="Picture 5">
          <a:extLst>
            <a:ext uri="{FF2B5EF4-FFF2-40B4-BE49-F238E27FC236}">
              <a16:creationId xmlns:a16="http://schemas.microsoft.com/office/drawing/2014/main" id="{E6DF9292-5162-4677-B7A5-7745E972E2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1" name="Picture 5">
          <a:extLst>
            <a:ext uri="{FF2B5EF4-FFF2-40B4-BE49-F238E27FC236}">
              <a16:creationId xmlns:a16="http://schemas.microsoft.com/office/drawing/2014/main" id="{0DBCBAAE-AE4F-4A7F-B6A5-A77B3AC2E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2" name="Picture 5">
          <a:extLst>
            <a:ext uri="{FF2B5EF4-FFF2-40B4-BE49-F238E27FC236}">
              <a16:creationId xmlns:a16="http://schemas.microsoft.com/office/drawing/2014/main" id="{E49448CA-D049-4AC6-8241-152367F0E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3" name="Picture 5">
          <a:extLst>
            <a:ext uri="{FF2B5EF4-FFF2-40B4-BE49-F238E27FC236}">
              <a16:creationId xmlns:a16="http://schemas.microsoft.com/office/drawing/2014/main" id="{7ECE9FDF-7126-4DBD-B21B-91C9B8F275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4" name="Picture 5">
          <a:extLst>
            <a:ext uri="{FF2B5EF4-FFF2-40B4-BE49-F238E27FC236}">
              <a16:creationId xmlns:a16="http://schemas.microsoft.com/office/drawing/2014/main" id="{58CAF1D1-497A-46FA-8B78-2F134B98E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5" name="Picture 5">
          <a:extLst>
            <a:ext uri="{FF2B5EF4-FFF2-40B4-BE49-F238E27FC236}">
              <a16:creationId xmlns:a16="http://schemas.microsoft.com/office/drawing/2014/main" id="{9EECBD61-BEED-49D2-8E0C-BDDDE14C9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6" name="Picture 5">
          <a:extLst>
            <a:ext uri="{FF2B5EF4-FFF2-40B4-BE49-F238E27FC236}">
              <a16:creationId xmlns:a16="http://schemas.microsoft.com/office/drawing/2014/main" id="{1738016D-498F-46CA-9CCD-8F2415E5F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7" name="Picture 5">
          <a:extLst>
            <a:ext uri="{FF2B5EF4-FFF2-40B4-BE49-F238E27FC236}">
              <a16:creationId xmlns:a16="http://schemas.microsoft.com/office/drawing/2014/main" id="{798379D1-A46A-4B65-9EF4-41A930526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8" name="Picture 5">
          <a:extLst>
            <a:ext uri="{FF2B5EF4-FFF2-40B4-BE49-F238E27FC236}">
              <a16:creationId xmlns:a16="http://schemas.microsoft.com/office/drawing/2014/main" id="{474C2A57-AED3-4016-B0F0-790DAD6D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39" name="Picture 5">
          <a:extLst>
            <a:ext uri="{FF2B5EF4-FFF2-40B4-BE49-F238E27FC236}">
              <a16:creationId xmlns:a16="http://schemas.microsoft.com/office/drawing/2014/main" id="{28A8226D-4FD3-4634-B0AD-416C797EC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0" name="Picture 5">
          <a:extLst>
            <a:ext uri="{FF2B5EF4-FFF2-40B4-BE49-F238E27FC236}">
              <a16:creationId xmlns:a16="http://schemas.microsoft.com/office/drawing/2014/main" id="{4C10B5F6-0C05-4628-8AAD-428CE0138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1" name="Picture 5">
          <a:extLst>
            <a:ext uri="{FF2B5EF4-FFF2-40B4-BE49-F238E27FC236}">
              <a16:creationId xmlns:a16="http://schemas.microsoft.com/office/drawing/2014/main" id="{AED5C24E-72FD-482C-8531-57988C588E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2" name="Picture 5">
          <a:extLst>
            <a:ext uri="{FF2B5EF4-FFF2-40B4-BE49-F238E27FC236}">
              <a16:creationId xmlns:a16="http://schemas.microsoft.com/office/drawing/2014/main" id="{4239A3CB-0526-40F5-8508-D49669A0D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3" name="Picture 5">
          <a:extLst>
            <a:ext uri="{FF2B5EF4-FFF2-40B4-BE49-F238E27FC236}">
              <a16:creationId xmlns:a16="http://schemas.microsoft.com/office/drawing/2014/main" id="{462522D3-CCE5-406A-A1AC-91080E90C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4" name="Picture 5">
          <a:extLst>
            <a:ext uri="{FF2B5EF4-FFF2-40B4-BE49-F238E27FC236}">
              <a16:creationId xmlns:a16="http://schemas.microsoft.com/office/drawing/2014/main" id="{6CD8CC35-9E9C-4073-939A-6DCCA26B7C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5" name="Picture 5">
          <a:extLst>
            <a:ext uri="{FF2B5EF4-FFF2-40B4-BE49-F238E27FC236}">
              <a16:creationId xmlns:a16="http://schemas.microsoft.com/office/drawing/2014/main" id="{44EA0E48-B6AE-484F-BE7F-9AF0AD4F94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6" name="Picture 5">
          <a:extLst>
            <a:ext uri="{FF2B5EF4-FFF2-40B4-BE49-F238E27FC236}">
              <a16:creationId xmlns:a16="http://schemas.microsoft.com/office/drawing/2014/main" id="{35BA9635-0EC5-41DE-840A-C09766543D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7" name="Picture 5">
          <a:extLst>
            <a:ext uri="{FF2B5EF4-FFF2-40B4-BE49-F238E27FC236}">
              <a16:creationId xmlns:a16="http://schemas.microsoft.com/office/drawing/2014/main" id="{7960021A-617D-47EB-AFEA-BD0209AEDF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8" name="Picture 5">
          <a:extLst>
            <a:ext uri="{FF2B5EF4-FFF2-40B4-BE49-F238E27FC236}">
              <a16:creationId xmlns:a16="http://schemas.microsoft.com/office/drawing/2014/main" id="{D12FB069-0995-4446-BB46-C6C6E0AE8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49" name="Picture 5">
          <a:extLst>
            <a:ext uri="{FF2B5EF4-FFF2-40B4-BE49-F238E27FC236}">
              <a16:creationId xmlns:a16="http://schemas.microsoft.com/office/drawing/2014/main" id="{44F75AFF-62EE-42FC-A7DE-3CE785AAC4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0" name="Picture 5">
          <a:extLst>
            <a:ext uri="{FF2B5EF4-FFF2-40B4-BE49-F238E27FC236}">
              <a16:creationId xmlns:a16="http://schemas.microsoft.com/office/drawing/2014/main" id="{2B9B44DB-C21C-4CA2-9887-BD686151F9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1" name="Picture 5">
          <a:extLst>
            <a:ext uri="{FF2B5EF4-FFF2-40B4-BE49-F238E27FC236}">
              <a16:creationId xmlns:a16="http://schemas.microsoft.com/office/drawing/2014/main" id="{A699956F-AE35-4781-A9A6-059916419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2" name="Picture 5">
          <a:extLst>
            <a:ext uri="{FF2B5EF4-FFF2-40B4-BE49-F238E27FC236}">
              <a16:creationId xmlns:a16="http://schemas.microsoft.com/office/drawing/2014/main" id="{99B53CE2-109E-487F-B698-E7AC2E582F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3" name="Picture 5">
          <a:extLst>
            <a:ext uri="{FF2B5EF4-FFF2-40B4-BE49-F238E27FC236}">
              <a16:creationId xmlns:a16="http://schemas.microsoft.com/office/drawing/2014/main" id="{E1DB18EE-E3AA-47EA-A40E-B33372545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4" name="Picture 5">
          <a:extLst>
            <a:ext uri="{FF2B5EF4-FFF2-40B4-BE49-F238E27FC236}">
              <a16:creationId xmlns:a16="http://schemas.microsoft.com/office/drawing/2014/main" id="{3B153D63-2D98-4016-A711-C295D2783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5" name="Picture 5">
          <a:extLst>
            <a:ext uri="{FF2B5EF4-FFF2-40B4-BE49-F238E27FC236}">
              <a16:creationId xmlns:a16="http://schemas.microsoft.com/office/drawing/2014/main" id="{9F0239BB-19BC-4CE6-84C0-F301BF4DB4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6" name="Picture 5">
          <a:extLst>
            <a:ext uri="{FF2B5EF4-FFF2-40B4-BE49-F238E27FC236}">
              <a16:creationId xmlns:a16="http://schemas.microsoft.com/office/drawing/2014/main" id="{36A91AAD-DD6F-4CEF-A125-8ADAF7332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7" name="Picture 5">
          <a:extLst>
            <a:ext uri="{FF2B5EF4-FFF2-40B4-BE49-F238E27FC236}">
              <a16:creationId xmlns:a16="http://schemas.microsoft.com/office/drawing/2014/main" id="{38739347-98AF-40B0-9E54-071FD05B17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8" name="Picture 5">
          <a:extLst>
            <a:ext uri="{FF2B5EF4-FFF2-40B4-BE49-F238E27FC236}">
              <a16:creationId xmlns:a16="http://schemas.microsoft.com/office/drawing/2014/main" id="{590AEBA9-B6B5-4125-B85D-DF917C89D8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59" name="Picture 5">
          <a:extLst>
            <a:ext uri="{FF2B5EF4-FFF2-40B4-BE49-F238E27FC236}">
              <a16:creationId xmlns:a16="http://schemas.microsoft.com/office/drawing/2014/main" id="{8C9C7F73-2152-49A1-B302-65D9C4034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0" name="Picture 5">
          <a:extLst>
            <a:ext uri="{FF2B5EF4-FFF2-40B4-BE49-F238E27FC236}">
              <a16:creationId xmlns:a16="http://schemas.microsoft.com/office/drawing/2014/main" id="{33A6E14D-C726-406C-BA8D-767C0FC75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1" name="Picture 5">
          <a:extLst>
            <a:ext uri="{FF2B5EF4-FFF2-40B4-BE49-F238E27FC236}">
              <a16:creationId xmlns:a16="http://schemas.microsoft.com/office/drawing/2014/main" id="{B4C42957-4740-4C70-ADA6-0812D4E4DA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2" name="Picture 5">
          <a:extLst>
            <a:ext uri="{FF2B5EF4-FFF2-40B4-BE49-F238E27FC236}">
              <a16:creationId xmlns:a16="http://schemas.microsoft.com/office/drawing/2014/main" id="{A6DDA600-BEFA-4CD5-91F4-39D5B7A23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3" name="Picture 5">
          <a:extLst>
            <a:ext uri="{FF2B5EF4-FFF2-40B4-BE49-F238E27FC236}">
              <a16:creationId xmlns:a16="http://schemas.microsoft.com/office/drawing/2014/main" id="{333531AD-716B-480A-AE24-8B96AFB044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4" name="Picture 5">
          <a:extLst>
            <a:ext uri="{FF2B5EF4-FFF2-40B4-BE49-F238E27FC236}">
              <a16:creationId xmlns:a16="http://schemas.microsoft.com/office/drawing/2014/main" id="{E4D942C0-7056-4B50-BA7F-2AEB3B510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5" name="Picture 5">
          <a:extLst>
            <a:ext uri="{FF2B5EF4-FFF2-40B4-BE49-F238E27FC236}">
              <a16:creationId xmlns:a16="http://schemas.microsoft.com/office/drawing/2014/main" id="{52B75925-6BEA-416E-927B-064C695A9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6" name="Picture 5">
          <a:extLst>
            <a:ext uri="{FF2B5EF4-FFF2-40B4-BE49-F238E27FC236}">
              <a16:creationId xmlns:a16="http://schemas.microsoft.com/office/drawing/2014/main" id="{832D6200-8DF2-4683-86AD-BCA4EE2739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7" name="Picture 5">
          <a:extLst>
            <a:ext uri="{FF2B5EF4-FFF2-40B4-BE49-F238E27FC236}">
              <a16:creationId xmlns:a16="http://schemas.microsoft.com/office/drawing/2014/main" id="{ACBECCF3-9A6F-408A-80ED-E8E33E871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8" name="Picture 5">
          <a:extLst>
            <a:ext uri="{FF2B5EF4-FFF2-40B4-BE49-F238E27FC236}">
              <a16:creationId xmlns:a16="http://schemas.microsoft.com/office/drawing/2014/main" id="{6E8688F8-2D3F-4220-8F5B-4C17461338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69" name="Picture 5">
          <a:extLst>
            <a:ext uri="{FF2B5EF4-FFF2-40B4-BE49-F238E27FC236}">
              <a16:creationId xmlns:a16="http://schemas.microsoft.com/office/drawing/2014/main" id="{378EEB87-66AA-4208-85CD-E58D565C6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0" name="Picture 5">
          <a:extLst>
            <a:ext uri="{FF2B5EF4-FFF2-40B4-BE49-F238E27FC236}">
              <a16:creationId xmlns:a16="http://schemas.microsoft.com/office/drawing/2014/main" id="{3CEFA061-FCC4-4A2D-B6B5-F5F623099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1" name="Picture 5">
          <a:extLst>
            <a:ext uri="{FF2B5EF4-FFF2-40B4-BE49-F238E27FC236}">
              <a16:creationId xmlns:a16="http://schemas.microsoft.com/office/drawing/2014/main" id="{11621FE9-BF98-42BF-B425-9C2C86CA81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2" name="Picture 5">
          <a:extLst>
            <a:ext uri="{FF2B5EF4-FFF2-40B4-BE49-F238E27FC236}">
              <a16:creationId xmlns:a16="http://schemas.microsoft.com/office/drawing/2014/main" id="{876BEFA5-00C0-442B-9076-A60090074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3" name="Picture 5">
          <a:extLst>
            <a:ext uri="{FF2B5EF4-FFF2-40B4-BE49-F238E27FC236}">
              <a16:creationId xmlns:a16="http://schemas.microsoft.com/office/drawing/2014/main" id="{F8A953D9-04B3-4953-A6B6-FC9EC95F62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4" name="Picture 5">
          <a:extLst>
            <a:ext uri="{FF2B5EF4-FFF2-40B4-BE49-F238E27FC236}">
              <a16:creationId xmlns:a16="http://schemas.microsoft.com/office/drawing/2014/main" id="{C733B9A0-C72F-4908-885A-084F1F653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5" name="Picture 5">
          <a:extLst>
            <a:ext uri="{FF2B5EF4-FFF2-40B4-BE49-F238E27FC236}">
              <a16:creationId xmlns:a16="http://schemas.microsoft.com/office/drawing/2014/main" id="{A6C9FD30-FD2D-4180-914A-0BECD46BF9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6" name="Picture 5">
          <a:extLst>
            <a:ext uri="{FF2B5EF4-FFF2-40B4-BE49-F238E27FC236}">
              <a16:creationId xmlns:a16="http://schemas.microsoft.com/office/drawing/2014/main" id="{BAE81287-2AE4-422D-8771-00AB198C6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7" name="Picture 5">
          <a:extLst>
            <a:ext uri="{FF2B5EF4-FFF2-40B4-BE49-F238E27FC236}">
              <a16:creationId xmlns:a16="http://schemas.microsoft.com/office/drawing/2014/main" id="{2B0031B9-4AA0-47FB-83C2-A305F3E84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8" name="Picture 5">
          <a:extLst>
            <a:ext uri="{FF2B5EF4-FFF2-40B4-BE49-F238E27FC236}">
              <a16:creationId xmlns:a16="http://schemas.microsoft.com/office/drawing/2014/main" id="{2D4B369E-2FC1-40E2-9439-5AA08462A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79" name="Picture 5">
          <a:extLst>
            <a:ext uri="{FF2B5EF4-FFF2-40B4-BE49-F238E27FC236}">
              <a16:creationId xmlns:a16="http://schemas.microsoft.com/office/drawing/2014/main" id="{1A5203D0-D9DB-4BE0-9E93-0D50583AE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0" name="Picture 5">
          <a:extLst>
            <a:ext uri="{FF2B5EF4-FFF2-40B4-BE49-F238E27FC236}">
              <a16:creationId xmlns:a16="http://schemas.microsoft.com/office/drawing/2014/main" id="{01D2E46C-2429-48A4-A2CF-29CFE22A4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1" name="Picture 5">
          <a:extLst>
            <a:ext uri="{FF2B5EF4-FFF2-40B4-BE49-F238E27FC236}">
              <a16:creationId xmlns:a16="http://schemas.microsoft.com/office/drawing/2014/main" id="{7F1F633E-3D60-4C37-9BCD-7003E95A44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2" name="Picture 5">
          <a:extLst>
            <a:ext uri="{FF2B5EF4-FFF2-40B4-BE49-F238E27FC236}">
              <a16:creationId xmlns:a16="http://schemas.microsoft.com/office/drawing/2014/main" id="{164CC444-BDCA-4F60-B79C-E88D0C66C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3" name="Picture 5">
          <a:extLst>
            <a:ext uri="{FF2B5EF4-FFF2-40B4-BE49-F238E27FC236}">
              <a16:creationId xmlns:a16="http://schemas.microsoft.com/office/drawing/2014/main" id="{8F1FCF51-E579-4FEF-87B6-708785F71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4" name="Picture 5">
          <a:extLst>
            <a:ext uri="{FF2B5EF4-FFF2-40B4-BE49-F238E27FC236}">
              <a16:creationId xmlns:a16="http://schemas.microsoft.com/office/drawing/2014/main" id="{5CC5D043-5EF1-4556-8AB3-8FF0547AE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5" name="Picture 5">
          <a:extLst>
            <a:ext uri="{FF2B5EF4-FFF2-40B4-BE49-F238E27FC236}">
              <a16:creationId xmlns:a16="http://schemas.microsoft.com/office/drawing/2014/main" id="{C58CECAB-EA75-404B-ADAC-2E90DFA68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6" name="Picture 5">
          <a:extLst>
            <a:ext uri="{FF2B5EF4-FFF2-40B4-BE49-F238E27FC236}">
              <a16:creationId xmlns:a16="http://schemas.microsoft.com/office/drawing/2014/main" id="{DC1F9CE8-B8C8-4F86-B4F3-B2D5CB202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7" name="Picture 5">
          <a:extLst>
            <a:ext uri="{FF2B5EF4-FFF2-40B4-BE49-F238E27FC236}">
              <a16:creationId xmlns:a16="http://schemas.microsoft.com/office/drawing/2014/main" id="{A0F383A9-16CF-4A82-AE16-77911634B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8" name="Picture 5">
          <a:extLst>
            <a:ext uri="{FF2B5EF4-FFF2-40B4-BE49-F238E27FC236}">
              <a16:creationId xmlns:a16="http://schemas.microsoft.com/office/drawing/2014/main" id="{2C2124D5-7A34-42E6-98D0-3F09FE863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389" name="Picture 5">
          <a:extLst>
            <a:ext uri="{FF2B5EF4-FFF2-40B4-BE49-F238E27FC236}">
              <a16:creationId xmlns:a16="http://schemas.microsoft.com/office/drawing/2014/main" id="{3E6FBB7C-9FA9-4232-B804-2D446F40ED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0" name="Picture 5">
          <a:extLst>
            <a:ext uri="{FF2B5EF4-FFF2-40B4-BE49-F238E27FC236}">
              <a16:creationId xmlns:a16="http://schemas.microsoft.com/office/drawing/2014/main" id="{A1E546C6-505A-441B-927D-BE11D7B1E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1" name="Picture 5">
          <a:extLst>
            <a:ext uri="{FF2B5EF4-FFF2-40B4-BE49-F238E27FC236}">
              <a16:creationId xmlns:a16="http://schemas.microsoft.com/office/drawing/2014/main" id="{B47D68E0-A859-4FC3-B010-DB19E9BBB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2" name="Picture 5">
          <a:extLst>
            <a:ext uri="{FF2B5EF4-FFF2-40B4-BE49-F238E27FC236}">
              <a16:creationId xmlns:a16="http://schemas.microsoft.com/office/drawing/2014/main" id="{EFEB16A2-9834-4279-AA0F-4F5D2C7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3" name="Picture 5">
          <a:extLst>
            <a:ext uri="{FF2B5EF4-FFF2-40B4-BE49-F238E27FC236}">
              <a16:creationId xmlns:a16="http://schemas.microsoft.com/office/drawing/2014/main" id="{D31E1BEE-D43A-441C-A38B-56C9F239E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4" name="Picture 5">
          <a:extLst>
            <a:ext uri="{FF2B5EF4-FFF2-40B4-BE49-F238E27FC236}">
              <a16:creationId xmlns:a16="http://schemas.microsoft.com/office/drawing/2014/main" id="{D75E9BEA-6021-4F6E-8717-BF26E1294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5" name="Picture 5">
          <a:extLst>
            <a:ext uri="{FF2B5EF4-FFF2-40B4-BE49-F238E27FC236}">
              <a16:creationId xmlns:a16="http://schemas.microsoft.com/office/drawing/2014/main" id="{B0A7675F-56A9-4BF2-8B92-3CF4030E0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6" name="Picture 5">
          <a:extLst>
            <a:ext uri="{FF2B5EF4-FFF2-40B4-BE49-F238E27FC236}">
              <a16:creationId xmlns:a16="http://schemas.microsoft.com/office/drawing/2014/main" id="{CFEFC4BA-D0BC-4935-BA06-7ACC9D708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7" name="Picture 5">
          <a:extLst>
            <a:ext uri="{FF2B5EF4-FFF2-40B4-BE49-F238E27FC236}">
              <a16:creationId xmlns:a16="http://schemas.microsoft.com/office/drawing/2014/main" id="{49419C1A-90FF-4C45-9835-932953B2E3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8" name="Picture 5">
          <a:extLst>
            <a:ext uri="{FF2B5EF4-FFF2-40B4-BE49-F238E27FC236}">
              <a16:creationId xmlns:a16="http://schemas.microsoft.com/office/drawing/2014/main" id="{826EF271-06C7-436B-8EBC-CD7EFB4EB9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399" name="Picture 5">
          <a:extLst>
            <a:ext uri="{FF2B5EF4-FFF2-40B4-BE49-F238E27FC236}">
              <a16:creationId xmlns:a16="http://schemas.microsoft.com/office/drawing/2014/main" id="{4AACC6E9-4C03-4847-8EC4-FB80287870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0" name="Picture 5">
          <a:extLst>
            <a:ext uri="{FF2B5EF4-FFF2-40B4-BE49-F238E27FC236}">
              <a16:creationId xmlns:a16="http://schemas.microsoft.com/office/drawing/2014/main" id="{61393F8F-D6F8-450E-8C80-7CB01BF09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1" name="Picture 5">
          <a:extLst>
            <a:ext uri="{FF2B5EF4-FFF2-40B4-BE49-F238E27FC236}">
              <a16:creationId xmlns:a16="http://schemas.microsoft.com/office/drawing/2014/main" id="{3D03DB3C-7BC5-4BCA-A21F-13CDF41A8E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2" name="Picture 5">
          <a:extLst>
            <a:ext uri="{FF2B5EF4-FFF2-40B4-BE49-F238E27FC236}">
              <a16:creationId xmlns:a16="http://schemas.microsoft.com/office/drawing/2014/main" id="{9F07CC83-C7F3-440A-9472-9E9974B69D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3" name="Picture 5">
          <a:extLst>
            <a:ext uri="{FF2B5EF4-FFF2-40B4-BE49-F238E27FC236}">
              <a16:creationId xmlns:a16="http://schemas.microsoft.com/office/drawing/2014/main" id="{DC3296D5-1BA0-4C86-BA67-90C44EC47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4" name="Picture 5">
          <a:extLst>
            <a:ext uri="{FF2B5EF4-FFF2-40B4-BE49-F238E27FC236}">
              <a16:creationId xmlns:a16="http://schemas.microsoft.com/office/drawing/2014/main" id="{A9E21994-BB08-4052-833B-8D70A6816D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5" name="Picture 5">
          <a:extLst>
            <a:ext uri="{FF2B5EF4-FFF2-40B4-BE49-F238E27FC236}">
              <a16:creationId xmlns:a16="http://schemas.microsoft.com/office/drawing/2014/main" id="{1A2FDA3D-618C-4347-ACF3-9CA8E14A8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6" name="Picture 5">
          <a:extLst>
            <a:ext uri="{FF2B5EF4-FFF2-40B4-BE49-F238E27FC236}">
              <a16:creationId xmlns:a16="http://schemas.microsoft.com/office/drawing/2014/main" id="{2F506BB4-F92A-4B0B-9567-5BA107D14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7" name="Picture 5">
          <a:extLst>
            <a:ext uri="{FF2B5EF4-FFF2-40B4-BE49-F238E27FC236}">
              <a16:creationId xmlns:a16="http://schemas.microsoft.com/office/drawing/2014/main" id="{20C636BD-812C-4743-AC72-0DBC816BC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8" name="Picture 5">
          <a:extLst>
            <a:ext uri="{FF2B5EF4-FFF2-40B4-BE49-F238E27FC236}">
              <a16:creationId xmlns:a16="http://schemas.microsoft.com/office/drawing/2014/main" id="{B2871E01-E79D-4DCF-9143-F1929C0CEF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09" name="Picture 5">
          <a:extLst>
            <a:ext uri="{FF2B5EF4-FFF2-40B4-BE49-F238E27FC236}">
              <a16:creationId xmlns:a16="http://schemas.microsoft.com/office/drawing/2014/main" id="{AD1BE9E3-DDA5-4792-9F49-F09435E6A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10" name="Picture 5">
          <a:extLst>
            <a:ext uri="{FF2B5EF4-FFF2-40B4-BE49-F238E27FC236}">
              <a16:creationId xmlns:a16="http://schemas.microsoft.com/office/drawing/2014/main" id="{C3DAF02C-FD3F-4C24-B23F-A1CEBF2F3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1" name="Picture 5">
          <a:extLst>
            <a:ext uri="{FF2B5EF4-FFF2-40B4-BE49-F238E27FC236}">
              <a16:creationId xmlns:a16="http://schemas.microsoft.com/office/drawing/2014/main" id="{30410C69-CCD9-4A50-A253-76512B157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2" name="Picture 5">
          <a:extLst>
            <a:ext uri="{FF2B5EF4-FFF2-40B4-BE49-F238E27FC236}">
              <a16:creationId xmlns:a16="http://schemas.microsoft.com/office/drawing/2014/main" id="{AF54AC93-D151-46CB-ACFD-1F61B23355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3" name="Picture 5">
          <a:extLst>
            <a:ext uri="{FF2B5EF4-FFF2-40B4-BE49-F238E27FC236}">
              <a16:creationId xmlns:a16="http://schemas.microsoft.com/office/drawing/2014/main" id="{E6268818-E965-4BC4-8260-95568BF53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4" name="Picture 5">
          <a:extLst>
            <a:ext uri="{FF2B5EF4-FFF2-40B4-BE49-F238E27FC236}">
              <a16:creationId xmlns:a16="http://schemas.microsoft.com/office/drawing/2014/main" id="{1A5CCF93-72B1-4C28-8DF5-1F030A5E21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5" name="Picture 5">
          <a:extLst>
            <a:ext uri="{FF2B5EF4-FFF2-40B4-BE49-F238E27FC236}">
              <a16:creationId xmlns:a16="http://schemas.microsoft.com/office/drawing/2014/main" id="{0A884371-5655-440B-B7DF-6A6C62032B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6" name="Picture 5">
          <a:extLst>
            <a:ext uri="{FF2B5EF4-FFF2-40B4-BE49-F238E27FC236}">
              <a16:creationId xmlns:a16="http://schemas.microsoft.com/office/drawing/2014/main" id="{B73682D1-4E32-4C6D-B5FC-20FBCBF6A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7" name="Picture 5">
          <a:extLst>
            <a:ext uri="{FF2B5EF4-FFF2-40B4-BE49-F238E27FC236}">
              <a16:creationId xmlns:a16="http://schemas.microsoft.com/office/drawing/2014/main" id="{EF6EE3DF-E6B5-4507-B7C6-1ED9F4E51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8" name="Picture 5">
          <a:extLst>
            <a:ext uri="{FF2B5EF4-FFF2-40B4-BE49-F238E27FC236}">
              <a16:creationId xmlns:a16="http://schemas.microsoft.com/office/drawing/2014/main" id="{324C9079-139A-4448-BEDD-2FBEFB2CE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19" name="Picture 5">
          <a:extLst>
            <a:ext uri="{FF2B5EF4-FFF2-40B4-BE49-F238E27FC236}">
              <a16:creationId xmlns:a16="http://schemas.microsoft.com/office/drawing/2014/main" id="{1EFCAE88-4600-400A-81AE-BD2488245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0" name="Picture 5">
          <a:extLst>
            <a:ext uri="{FF2B5EF4-FFF2-40B4-BE49-F238E27FC236}">
              <a16:creationId xmlns:a16="http://schemas.microsoft.com/office/drawing/2014/main" id="{852E3284-4B4F-46F5-BAD7-813BAB55BD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1" name="Picture 5">
          <a:extLst>
            <a:ext uri="{FF2B5EF4-FFF2-40B4-BE49-F238E27FC236}">
              <a16:creationId xmlns:a16="http://schemas.microsoft.com/office/drawing/2014/main" id="{901A1168-C0A0-4106-BA16-73953B323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2" name="Picture 5">
          <a:extLst>
            <a:ext uri="{FF2B5EF4-FFF2-40B4-BE49-F238E27FC236}">
              <a16:creationId xmlns:a16="http://schemas.microsoft.com/office/drawing/2014/main" id="{38EF252C-82E8-49D8-8682-E81C4833FB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3" name="Picture 5">
          <a:extLst>
            <a:ext uri="{FF2B5EF4-FFF2-40B4-BE49-F238E27FC236}">
              <a16:creationId xmlns:a16="http://schemas.microsoft.com/office/drawing/2014/main" id="{95DB4E8F-03D9-44AC-81AA-871CF2824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4" name="Picture 5">
          <a:extLst>
            <a:ext uri="{FF2B5EF4-FFF2-40B4-BE49-F238E27FC236}">
              <a16:creationId xmlns:a16="http://schemas.microsoft.com/office/drawing/2014/main" id="{94601BA0-72D8-49D7-A1A5-FC52B6A77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5" name="Picture 5">
          <a:extLst>
            <a:ext uri="{FF2B5EF4-FFF2-40B4-BE49-F238E27FC236}">
              <a16:creationId xmlns:a16="http://schemas.microsoft.com/office/drawing/2014/main" id="{C60F6EF1-67C4-4B82-A0D5-85FD5D99AC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6" name="Picture 5">
          <a:extLst>
            <a:ext uri="{FF2B5EF4-FFF2-40B4-BE49-F238E27FC236}">
              <a16:creationId xmlns:a16="http://schemas.microsoft.com/office/drawing/2014/main" id="{20805561-C037-4E09-8508-39F5DF1F8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7" name="Picture 5">
          <a:extLst>
            <a:ext uri="{FF2B5EF4-FFF2-40B4-BE49-F238E27FC236}">
              <a16:creationId xmlns:a16="http://schemas.microsoft.com/office/drawing/2014/main" id="{458990F3-A7BB-48A8-A58D-70C214AB4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8" name="Picture 5">
          <a:extLst>
            <a:ext uri="{FF2B5EF4-FFF2-40B4-BE49-F238E27FC236}">
              <a16:creationId xmlns:a16="http://schemas.microsoft.com/office/drawing/2014/main" id="{E568EA27-1F82-49CE-A01E-1F1C3051AC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29" name="Picture 5">
          <a:extLst>
            <a:ext uri="{FF2B5EF4-FFF2-40B4-BE49-F238E27FC236}">
              <a16:creationId xmlns:a16="http://schemas.microsoft.com/office/drawing/2014/main" id="{6F8FD500-55BF-4C52-8AFD-7602F1F54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30" name="Picture 5">
          <a:extLst>
            <a:ext uri="{FF2B5EF4-FFF2-40B4-BE49-F238E27FC236}">
              <a16:creationId xmlns:a16="http://schemas.microsoft.com/office/drawing/2014/main" id="{1F00E9FD-9EE2-413E-A9DB-C7CE78B98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431" name="Picture 5">
          <a:extLst>
            <a:ext uri="{FF2B5EF4-FFF2-40B4-BE49-F238E27FC236}">
              <a16:creationId xmlns:a16="http://schemas.microsoft.com/office/drawing/2014/main" id="{E055C7FD-BF1A-4774-8491-51A21E76E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2" name="Picture 5">
          <a:extLst>
            <a:ext uri="{FF2B5EF4-FFF2-40B4-BE49-F238E27FC236}">
              <a16:creationId xmlns:a16="http://schemas.microsoft.com/office/drawing/2014/main" id="{32E716B0-7022-4F70-99DE-E845AF3E56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3" name="Picture 5">
          <a:extLst>
            <a:ext uri="{FF2B5EF4-FFF2-40B4-BE49-F238E27FC236}">
              <a16:creationId xmlns:a16="http://schemas.microsoft.com/office/drawing/2014/main" id="{4F245BA1-85C1-4E06-AC16-939ECC50CF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4" name="Picture 5">
          <a:extLst>
            <a:ext uri="{FF2B5EF4-FFF2-40B4-BE49-F238E27FC236}">
              <a16:creationId xmlns:a16="http://schemas.microsoft.com/office/drawing/2014/main" id="{5136C05E-A574-4C4D-8DD5-4D5E07DF1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5" name="Picture 5">
          <a:extLst>
            <a:ext uri="{FF2B5EF4-FFF2-40B4-BE49-F238E27FC236}">
              <a16:creationId xmlns:a16="http://schemas.microsoft.com/office/drawing/2014/main" id="{DDA6F0C9-C6D9-4389-83DE-620856487D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6" name="Picture 5">
          <a:extLst>
            <a:ext uri="{FF2B5EF4-FFF2-40B4-BE49-F238E27FC236}">
              <a16:creationId xmlns:a16="http://schemas.microsoft.com/office/drawing/2014/main" id="{16036FF0-CC28-4C11-AA80-0547288DD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7" name="Picture 5">
          <a:extLst>
            <a:ext uri="{FF2B5EF4-FFF2-40B4-BE49-F238E27FC236}">
              <a16:creationId xmlns:a16="http://schemas.microsoft.com/office/drawing/2014/main" id="{917678D0-7EF7-416E-97C1-0666BB392D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8" name="Picture 5">
          <a:extLst>
            <a:ext uri="{FF2B5EF4-FFF2-40B4-BE49-F238E27FC236}">
              <a16:creationId xmlns:a16="http://schemas.microsoft.com/office/drawing/2014/main" id="{BD3C9754-9335-4632-AD73-9BA3243AB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39" name="Picture 5">
          <a:extLst>
            <a:ext uri="{FF2B5EF4-FFF2-40B4-BE49-F238E27FC236}">
              <a16:creationId xmlns:a16="http://schemas.microsoft.com/office/drawing/2014/main" id="{1D49E25D-DCFE-42A2-A68A-2F03D99C22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0" name="Picture 5">
          <a:extLst>
            <a:ext uri="{FF2B5EF4-FFF2-40B4-BE49-F238E27FC236}">
              <a16:creationId xmlns:a16="http://schemas.microsoft.com/office/drawing/2014/main" id="{5CC4C929-453D-4E87-8972-E6DBE97593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1" name="Picture 5">
          <a:extLst>
            <a:ext uri="{FF2B5EF4-FFF2-40B4-BE49-F238E27FC236}">
              <a16:creationId xmlns:a16="http://schemas.microsoft.com/office/drawing/2014/main" id="{ACD6FF04-288C-46FC-9302-51B48CB39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2" name="Picture 5">
          <a:extLst>
            <a:ext uri="{FF2B5EF4-FFF2-40B4-BE49-F238E27FC236}">
              <a16:creationId xmlns:a16="http://schemas.microsoft.com/office/drawing/2014/main" id="{38A5389B-3BF6-489E-A256-6EE3FCC4D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3" name="Picture 5">
          <a:extLst>
            <a:ext uri="{FF2B5EF4-FFF2-40B4-BE49-F238E27FC236}">
              <a16:creationId xmlns:a16="http://schemas.microsoft.com/office/drawing/2014/main" id="{11FFAA9A-305B-40F6-AB9A-7D70BC4D24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4" name="Picture 5">
          <a:extLst>
            <a:ext uri="{FF2B5EF4-FFF2-40B4-BE49-F238E27FC236}">
              <a16:creationId xmlns:a16="http://schemas.microsoft.com/office/drawing/2014/main" id="{5299B43C-05F6-44A1-8C28-B2CE88E58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5" name="Picture 5">
          <a:extLst>
            <a:ext uri="{FF2B5EF4-FFF2-40B4-BE49-F238E27FC236}">
              <a16:creationId xmlns:a16="http://schemas.microsoft.com/office/drawing/2014/main" id="{F0EB3BCA-F9AF-43DF-90CF-A9C9CA8F5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6" name="Picture 5">
          <a:extLst>
            <a:ext uri="{FF2B5EF4-FFF2-40B4-BE49-F238E27FC236}">
              <a16:creationId xmlns:a16="http://schemas.microsoft.com/office/drawing/2014/main" id="{DBA97E12-6C55-4CBB-83E4-CFA5C12E9B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7" name="Picture 5">
          <a:extLst>
            <a:ext uri="{FF2B5EF4-FFF2-40B4-BE49-F238E27FC236}">
              <a16:creationId xmlns:a16="http://schemas.microsoft.com/office/drawing/2014/main" id="{04146D32-9255-4DCA-B3AC-C0AF76161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8" name="Picture 5">
          <a:extLst>
            <a:ext uri="{FF2B5EF4-FFF2-40B4-BE49-F238E27FC236}">
              <a16:creationId xmlns:a16="http://schemas.microsoft.com/office/drawing/2014/main" id="{E76D82B1-A09C-45CB-9239-266E50883F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49" name="Picture 5">
          <a:extLst>
            <a:ext uri="{FF2B5EF4-FFF2-40B4-BE49-F238E27FC236}">
              <a16:creationId xmlns:a16="http://schemas.microsoft.com/office/drawing/2014/main" id="{A703B7BB-6E84-474B-A2DF-639EBB435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0" name="Picture 5">
          <a:extLst>
            <a:ext uri="{FF2B5EF4-FFF2-40B4-BE49-F238E27FC236}">
              <a16:creationId xmlns:a16="http://schemas.microsoft.com/office/drawing/2014/main" id="{032CC20C-B4D0-4C7E-B143-31A01E29E6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1" name="Picture 5">
          <a:extLst>
            <a:ext uri="{FF2B5EF4-FFF2-40B4-BE49-F238E27FC236}">
              <a16:creationId xmlns:a16="http://schemas.microsoft.com/office/drawing/2014/main" id="{3FB939E8-5E41-41C4-982E-D883A2A11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2" name="Picture 5">
          <a:extLst>
            <a:ext uri="{FF2B5EF4-FFF2-40B4-BE49-F238E27FC236}">
              <a16:creationId xmlns:a16="http://schemas.microsoft.com/office/drawing/2014/main" id="{CBF29BAB-CCCE-4DD8-BF1C-C5A0746CFC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3" name="Picture 5">
          <a:extLst>
            <a:ext uri="{FF2B5EF4-FFF2-40B4-BE49-F238E27FC236}">
              <a16:creationId xmlns:a16="http://schemas.microsoft.com/office/drawing/2014/main" id="{B540C07E-337D-4917-B690-55E5EDC836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4" name="Picture 5">
          <a:extLst>
            <a:ext uri="{FF2B5EF4-FFF2-40B4-BE49-F238E27FC236}">
              <a16:creationId xmlns:a16="http://schemas.microsoft.com/office/drawing/2014/main" id="{C0CD3F09-1193-4944-8BF5-C87B6AC78F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5" name="Picture 5">
          <a:extLst>
            <a:ext uri="{FF2B5EF4-FFF2-40B4-BE49-F238E27FC236}">
              <a16:creationId xmlns:a16="http://schemas.microsoft.com/office/drawing/2014/main" id="{B701972D-9AE6-43A9-97C7-A68D4703C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6" name="Picture 5">
          <a:extLst>
            <a:ext uri="{FF2B5EF4-FFF2-40B4-BE49-F238E27FC236}">
              <a16:creationId xmlns:a16="http://schemas.microsoft.com/office/drawing/2014/main" id="{A481EEE0-B21B-4B6B-A6FB-B827B1B73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7" name="Picture 5">
          <a:extLst>
            <a:ext uri="{FF2B5EF4-FFF2-40B4-BE49-F238E27FC236}">
              <a16:creationId xmlns:a16="http://schemas.microsoft.com/office/drawing/2014/main" id="{9C324F4A-D6C0-4D26-9BDF-3306542F2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8" name="Picture 5">
          <a:extLst>
            <a:ext uri="{FF2B5EF4-FFF2-40B4-BE49-F238E27FC236}">
              <a16:creationId xmlns:a16="http://schemas.microsoft.com/office/drawing/2014/main" id="{229E3DDF-873D-47F1-9693-D652FAD45B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59" name="Picture 5">
          <a:extLst>
            <a:ext uri="{FF2B5EF4-FFF2-40B4-BE49-F238E27FC236}">
              <a16:creationId xmlns:a16="http://schemas.microsoft.com/office/drawing/2014/main" id="{CE0F926E-C91E-4724-B0DE-A66567990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0" name="Picture 5">
          <a:extLst>
            <a:ext uri="{FF2B5EF4-FFF2-40B4-BE49-F238E27FC236}">
              <a16:creationId xmlns:a16="http://schemas.microsoft.com/office/drawing/2014/main" id="{81B676DC-1A55-4CF9-9E4A-F67FA9FCA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1" name="Picture 5">
          <a:extLst>
            <a:ext uri="{FF2B5EF4-FFF2-40B4-BE49-F238E27FC236}">
              <a16:creationId xmlns:a16="http://schemas.microsoft.com/office/drawing/2014/main" id="{ADE06CF5-889F-4EEA-87E3-1FF61A5574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2" name="Picture 5">
          <a:extLst>
            <a:ext uri="{FF2B5EF4-FFF2-40B4-BE49-F238E27FC236}">
              <a16:creationId xmlns:a16="http://schemas.microsoft.com/office/drawing/2014/main" id="{C14EEA97-17C8-4901-A780-FD4437B9D4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3" name="Picture 5">
          <a:extLst>
            <a:ext uri="{FF2B5EF4-FFF2-40B4-BE49-F238E27FC236}">
              <a16:creationId xmlns:a16="http://schemas.microsoft.com/office/drawing/2014/main" id="{72949496-E5FF-4708-A00F-96FB4D0E5A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4" name="Picture 5">
          <a:extLst>
            <a:ext uri="{FF2B5EF4-FFF2-40B4-BE49-F238E27FC236}">
              <a16:creationId xmlns:a16="http://schemas.microsoft.com/office/drawing/2014/main" id="{37F00725-1B41-4B1F-9964-5632C707D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5" name="Picture 5">
          <a:extLst>
            <a:ext uri="{FF2B5EF4-FFF2-40B4-BE49-F238E27FC236}">
              <a16:creationId xmlns:a16="http://schemas.microsoft.com/office/drawing/2014/main" id="{9D820C0E-4124-41AD-83B8-84B18B213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6" name="Picture 5">
          <a:extLst>
            <a:ext uri="{FF2B5EF4-FFF2-40B4-BE49-F238E27FC236}">
              <a16:creationId xmlns:a16="http://schemas.microsoft.com/office/drawing/2014/main" id="{C76617AA-EE23-4E51-8056-E2EF5CC08D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7" name="Picture 5">
          <a:extLst>
            <a:ext uri="{FF2B5EF4-FFF2-40B4-BE49-F238E27FC236}">
              <a16:creationId xmlns:a16="http://schemas.microsoft.com/office/drawing/2014/main" id="{3BD9168F-ECDE-4164-90B3-119C28244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8" name="Picture 5">
          <a:extLst>
            <a:ext uri="{FF2B5EF4-FFF2-40B4-BE49-F238E27FC236}">
              <a16:creationId xmlns:a16="http://schemas.microsoft.com/office/drawing/2014/main" id="{AFF817A9-3D40-4ACB-B06D-D844E686A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69" name="Picture 5">
          <a:extLst>
            <a:ext uri="{FF2B5EF4-FFF2-40B4-BE49-F238E27FC236}">
              <a16:creationId xmlns:a16="http://schemas.microsoft.com/office/drawing/2014/main" id="{02A57AB3-4853-4F3B-92C4-12B018A756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0" name="Picture 5">
          <a:extLst>
            <a:ext uri="{FF2B5EF4-FFF2-40B4-BE49-F238E27FC236}">
              <a16:creationId xmlns:a16="http://schemas.microsoft.com/office/drawing/2014/main" id="{B9EF757E-AB78-4881-854A-A7D5549534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1" name="Picture 5">
          <a:extLst>
            <a:ext uri="{FF2B5EF4-FFF2-40B4-BE49-F238E27FC236}">
              <a16:creationId xmlns:a16="http://schemas.microsoft.com/office/drawing/2014/main" id="{764B9FB6-D0A0-49BA-8B12-499D5465E0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2" name="Picture 5">
          <a:extLst>
            <a:ext uri="{FF2B5EF4-FFF2-40B4-BE49-F238E27FC236}">
              <a16:creationId xmlns:a16="http://schemas.microsoft.com/office/drawing/2014/main" id="{1B23517A-6A08-4972-AEF6-54DB4BD21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3" name="Picture 5">
          <a:extLst>
            <a:ext uri="{FF2B5EF4-FFF2-40B4-BE49-F238E27FC236}">
              <a16:creationId xmlns:a16="http://schemas.microsoft.com/office/drawing/2014/main" id="{CAB7CAAB-D7E8-415C-949B-15AE629FF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4" name="Picture 5">
          <a:extLst>
            <a:ext uri="{FF2B5EF4-FFF2-40B4-BE49-F238E27FC236}">
              <a16:creationId xmlns:a16="http://schemas.microsoft.com/office/drawing/2014/main" id="{21D5B8BA-B74E-4694-AE1A-62AC83F3D9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5" name="Picture 5">
          <a:extLst>
            <a:ext uri="{FF2B5EF4-FFF2-40B4-BE49-F238E27FC236}">
              <a16:creationId xmlns:a16="http://schemas.microsoft.com/office/drawing/2014/main" id="{C96A009D-109B-424C-884A-F468FCFE0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6" name="Picture 5">
          <a:extLst>
            <a:ext uri="{FF2B5EF4-FFF2-40B4-BE49-F238E27FC236}">
              <a16:creationId xmlns:a16="http://schemas.microsoft.com/office/drawing/2014/main" id="{C64CB2BC-7534-4F49-AD06-59711473F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7" name="Picture 5">
          <a:extLst>
            <a:ext uri="{FF2B5EF4-FFF2-40B4-BE49-F238E27FC236}">
              <a16:creationId xmlns:a16="http://schemas.microsoft.com/office/drawing/2014/main" id="{2E5BED8C-9D96-4ED8-8287-13BDE1A57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8" name="Picture 5">
          <a:extLst>
            <a:ext uri="{FF2B5EF4-FFF2-40B4-BE49-F238E27FC236}">
              <a16:creationId xmlns:a16="http://schemas.microsoft.com/office/drawing/2014/main" id="{FE99ADDC-0587-4518-893B-FF2CBF6E6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79" name="Picture 5">
          <a:extLst>
            <a:ext uri="{FF2B5EF4-FFF2-40B4-BE49-F238E27FC236}">
              <a16:creationId xmlns:a16="http://schemas.microsoft.com/office/drawing/2014/main" id="{E9044AE0-766C-4884-840D-F0E4027A6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0" name="Picture 5">
          <a:extLst>
            <a:ext uri="{FF2B5EF4-FFF2-40B4-BE49-F238E27FC236}">
              <a16:creationId xmlns:a16="http://schemas.microsoft.com/office/drawing/2014/main" id="{2CAA9A87-5669-45AD-A880-3D063DA8B7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1" name="Picture 5">
          <a:extLst>
            <a:ext uri="{FF2B5EF4-FFF2-40B4-BE49-F238E27FC236}">
              <a16:creationId xmlns:a16="http://schemas.microsoft.com/office/drawing/2014/main" id="{83EDC9AE-3893-4FB8-8FF0-64D999EB7C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2" name="Picture 5">
          <a:extLst>
            <a:ext uri="{FF2B5EF4-FFF2-40B4-BE49-F238E27FC236}">
              <a16:creationId xmlns:a16="http://schemas.microsoft.com/office/drawing/2014/main" id="{2224628B-1572-424E-A842-A5D50F41F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3" name="Picture 5">
          <a:extLst>
            <a:ext uri="{FF2B5EF4-FFF2-40B4-BE49-F238E27FC236}">
              <a16:creationId xmlns:a16="http://schemas.microsoft.com/office/drawing/2014/main" id="{D2B17090-CE32-43C6-89DB-33BC55EF3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4" name="Picture 5">
          <a:extLst>
            <a:ext uri="{FF2B5EF4-FFF2-40B4-BE49-F238E27FC236}">
              <a16:creationId xmlns:a16="http://schemas.microsoft.com/office/drawing/2014/main" id="{7AE78C9E-D4BD-4BE5-8878-7E981DC18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5" name="Picture 5">
          <a:extLst>
            <a:ext uri="{FF2B5EF4-FFF2-40B4-BE49-F238E27FC236}">
              <a16:creationId xmlns:a16="http://schemas.microsoft.com/office/drawing/2014/main" id="{B942E489-4592-4975-845C-3C8BD54B6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6" name="Picture 5">
          <a:extLst>
            <a:ext uri="{FF2B5EF4-FFF2-40B4-BE49-F238E27FC236}">
              <a16:creationId xmlns:a16="http://schemas.microsoft.com/office/drawing/2014/main" id="{3372BF10-0844-4212-8322-BB8FA7A0B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7" name="Picture 5">
          <a:extLst>
            <a:ext uri="{FF2B5EF4-FFF2-40B4-BE49-F238E27FC236}">
              <a16:creationId xmlns:a16="http://schemas.microsoft.com/office/drawing/2014/main" id="{CAD1193F-2B26-4B8D-820D-31C4EE9EC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8" name="Picture 5">
          <a:extLst>
            <a:ext uri="{FF2B5EF4-FFF2-40B4-BE49-F238E27FC236}">
              <a16:creationId xmlns:a16="http://schemas.microsoft.com/office/drawing/2014/main" id="{46021B89-1AA2-4182-8B6A-D4BF0ABC4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89" name="Picture 5">
          <a:extLst>
            <a:ext uri="{FF2B5EF4-FFF2-40B4-BE49-F238E27FC236}">
              <a16:creationId xmlns:a16="http://schemas.microsoft.com/office/drawing/2014/main" id="{B564B82C-2CA2-44DD-88CE-16181D22CE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90" name="Picture 5">
          <a:extLst>
            <a:ext uri="{FF2B5EF4-FFF2-40B4-BE49-F238E27FC236}">
              <a16:creationId xmlns:a16="http://schemas.microsoft.com/office/drawing/2014/main" id="{E55F60B6-7458-4307-B2C5-87FBC8433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91" name="Picture 5">
          <a:extLst>
            <a:ext uri="{FF2B5EF4-FFF2-40B4-BE49-F238E27FC236}">
              <a16:creationId xmlns:a16="http://schemas.microsoft.com/office/drawing/2014/main" id="{D6A31A1F-2B97-48C4-983D-3BE049498F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92" name="Picture 5">
          <a:extLst>
            <a:ext uri="{FF2B5EF4-FFF2-40B4-BE49-F238E27FC236}">
              <a16:creationId xmlns:a16="http://schemas.microsoft.com/office/drawing/2014/main" id="{0E9B14B3-2540-47E1-91C6-84186D1EC4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493" name="Picture 5">
          <a:extLst>
            <a:ext uri="{FF2B5EF4-FFF2-40B4-BE49-F238E27FC236}">
              <a16:creationId xmlns:a16="http://schemas.microsoft.com/office/drawing/2014/main" id="{85073B20-12B6-4A29-ADD1-C79A56B31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4" name="Picture 5">
          <a:extLst>
            <a:ext uri="{FF2B5EF4-FFF2-40B4-BE49-F238E27FC236}">
              <a16:creationId xmlns:a16="http://schemas.microsoft.com/office/drawing/2014/main" id="{A74F481E-FB63-4B8C-93DA-6074E30D2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5" name="Picture 5">
          <a:extLst>
            <a:ext uri="{FF2B5EF4-FFF2-40B4-BE49-F238E27FC236}">
              <a16:creationId xmlns:a16="http://schemas.microsoft.com/office/drawing/2014/main" id="{DB2E92DA-5201-4A62-8AA5-949DC81F09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6" name="Picture 5">
          <a:extLst>
            <a:ext uri="{FF2B5EF4-FFF2-40B4-BE49-F238E27FC236}">
              <a16:creationId xmlns:a16="http://schemas.microsoft.com/office/drawing/2014/main" id="{90562822-2A21-4D22-8C59-D9D13BC42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7" name="Picture 5">
          <a:extLst>
            <a:ext uri="{FF2B5EF4-FFF2-40B4-BE49-F238E27FC236}">
              <a16:creationId xmlns:a16="http://schemas.microsoft.com/office/drawing/2014/main" id="{39B4E3B5-05E1-4C2A-BA9B-09C416F5C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8" name="Picture 5">
          <a:extLst>
            <a:ext uri="{FF2B5EF4-FFF2-40B4-BE49-F238E27FC236}">
              <a16:creationId xmlns:a16="http://schemas.microsoft.com/office/drawing/2014/main" id="{D97A5E79-7600-4CF3-B1F7-4D9F4CCD9E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499" name="Picture 5">
          <a:extLst>
            <a:ext uri="{FF2B5EF4-FFF2-40B4-BE49-F238E27FC236}">
              <a16:creationId xmlns:a16="http://schemas.microsoft.com/office/drawing/2014/main" id="{D81AADAF-9A99-4081-8982-C9CF9BCDF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0" name="Picture 5">
          <a:extLst>
            <a:ext uri="{FF2B5EF4-FFF2-40B4-BE49-F238E27FC236}">
              <a16:creationId xmlns:a16="http://schemas.microsoft.com/office/drawing/2014/main" id="{08C7516E-BCEA-4BDF-870E-3034E7CFC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1" name="Picture 5">
          <a:extLst>
            <a:ext uri="{FF2B5EF4-FFF2-40B4-BE49-F238E27FC236}">
              <a16:creationId xmlns:a16="http://schemas.microsoft.com/office/drawing/2014/main" id="{CAF92C3D-4C30-44CA-AF0F-3DDB0645FC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2" name="Picture 5">
          <a:extLst>
            <a:ext uri="{FF2B5EF4-FFF2-40B4-BE49-F238E27FC236}">
              <a16:creationId xmlns:a16="http://schemas.microsoft.com/office/drawing/2014/main" id="{5C0F9D71-BBFA-4084-B86E-D60E21BE95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3" name="Picture 5">
          <a:extLst>
            <a:ext uri="{FF2B5EF4-FFF2-40B4-BE49-F238E27FC236}">
              <a16:creationId xmlns:a16="http://schemas.microsoft.com/office/drawing/2014/main" id="{196AA06E-9D33-4819-93BA-7C4E7D3C0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4" name="Picture 5">
          <a:extLst>
            <a:ext uri="{FF2B5EF4-FFF2-40B4-BE49-F238E27FC236}">
              <a16:creationId xmlns:a16="http://schemas.microsoft.com/office/drawing/2014/main" id="{2D478EA1-A3BC-4D5F-B257-6CBBB46CE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5" name="Picture 5">
          <a:extLst>
            <a:ext uri="{FF2B5EF4-FFF2-40B4-BE49-F238E27FC236}">
              <a16:creationId xmlns:a16="http://schemas.microsoft.com/office/drawing/2014/main" id="{7268254B-E649-4AED-B653-F63D7C8A09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6" name="Picture 5">
          <a:extLst>
            <a:ext uri="{FF2B5EF4-FFF2-40B4-BE49-F238E27FC236}">
              <a16:creationId xmlns:a16="http://schemas.microsoft.com/office/drawing/2014/main" id="{D0FA303F-D861-4A28-83E3-A6646FAB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7" name="Picture 5">
          <a:extLst>
            <a:ext uri="{FF2B5EF4-FFF2-40B4-BE49-F238E27FC236}">
              <a16:creationId xmlns:a16="http://schemas.microsoft.com/office/drawing/2014/main" id="{D832C59C-6EAB-4DDB-B01D-A73C49161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8" name="Picture 5">
          <a:extLst>
            <a:ext uri="{FF2B5EF4-FFF2-40B4-BE49-F238E27FC236}">
              <a16:creationId xmlns:a16="http://schemas.microsoft.com/office/drawing/2014/main" id="{56BC89A1-C661-4528-849E-EFD3AF6CF8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09" name="Picture 5">
          <a:extLst>
            <a:ext uri="{FF2B5EF4-FFF2-40B4-BE49-F238E27FC236}">
              <a16:creationId xmlns:a16="http://schemas.microsoft.com/office/drawing/2014/main" id="{8F13FD33-7240-46AE-B226-ADE02D1A91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10" name="Picture 5">
          <a:extLst>
            <a:ext uri="{FF2B5EF4-FFF2-40B4-BE49-F238E27FC236}">
              <a16:creationId xmlns:a16="http://schemas.microsoft.com/office/drawing/2014/main" id="{C2EBBBA4-2CB1-418B-9F4A-62F507E848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11" name="Picture 5">
          <a:extLst>
            <a:ext uri="{FF2B5EF4-FFF2-40B4-BE49-F238E27FC236}">
              <a16:creationId xmlns:a16="http://schemas.microsoft.com/office/drawing/2014/main" id="{1D251782-7113-489F-8227-EA34978C1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12" name="Picture 5">
          <a:extLst>
            <a:ext uri="{FF2B5EF4-FFF2-40B4-BE49-F238E27FC236}">
              <a16:creationId xmlns:a16="http://schemas.microsoft.com/office/drawing/2014/main" id="{34EE09E6-6F9D-4242-A767-B7B2E1EFE3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13" name="Picture 5">
          <a:extLst>
            <a:ext uri="{FF2B5EF4-FFF2-40B4-BE49-F238E27FC236}">
              <a16:creationId xmlns:a16="http://schemas.microsoft.com/office/drawing/2014/main" id="{9B37FBF4-E746-494F-9791-8B5EDB31F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514" name="Picture 5">
          <a:extLst>
            <a:ext uri="{FF2B5EF4-FFF2-40B4-BE49-F238E27FC236}">
              <a16:creationId xmlns:a16="http://schemas.microsoft.com/office/drawing/2014/main" id="{81342B67-E58C-4A29-BEE1-0DA22A09B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15" name="Picture 5">
          <a:extLst>
            <a:ext uri="{FF2B5EF4-FFF2-40B4-BE49-F238E27FC236}">
              <a16:creationId xmlns:a16="http://schemas.microsoft.com/office/drawing/2014/main" id="{098C247B-5F99-451F-9D3E-4E00A276D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16" name="Picture 5">
          <a:extLst>
            <a:ext uri="{FF2B5EF4-FFF2-40B4-BE49-F238E27FC236}">
              <a16:creationId xmlns:a16="http://schemas.microsoft.com/office/drawing/2014/main" id="{D229410C-9FF3-4678-A668-31829007A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17" name="Picture 5">
          <a:extLst>
            <a:ext uri="{FF2B5EF4-FFF2-40B4-BE49-F238E27FC236}">
              <a16:creationId xmlns:a16="http://schemas.microsoft.com/office/drawing/2014/main" id="{C8565A59-7A52-4F48-92E5-68C08C6A1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18" name="Picture 5">
          <a:extLst>
            <a:ext uri="{FF2B5EF4-FFF2-40B4-BE49-F238E27FC236}">
              <a16:creationId xmlns:a16="http://schemas.microsoft.com/office/drawing/2014/main" id="{3E4CC7B5-BFDC-4FCD-A2C1-BE2364348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19" name="Picture 5">
          <a:extLst>
            <a:ext uri="{FF2B5EF4-FFF2-40B4-BE49-F238E27FC236}">
              <a16:creationId xmlns:a16="http://schemas.microsoft.com/office/drawing/2014/main" id="{CC8E9DDE-E14C-4E57-95FC-79F03E840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0" name="Picture 5">
          <a:extLst>
            <a:ext uri="{FF2B5EF4-FFF2-40B4-BE49-F238E27FC236}">
              <a16:creationId xmlns:a16="http://schemas.microsoft.com/office/drawing/2014/main" id="{41F0D045-147F-4698-8507-B390790D3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1" name="Picture 5">
          <a:extLst>
            <a:ext uri="{FF2B5EF4-FFF2-40B4-BE49-F238E27FC236}">
              <a16:creationId xmlns:a16="http://schemas.microsoft.com/office/drawing/2014/main" id="{FDEFB872-AA71-4CB5-B67D-F6CB39204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2" name="Picture 5">
          <a:extLst>
            <a:ext uri="{FF2B5EF4-FFF2-40B4-BE49-F238E27FC236}">
              <a16:creationId xmlns:a16="http://schemas.microsoft.com/office/drawing/2014/main" id="{D9769DDE-5E75-48BE-9AEA-49FAB291C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3" name="Picture 5">
          <a:extLst>
            <a:ext uri="{FF2B5EF4-FFF2-40B4-BE49-F238E27FC236}">
              <a16:creationId xmlns:a16="http://schemas.microsoft.com/office/drawing/2014/main" id="{E16D7C77-3517-4FEC-B99A-9C0A8DE80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4" name="Picture 5">
          <a:extLst>
            <a:ext uri="{FF2B5EF4-FFF2-40B4-BE49-F238E27FC236}">
              <a16:creationId xmlns:a16="http://schemas.microsoft.com/office/drawing/2014/main" id="{065EB5F5-D102-41B1-8871-1FB06947A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5" name="Picture 5">
          <a:extLst>
            <a:ext uri="{FF2B5EF4-FFF2-40B4-BE49-F238E27FC236}">
              <a16:creationId xmlns:a16="http://schemas.microsoft.com/office/drawing/2014/main" id="{7F44C5ED-A761-42B3-B362-C63F85BE81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6" name="Picture 5">
          <a:extLst>
            <a:ext uri="{FF2B5EF4-FFF2-40B4-BE49-F238E27FC236}">
              <a16:creationId xmlns:a16="http://schemas.microsoft.com/office/drawing/2014/main" id="{D098E02A-64C0-46BA-8CF7-306FE9705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7" name="Picture 5">
          <a:extLst>
            <a:ext uri="{FF2B5EF4-FFF2-40B4-BE49-F238E27FC236}">
              <a16:creationId xmlns:a16="http://schemas.microsoft.com/office/drawing/2014/main" id="{177CBEF2-E505-4F5A-A48C-F4270DBEB5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8" name="Picture 5">
          <a:extLst>
            <a:ext uri="{FF2B5EF4-FFF2-40B4-BE49-F238E27FC236}">
              <a16:creationId xmlns:a16="http://schemas.microsoft.com/office/drawing/2014/main" id="{5B089003-DE51-44C3-86A3-9D5F0EF6C7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29" name="Picture 5">
          <a:extLst>
            <a:ext uri="{FF2B5EF4-FFF2-40B4-BE49-F238E27FC236}">
              <a16:creationId xmlns:a16="http://schemas.microsoft.com/office/drawing/2014/main" id="{3B207E15-569B-4064-9345-40505A677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0" name="Picture 5">
          <a:extLst>
            <a:ext uri="{FF2B5EF4-FFF2-40B4-BE49-F238E27FC236}">
              <a16:creationId xmlns:a16="http://schemas.microsoft.com/office/drawing/2014/main" id="{A7BF074D-1D91-4DF5-8512-97336CB08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1" name="Picture 5">
          <a:extLst>
            <a:ext uri="{FF2B5EF4-FFF2-40B4-BE49-F238E27FC236}">
              <a16:creationId xmlns:a16="http://schemas.microsoft.com/office/drawing/2014/main" id="{C2FD2C75-A45E-49C8-9C4B-9EA842468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2" name="Picture 5">
          <a:extLst>
            <a:ext uri="{FF2B5EF4-FFF2-40B4-BE49-F238E27FC236}">
              <a16:creationId xmlns:a16="http://schemas.microsoft.com/office/drawing/2014/main" id="{B454858E-3340-45B6-9C5A-F1BAD5D9E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3" name="Picture 5">
          <a:extLst>
            <a:ext uri="{FF2B5EF4-FFF2-40B4-BE49-F238E27FC236}">
              <a16:creationId xmlns:a16="http://schemas.microsoft.com/office/drawing/2014/main" id="{8FADA3E3-6C6F-49B5-921B-5EA4DD654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4" name="Picture 5">
          <a:extLst>
            <a:ext uri="{FF2B5EF4-FFF2-40B4-BE49-F238E27FC236}">
              <a16:creationId xmlns:a16="http://schemas.microsoft.com/office/drawing/2014/main" id="{767D0F6F-A69A-4311-82F4-538535DD42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5" name="Picture 5">
          <a:extLst>
            <a:ext uri="{FF2B5EF4-FFF2-40B4-BE49-F238E27FC236}">
              <a16:creationId xmlns:a16="http://schemas.microsoft.com/office/drawing/2014/main" id="{A29E4278-DD3E-47D6-980A-348ADD723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6" name="Picture 5">
          <a:extLst>
            <a:ext uri="{FF2B5EF4-FFF2-40B4-BE49-F238E27FC236}">
              <a16:creationId xmlns:a16="http://schemas.microsoft.com/office/drawing/2014/main" id="{C88F2D1F-6CBF-4BF0-802F-849D54AD1B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7" name="Picture 5">
          <a:extLst>
            <a:ext uri="{FF2B5EF4-FFF2-40B4-BE49-F238E27FC236}">
              <a16:creationId xmlns:a16="http://schemas.microsoft.com/office/drawing/2014/main" id="{FA76A00C-7277-492F-A91B-AB7BB615F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8" name="Picture 5">
          <a:extLst>
            <a:ext uri="{FF2B5EF4-FFF2-40B4-BE49-F238E27FC236}">
              <a16:creationId xmlns:a16="http://schemas.microsoft.com/office/drawing/2014/main" id="{786E1B95-76A4-4CF4-ABF5-E7EF3667FA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39" name="Picture 5">
          <a:extLst>
            <a:ext uri="{FF2B5EF4-FFF2-40B4-BE49-F238E27FC236}">
              <a16:creationId xmlns:a16="http://schemas.microsoft.com/office/drawing/2014/main" id="{9B9AF72D-E12B-47A9-BC8A-9A56249D8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0" name="Picture 5">
          <a:extLst>
            <a:ext uri="{FF2B5EF4-FFF2-40B4-BE49-F238E27FC236}">
              <a16:creationId xmlns:a16="http://schemas.microsoft.com/office/drawing/2014/main" id="{64B6E3FC-35B9-41AF-982D-9DB7D4E17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1" name="Picture 5">
          <a:extLst>
            <a:ext uri="{FF2B5EF4-FFF2-40B4-BE49-F238E27FC236}">
              <a16:creationId xmlns:a16="http://schemas.microsoft.com/office/drawing/2014/main" id="{22759311-EFB1-44A9-BCFC-F61CB564B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2" name="Picture 5">
          <a:extLst>
            <a:ext uri="{FF2B5EF4-FFF2-40B4-BE49-F238E27FC236}">
              <a16:creationId xmlns:a16="http://schemas.microsoft.com/office/drawing/2014/main" id="{4F82C27F-229F-4D68-809B-52276F5529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3" name="Picture 5">
          <a:extLst>
            <a:ext uri="{FF2B5EF4-FFF2-40B4-BE49-F238E27FC236}">
              <a16:creationId xmlns:a16="http://schemas.microsoft.com/office/drawing/2014/main" id="{7F497DCA-2A18-49BD-B747-A434FC4D11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4" name="Picture 5">
          <a:extLst>
            <a:ext uri="{FF2B5EF4-FFF2-40B4-BE49-F238E27FC236}">
              <a16:creationId xmlns:a16="http://schemas.microsoft.com/office/drawing/2014/main" id="{4014BC12-1C73-49CD-9402-74A685020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5" name="Picture 5">
          <a:extLst>
            <a:ext uri="{FF2B5EF4-FFF2-40B4-BE49-F238E27FC236}">
              <a16:creationId xmlns:a16="http://schemas.microsoft.com/office/drawing/2014/main" id="{F9348556-E2C1-41BD-91F1-DEFC310B8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6" name="Picture 5">
          <a:extLst>
            <a:ext uri="{FF2B5EF4-FFF2-40B4-BE49-F238E27FC236}">
              <a16:creationId xmlns:a16="http://schemas.microsoft.com/office/drawing/2014/main" id="{ACA9F49D-04EC-4587-A497-6EAC232E9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7" name="Picture 5">
          <a:extLst>
            <a:ext uri="{FF2B5EF4-FFF2-40B4-BE49-F238E27FC236}">
              <a16:creationId xmlns:a16="http://schemas.microsoft.com/office/drawing/2014/main" id="{36848F44-AA6A-46D2-9CA6-709D4C13E3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8" name="Picture 5">
          <a:extLst>
            <a:ext uri="{FF2B5EF4-FFF2-40B4-BE49-F238E27FC236}">
              <a16:creationId xmlns:a16="http://schemas.microsoft.com/office/drawing/2014/main" id="{529E0792-3A74-4A2E-B380-2AC676B29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49" name="Picture 5">
          <a:extLst>
            <a:ext uri="{FF2B5EF4-FFF2-40B4-BE49-F238E27FC236}">
              <a16:creationId xmlns:a16="http://schemas.microsoft.com/office/drawing/2014/main" id="{24483F1F-B4CD-4F5D-A03D-48D59D4AFA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0" name="Picture 5">
          <a:extLst>
            <a:ext uri="{FF2B5EF4-FFF2-40B4-BE49-F238E27FC236}">
              <a16:creationId xmlns:a16="http://schemas.microsoft.com/office/drawing/2014/main" id="{40FE4375-FBC2-466F-9292-61330B6C1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1" name="Picture 5">
          <a:extLst>
            <a:ext uri="{FF2B5EF4-FFF2-40B4-BE49-F238E27FC236}">
              <a16:creationId xmlns:a16="http://schemas.microsoft.com/office/drawing/2014/main" id="{212D6690-EA6A-45BB-AFDD-C275C99F1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2" name="Picture 5">
          <a:extLst>
            <a:ext uri="{FF2B5EF4-FFF2-40B4-BE49-F238E27FC236}">
              <a16:creationId xmlns:a16="http://schemas.microsoft.com/office/drawing/2014/main" id="{DEACE206-8515-43B1-84E8-57263D204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3" name="Picture 5">
          <a:extLst>
            <a:ext uri="{FF2B5EF4-FFF2-40B4-BE49-F238E27FC236}">
              <a16:creationId xmlns:a16="http://schemas.microsoft.com/office/drawing/2014/main" id="{9349B44F-86CE-48A7-ACBC-07284E2DA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4" name="Picture 5">
          <a:extLst>
            <a:ext uri="{FF2B5EF4-FFF2-40B4-BE49-F238E27FC236}">
              <a16:creationId xmlns:a16="http://schemas.microsoft.com/office/drawing/2014/main" id="{B0238E65-6CE0-4A7B-A357-F89060490E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5" name="Picture 5">
          <a:extLst>
            <a:ext uri="{FF2B5EF4-FFF2-40B4-BE49-F238E27FC236}">
              <a16:creationId xmlns:a16="http://schemas.microsoft.com/office/drawing/2014/main" id="{26DEFDBE-5202-416F-A76E-9978802CB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6" name="Picture 5">
          <a:extLst>
            <a:ext uri="{FF2B5EF4-FFF2-40B4-BE49-F238E27FC236}">
              <a16:creationId xmlns:a16="http://schemas.microsoft.com/office/drawing/2014/main" id="{09A84088-2433-4A54-ADA2-85457C02C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7" name="Picture 5">
          <a:extLst>
            <a:ext uri="{FF2B5EF4-FFF2-40B4-BE49-F238E27FC236}">
              <a16:creationId xmlns:a16="http://schemas.microsoft.com/office/drawing/2014/main" id="{9E6471D8-1ACA-4EA0-8EAB-CBECCD114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8" name="Picture 5">
          <a:extLst>
            <a:ext uri="{FF2B5EF4-FFF2-40B4-BE49-F238E27FC236}">
              <a16:creationId xmlns:a16="http://schemas.microsoft.com/office/drawing/2014/main" id="{ADCCE51A-9737-4511-B35E-2A5BC8860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59" name="Picture 5">
          <a:extLst>
            <a:ext uri="{FF2B5EF4-FFF2-40B4-BE49-F238E27FC236}">
              <a16:creationId xmlns:a16="http://schemas.microsoft.com/office/drawing/2014/main" id="{6C828074-0636-4369-B738-F731C9A496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0" name="Picture 5">
          <a:extLst>
            <a:ext uri="{FF2B5EF4-FFF2-40B4-BE49-F238E27FC236}">
              <a16:creationId xmlns:a16="http://schemas.microsoft.com/office/drawing/2014/main" id="{A766CEF0-EE4F-48D7-9EF3-32C8EC967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1" name="Picture 5">
          <a:extLst>
            <a:ext uri="{FF2B5EF4-FFF2-40B4-BE49-F238E27FC236}">
              <a16:creationId xmlns:a16="http://schemas.microsoft.com/office/drawing/2014/main" id="{FC7ABD26-5D3E-4F25-9DBF-F8555F443B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2" name="Picture 5">
          <a:extLst>
            <a:ext uri="{FF2B5EF4-FFF2-40B4-BE49-F238E27FC236}">
              <a16:creationId xmlns:a16="http://schemas.microsoft.com/office/drawing/2014/main" id="{5D259E61-FC76-4976-9D49-D59573D13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3" name="Picture 5">
          <a:extLst>
            <a:ext uri="{FF2B5EF4-FFF2-40B4-BE49-F238E27FC236}">
              <a16:creationId xmlns:a16="http://schemas.microsoft.com/office/drawing/2014/main" id="{B88C1D72-279A-427C-A61E-813B1EFDE0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4" name="Picture 5">
          <a:extLst>
            <a:ext uri="{FF2B5EF4-FFF2-40B4-BE49-F238E27FC236}">
              <a16:creationId xmlns:a16="http://schemas.microsoft.com/office/drawing/2014/main" id="{83AF9C62-773E-4B8A-8903-B5313EA79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5" name="Picture 5">
          <a:extLst>
            <a:ext uri="{FF2B5EF4-FFF2-40B4-BE49-F238E27FC236}">
              <a16:creationId xmlns:a16="http://schemas.microsoft.com/office/drawing/2014/main" id="{DFC4EB85-4EAF-45C0-A02B-F8DD96938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6" name="Picture 5">
          <a:extLst>
            <a:ext uri="{FF2B5EF4-FFF2-40B4-BE49-F238E27FC236}">
              <a16:creationId xmlns:a16="http://schemas.microsoft.com/office/drawing/2014/main" id="{B3B9BB3E-FCF5-4B5C-83B9-BA4813BF2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7" name="Picture 5">
          <a:extLst>
            <a:ext uri="{FF2B5EF4-FFF2-40B4-BE49-F238E27FC236}">
              <a16:creationId xmlns:a16="http://schemas.microsoft.com/office/drawing/2014/main" id="{FAFC6815-F3CB-4D7D-AEB5-4BF2488E2A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8" name="Picture 5">
          <a:extLst>
            <a:ext uri="{FF2B5EF4-FFF2-40B4-BE49-F238E27FC236}">
              <a16:creationId xmlns:a16="http://schemas.microsoft.com/office/drawing/2014/main" id="{E059CDB2-9E11-4D6A-A436-4AFEE9225B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69" name="Picture 5">
          <a:extLst>
            <a:ext uri="{FF2B5EF4-FFF2-40B4-BE49-F238E27FC236}">
              <a16:creationId xmlns:a16="http://schemas.microsoft.com/office/drawing/2014/main" id="{FE10FEF9-9BE1-4464-BBA9-40B35A4E1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0" name="Picture 5">
          <a:extLst>
            <a:ext uri="{FF2B5EF4-FFF2-40B4-BE49-F238E27FC236}">
              <a16:creationId xmlns:a16="http://schemas.microsoft.com/office/drawing/2014/main" id="{D305B597-D73D-4907-BBB6-169E096D2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1" name="Picture 5">
          <a:extLst>
            <a:ext uri="{FF2B5EF4-FFF2-40B4-BE49-F238E27FC236}">
              <a16:creationId xmlns:a16="http://schemas.microsoft.com/office/drawing/2014/main" id="{F61693DF-567E-4E96-BCFB-ED83DD63A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2" name="Picture 5">
          <a:extLst>
            <a:ext uri="{FF2B5EF4-FFF2-40B4-BE49-F238E27FC236}">
              <a16:creationId xmlns:a16="http://schemas.microsoft.com/office/drawing/2014/main" id="{AC267FA2-F10B-496B-B318-EE63C8F2DF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3" name="Picture 5">
          <a:extLst>
            <a:ext uri="{FF2B5EF4-FFF2-40B4-BE49-F238E27FC236}">
              <a16:creationId xmlns:a16="http://schemas.microsoft.com/office/drawing/2014/main" id="{153152D9-9B2A-400A-8A02-3AB0E1195D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4" name="Picture 5">
          <a:extLst>
            <a:ext uri="{FF2B5EF4-FFF2-40B4-BE49-F238E27FC236}">
              <a16:creationId xmlns:a16="http://schemas.microsoft.com/office/drawing/2014/main" id="{4F7D3567-E35A-449C-A9DE-E1D7E13DB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5" name="Picture 5">
          <a:extLst>
            <a:ext uri="{FF2B5EF4-FFF2-40B4-BE49-F238E27FC236}">
              <a16:creationId xmlns:a16="http://schemas.microsoft.com/office/drawing/2014/main" id="{88931F58-72FA-455B-8566-3AC66E1105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576" name="Picture 5">
          <a:extLst>
            <a:ext uri="{FF2B5EF4-FFF2-40B4-BE49-F238E27FC236}">
              <a16:creationId xmlns:a16="http://schemas.microsoft.com/office/drawing/2014/main" id="{FDDEA8A2-296B-48E7-B17D-CF375EC02D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77" name="Picture 5">
          <a:extLst>
            <a:ext uri="{FF2B5EF4-FFF2-40B4-BE49-F238E27FC236}">
              <a16:creationId xmlns:a16="http://schemas.microsoft.com/office/drawing/2014/main" id="{73AD4E1F-C98B-40A2-A170-CD18DA2E19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78" name="Picture 5">
          <a:extLst>
            <a:ext uri="{FF2B5EF4-FFF2-40B4-BE49-F238E27FC236}">
              <a16:creationId xmlns:a16="http://schemas.microsoft.com/office/drawing/2014/main" id="{C5B41BD8-E274-4008-B4B8-5D1F113E6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79" name="Picture 5">
          <a:extLst>
            <a:ext uri="{FF2B5EF4-FFF2-40B4-BE49-F238E27FC236}">
              <a16:creationId xmlns:a16="http://schemas.microsoft.com/office/drawing/2014/main" id="{C767BB6F-723E-4899-A918-ABC085168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0" name="Picture 5">
          <a:extLst>
            <a:ext uri="{FF2B5EF4-FFF2-40B4-BE49-F238E27FC236}">
              <a16:creationId xmlns:a16="http://schemas.microsoft.com/office/drawing/2014/main" id="{85BBD417-C5F0-41B4-B2F6-4562649A57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1" name="Picture 5">
          <a:extLst>
            <a:ext uri="{FF2B5EF4-FFF2-40B4-BE49-F238E27FC236}">
              <a16:creationId xmlns:a16="http://schemas.microsoft.com/office/drawing/2014/main" id="{57FAEF44-4EE8-4973-AE67-9F759BFE03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2" name="Picture 5">
          <a:extLst>
            <a:ext uri="{FF2B5EF4-FFF2-40B4-BE49-F238E27FC236}">
              <a16:creationId xmlns:a16="http://schemas.microsoft.com/office/drawing/2014/main" id="{99CBCC9C-00D8-43BD-B40D-2408474CE5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3" name="Picture 5">
          <a:extLst>
            <a:ext uri="{FF2B5EF4-FFF2-40B4-BE49-F238E27FC236}">
              <a16:creationId xmlns:a16="http://schemas.microsoft.com/office/drawing/2014/main" id="{C0C92A87-C9F8-4E33-8D91-D186376F6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4" name="Picture 5">
          <a:extLst>
            <a:ext uri="{FF2B5EF4-FFF2-40B4-BE49-F238E27FC236}">
              <a16:creationId xmlns:a16="http://schemas.microsoft.com/office/drawing/2014/main" id="{69D6EB94-A8FB-463F-897D-FAB75FFC5F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5" name="Picture 5">
          <a:extLst>
            <a:ext uri="{FF2B5EF4-FFF2-40B4-BE49-F238E27FC236}">
              <a16:creationId xmlns:a16="http://schemas.microsoft.com/office/drawing/2014/main" id="{F714A957-9FF7-4C6D-BFCD-FD31DB268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6" name="Picture 5">
          <a:extLst>
            <a:ext uri="{FF2B5EF4-FFF2-40B4-BE49-F238E27FC236}">
              <a16:creationId xmlns:a16="http://schemas.microsoft.com/office/drawing/2014/main" id="{5436B6D3-47F8-4287-A3C2-AC1C37B93D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7" name="Picture 5">
          <a:extLst>
            <a:ext uri="{FF2B5EF4-FFF2-40B4-BE49-F238E27FC236}">
              <a16:creationId xmlns:a16="http://schemas.microsoft.com/office/drawing/2014/main" id="{51107361-1A23-407A-9B53-4CF7739902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8" name="Picture 5">
          <a:extLst>
            <a:ext uri="{FF2B5EF4-FFF2-40B4-BE49-F238E27FC236}">
              <a16:creationId xmlns:a16="http://schemas.microsoft.com/office/drawing/2014/main" id="{4122A6EF-4BF0-469A-9D8C-DBAE23F27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89" name="Picture 5">
          <a:extLst>
            <a:ext uri="{FF2B5EF4-FFF2-40B4-BE49-F238E27FC236}">
              <a16:creationId xmlns:a16="http://schemas.microsoft.com/office/drawing/2014/main" id="{706D24CE-E761-42D8-A7A3-59BEC1E41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0" name="Picture 5">
          <a:extLst>
            <a:ext uri="{FF2B5EF4-FFF2-40B4-BE49-F238E27FC236}">
              <a16:creationId xmlns:a16="http://schemas.microsoft.com/office/drawing/2014/main" id="{0A465F55-E2A3-4948-A157-DECB44F86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1" name="Picture 5">
          <a:extLst>
            <a:ext uri="{FF2B5EF4-FFF2-40B4-BE49-F238E27FC236}">
              <a16:creationId xmlns:a16="http://schemas.microsoft.com/office/drawing/2014/main" id="{8DEF11F0-0415-455C-8577-59AC92F3C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2" name="Picture 5">
          <a:extLst>
            <a:ext uri="{FF2B5EF4-FFF2-40B4-BE49-F238E27FC236}">
              <a16:creationId xmlns:a16="http://schemas.microsoft.com/office/drawing/2014/main" id="{9E15E827-B81D-4F9F-BA36-DE91CB749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3" name="Picture 5">
          <a:extLst>
            <a:ext uri="{FF2B5EF4-FFF2-40B4-BE49-F238E27FC236}">
              <a16:creationId xmlns:a16="http://schemas.microsoft.com/office/drawing/2014/main" id="{29CC0010-D3D6-4694-B103-B2377A9C3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4" name="Picture 5">
          <a:extLst>
            <a:ext uri="{FF2B5EF4-FFF2-40B4-BE49-F238E27FC236}">
              <a16:creationId xmlns:a16="http://schemas.microsoft.com/office/drawing/2014/main" id="{7702D029-4E4A-4A36-B86B-1B60A072D0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5" name="Picture 5">
          <a:extLst>
            <a:ext uri="{FF2B5EF4-FFF2-40B4-BE49-F238E27FC236}">
              <a16:creationId xmlns:a16="http://schemas.microsoft.com/office/drawing/2014/main" id="{2D218BE9-22E5-4609-8894-38FDF5D3B1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6" name="Picture 5">
          <a:extLst>
            <a:ext uri="{FF2B5EF4-FFF2-40B4-BE49-F238E27FC236}">
              <a16:creationId xmlns:a16="http://schemas.microsoft.com/office/drawing/2014/main" id="{B29975AA-601E-43A7-AA52-0253505B9F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7" name="Picture 5">
          <a:extLst>
            <a:ext uri="{FF2B5EF4-FFF2-40B4-BE49-F238E27FC236}">
              <a16:creationId xmlns:a16="http://schemas.microsoft.com/office/drawing/2014/main" id="{01FB6EB5-911C-471C-BFB8-44B01363D2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8" name="Picture 5">
          <a:extLst>
            <a:ext uri="{FF2B5EF4-FFF2-40B4-BE49-F238E27FC236}">
              <a16:creationId xmlns:a16="http://schemas.microsoft.com/office/drawing/2014/main" id="{3636DD85-CB12-4FBC-9B62-7A009BD31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599" name="Picture 5">
          <a:extLst>
            <a:ext uri="{FF2B5EF4-FFF2-40B4-BE49-F238E27FC236}">
              <a16:creationId xmlns:a16="http://schemas.microsoft.com/office/drawing/2014/main" id="{1196FDB7-F78C-4661-A9E0-F00B88F208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0" name="Picture 5">
          <a:extLst>
            <a:ext uri="{FF2B5EF4-FFF2-40B4-BE49-F238E27FC236}">
              <a16:creationId xmlns:a16="http://schemas.microsoft.com/office/drawing/2014/main" id="{D015E83B-D371-40E6-85DF-CA509265E2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1" name="Picture 5">
          <a:extLst>
            <a:ext uri="{FF2B5EF4-FFF2-40B4-BE49-F238E27FC236}">
              <a16:creationId xmlns:a16="http://schemas.microsoft.com/office/drawing/2014/main" id="{78FBC50B-7E65-4833-BA4A-70AD3F654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2" name="Picture 5">
          <a:extLst>
            <a:ext uri="{FF2B5EF4-FFF2-40B4-BE49-F238E27FC236}">
              <a16:creationId xmlns:a16="http://schemas.microsoft.com/office/drawing/2014/main" id="{059E81D8-7C44-41E0-8F58-153FDFFB8A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3" name="Picture 5">
          <a:extLst>
            <a:ext uri="{FF2B5EF4-FFF2-40B4-BE49-F238E27FC236}">
              <a16:creationId xmlns:a16="http://schemas.microsoft.com/office/drawing/2014/main" id="{5D3A9398-CF50-4505-887C-DFFF65B96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4" name="Picture 5">
          <a:extLst>
            <a:ext uri="{FF2B5EF4-FFF2-40B4-BE49-F238E27FC236}">
              <a16:creationId xmlns:a16="http://schemas.microsoft.com/office/drawing/2014/main" id="{BEF1766C-0BF3-4B57-B13F-8E196BFF0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5" name="Picture 5">
          <a:extLst>
            <a:ext uri="{FF2B5EF4-FFF2-40B4-BE49-F238E27FC236}">
              <a16:creationId xmlns:a16="http://schemas.microsoft.com/office/drawing/2014/main" id="{AA1C0F63-66FF-4E6E-8F22-EF92E98BC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6" name="Picture 5">
          <a:extLst>
            <a:ext uri="{FF2B5EF4-FFF2-40B4-BE49-F238E27FC236}">
              <a16:creationId xmlns:a16="http://schemas.microsoft.com/office/drawing/2014/main" id="{9E175293-06EB-49FE-BF41-0FF337CCE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7" name="Picture 5">
          <a:extLst>
            <a:ext uri="{FF2B5EF4-FFF2-40B4-BE49-F238E27FC236}">
              <a16:creationId xmlns:a16="http://schemas.microsoft.com/office/drawing/2014/main" id="{59413685-6C56-492B-8A50-FF21422E0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8" name="Picture 5">
          <a:extLst>
            <a:ext uri="{FF2B5EF4-FFF2-40B4-BE49-F238E27FC236}">
              <a16:creationId xmlns:a16="http://schemas.microsoft.com/office/drawing/2014/main" id="{142D6336-E432-4520-9C50-C06ED849C3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09" name="Picture 5">
          <a:extLst>
            <a:ext uri="{FF2B5EF4-FFF2-40B4-BE49-F238E27FC236}">
              <a16:creationId xmlns:a16="http://schemas.microsoft.com/office/drawing/2014/main" id="{064AEF98-52D5-4109-97D3-9654D24B51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0" name="Picture 5">
          <a:extLst>
            <a:ext uri="{FF2B5EF4-FFF2-40B4-BE49-F238E27FC236}">
              <a16:creationId xmlns:a16="http://schemas.microsoft.com/office/drawing/2014/main" id="{E8F2E1E9-65EB-4A7F-9278-55FEFF459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1" name="Picture 5">
          <a:extLst>
            <a:ext uri="{FF2B5EF4-FFF2-40B4-BE49-F238E27FC236}">
              <a16:creationId xmlns:a16="http://schemas.microsoft.com/office/drawing/2014/main" id="{0251FEAB-3792-4640-97DB-A028BA235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2" name="Picture 5">
          <a:extLst>
            <a:ext uri="{FF2B5EF4-FFF2-40B4-BE49-F238E27FC236}">
              <a16:creationId xmlns:a16="http://schemas.microsoft.com/office/drawing/2014/main" id="{35B3CF14-8F0C-4627-B339-D675F5AF4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3" name="Picture 5">
          <a:extLst>
            <a:ext uri="{FF2B5EF4-FFF2-40B4-BE49-F238E27FC236}">
              <a16:creationId xmlns:a16="http://schemas.microsoft.com/office/drawing/2014/main" id="{A1C7CC20-6B31-4A29-A58C-D2B732EEB2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4" name="Picture 5">
          <a:extLst>
            <a:ext uri="{FF2B5EF4-FFF2-40B4-BE49-F238E27FC236}">
              <a16:creationId xmlns:a16="http://schemas.microsoft.com/office/drawing/2014/main" id="{3464E64A-3D21-4410-B12A-F41AF4E06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5" name="Picture 5">
          <a:extLst>
            <a:ext uri="{FF2B5EF4-FFF2-40B4-BE49-F238E27FC236}">
              <a16:creationId xmlns:a16="http://schemas.microsoft.com/office/drawing/2014/main" id="{A7D5F644-D5D5-4EF4-AB8F-CA7868B10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6" name="Picture 5">
          <a:extLst>
            <a:ext uri="{FF2B5EF4-FFF2-40B4-BE49-F238E27FC236}">
              <a16:creationId xmlns:a16="http://schemas.microsoft.com/office/drawing/2014/main" id="{2B233E77-FBD2-471A-BCA5-B91F29E973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7" name="Picture 5">
          <a:extLst>
            <a:ext uri="{FF2B5EF4-FFF2-40B4-BE49-F238E27FC236}">
              <a16:creationId xmlns:a16="http://schemas.microsoft.com/office/drawing/2014/main" id="{10A3CE31-D97A-4D2C-A737-18D56B680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618" name="Picture 5">
          <a:extLst>
            <a:ext uri="{FF2B5EF4-FFF2-40B4-BE49-F238E27FC236}">
              <a16:creationId xmlns:a16="http://schemas.microsoft.com/office/drawing/2014/main" id="{67F9C97D-777B-4BE7-904E-12B6F939A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19" name="Picture 5">
          <a:extLst>
            <a:ext uri="{FF2B5EF4-FFF2-40B4-BE49-F238E27FC236}">
              <a16:creationId xmlns:a16="http://schemas.microsoft.com/office/drawing/2014/main" id="{980BA904-A1CF-4047-8572-A562E3977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0" name="Picture 5">
          <a:extLst>
            <a:ext uri="{FF2B5EF4-FFF2-40B4-BE49-F238E27FC236}">
              <a16:creationId xmlns:a16="http://schemas.microsoft.com/office/drawing/2014/main" id="{0AF3FC24-FCCE-426C-A332-1FB85C318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1" name="Picture 5">
          <a:extLst>
            <a:ext uri="{FF2B5EF4-FFF2-40B4-BE49-F238E27FC236}">
              <a16:creationId xmlns:a16="http://schemas.microsoft.com/office/drawing/2014/main" id="{8167027A-3452-4B78-B15D-43F81A673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2" name="Picture 5">
          <a:extLst>
            <a:ext uri="{FF2B5EF4-FFF2-40B4-BE49-F238E27FC236}">
              <a16:creationId xmlns:a16="http://schemas.microsoft.com/office/drawing/2014/main" id="{50154C2C-D8FC-4C47-9C74-80030C747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3" name="Picture 5">
          <a:extLst>
            <a:ext uri="{FF2B5EF4-FFF2-40B4-BE49-F238E27FC236}">
              <a16:creationId xmlns:a16="http://schemas.microsoft.com/office/drawing/2014/main" id="{E6508008-B341-4293-A8B6-B2440452BE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4" name="Picture 5">
          <a:extLst>
            <a:ext uri="{FF2B5EF4-FFF2-40B4-BE49-F238E27FC236}">
              <a16:creationId xmlns:a16="http://schemas.microsoft.com/office/drawing/2014/main" id="{0800AA0F-3370-47FC-9B9A-E2C14EDA48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5" name="Picture 5">
          <a:extLst>
            <a:ext uri="{FF2B5EF4-FFF2-40B4-BE49-F238E27FC236}">
              <a16:creationId xmlns:a16="http://schemas.microsoft.com/office/drawing/2014/main" id="{99C94538-0EBB-44DC-B0AC-F96E80CBE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6" name="Picture 5">
          <a:extLst>
            <a:ext uri="{FF2B5EF4-FFF2-40B4-BE49-F238E27FC236}">
              <a16:creationId xmlns:a16="http://schemas.microsoft.com/office/drawing/2014/main" id="{555C9632-6C61-49FB-8424-BBAA56DD7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7" name="Picture 5">
          <a:extLst>
            <a:ext uri="{FF2B5EF4-FFF2-40B4-BE49-F238E27FC236}">
              <a16:creationId xmlns:a16="http://schemas.microsoft.com/office/drawing/2014/main" id="{97EB614F-61B3-43DA-AFF7-6CC735709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8" name="Picture 5">
          <a:extLst>
            <a:ext uri="{FF2B5EF4-FFF2-40B4-BE49-F238E27FC236}">
              <a16:creationId xmlns:a16="http://schemas.microsoft.com/office/drawing/2014/main" id="{6D4E7322-9061-4AF4-A964-BCCD1006E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29" name="Picture 5">
          <a:extLst>
            <a:ext uri="{FF2B5EF4-FFF2-40B4-BE49-F238E27FC236}">
              <a16:creationId xmlns:a16="http://schemas.microsoft.com/office/drawing/2014/main" id="{E3CB469F-7B31-4378-9FAE-7F330A145F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0" name="Picture 5">
          <a:extLst>
            <a:ext uri="{FF2B5EF4-FFF2-40B4-BE49-F238E27FC236}">
              <a16:creationId xmlns:a16="http://schemas.microsoft.com/office/drawing/2014/main" id="{8EE40541-49A4-48EE-A200-A1BC5B659A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1" name="Picture 5">
          <a:extLst>
            <a:ext uri="{FF2B5EF4-FFF2-40B4-BE49-F238E27FC236}">
              <a16:creationId xmlns:a16="http://schemas.microsoft.com/office/drawing/2014/main" id="{75369B85-CAE6-4B5F-9CC4-5E89B2DF3E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2" name="Picture 5">
          <a:extLst>
            <a:ext uri="{FF2B5EF4-FFF2-40B4-BE49-F238E27FC236}">
              <a16:creationId xmlns:a16="http://schemas.microsoft.com/office/drawing/2014/main" id="{EA6116FA-AC16-48AD-BA5F-6BEA6A1235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3" name="Picture 5">
          <a:extLst>
            <a:ext uri="{FF2B5EF4-FFF2-40B4-BE49-F238E27FC236}">
              <a16:creationId xmlns:a16="http://schemas.microsoft.com/office/drawing/2014/main" id="{46273C4F-9171-4B82-BEC9-474780205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4" name="Picture 5">
          <a:extLst>
            <a:ext uri="{FF2B5EF4-FFF2-40B4-BE49-F238E27FC236}">
              <a16:creationId xmlns:a16="http://schemas.microsoft.com/office/drawing/2014/main" id="{6312576D-9196-45DF-8CA1-8097400EA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5" name="Picture 5">
          <a:extLst>
            <a:ext uri="{FF2B5EF4-FFF2-40B4-BE49-F238E27FC236}">
              <a16:creationId xmlns:a16="http://schemas.microsoft.com/office/drawing/2014/main" id="{FC1EE8C3-02E0-4DC3-8A70-56E96BFD7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6" name="Picture 5">
          <a:extLst>
            <a:ext uri="{FF2B5EF4-FFF2-40B4-BE49-F238E27FC236}">
              <a16:creationId xmlns:a16="http://schemas.microsoft.com/office/drawing/2014/main" id="{1DC8C324-1ADC-4742-979B-58DCA4E53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7" name="Picture 5">
          <a:extLst>
            <a:ext uri="{FF2B5EF4-FFF2-40B4-BE49-F238E27FC236}">
              <a16:creationId xmlns:a16="http://schemas.microsoft.com/office/drawing/2014/main" id="{945546AE-9917-4DB8-98A9-ECE721DCE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8" name="Picture 5">
          <a:extLst>
            <a:ext uri="{FF2B5EF4-FFF2-40B4-BE49-F238E27FC236}">
              <a16:creationId xmlns:a16="http://schemas.microsoft.com/office/drawing/2014/main" id="{BEDEB9C9-3A17-44BF-9283-1DC553972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39" name="Picture 5">
          <a:extLst>
            <a:ext uri="{FF2B5EF4-FFF2-40B4-BE49-F238E27FC236}">
              <a16:creationId xmlns:a16="http://schemas.microsoft.com/office/drawing/2014/main" id="{216CA576-3005-43D1-9CE8-0306E5CE1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0" name="Picture 5">
          <a:extLst>
            <a:ext uri="{FF2B5EF4-FFF2-40B4-BE49-F238E27FC236}">
              <a16:creationId xmlns:a16="http://schemas.microsoft.com/office/drawing/2014/main" id="{71EAB1CC-F4F2-4E29-867A-6C6B33578B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1" name="Picture 5">
          <a:extLst>
            <a:ext uri="{FF2B5EF4-FFF2-40B4-BE49-F238E27FC236}">
              <a16:creationId xmlns:a16="http://schemas.microsoft.com/office/drawing/2014/main" id="{5F2C2224-51D2-42D4-AABC-573B58845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2" name="Picture 5">
          <a:extLst>
            <a:ext uri="{FF2B5EF4-FFF2-40B4-BE49-F238E27FC236}">
              <a16:creationId xmlns:a16="http://schemas.microsoft.com/office/drawing/2014/main" id="{1D4076F4-A5D0-4134-AB66-F4FE8AE639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3" name="Picture 5">
          <a:extLst>
            <a:ext uri="{FF2B5EF4-FFF2-40B4-BE49-F238E27FC236}">
              <a16:creationId xmlns:a16="http://schemas.microsoft.com/office/drawing/2014/main" id="{40CAD499-4FA7-4A65-8F5C-AD97A374E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4" name="Picture 5">
          <a:extLst>
            <a:ext uri="{FF2B5EF4-FFF2-40B4-BE49-F238E27FC236}">
              <a16:creationId xmlns:a16="http://schemas.microsoft.com/office/drawing/2014/main" id="{D0DCEA00-8241-42BB-BB7B-140B4DF665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5" name="Picture 5">
          <a:extLst>
            <a:ext uri="{FF2B5EF4-FFF2-40B4-BE49-F238E27FC236}">
              <a16:creationId xmlns:a16="http://schemas.microsoft.com/office/drawing/2014/main" id="{931DDCCF-630B-4F99-A101-7FC8226D8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6" name="Picture 5">
          <a:extLst>
            <a:ext uri="{FF2B5EF4-FFF2-40B4-BE49-F238E27FC236}">
              <a16:creationId xmlns:a16="http://schemas.microsoft.com/office/drawing/2014/main" id="{73002BBB-ADD3-47A2-9059-A182CAD848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7" name="Picture 5">
          <a:extLst>
            <a:ext uri="{FF2B5EF4-FFF2-40B4-BE49-F238E27FC236}">
              <a16:creationId xmlns:a16="http://schemas.microsoft.com/office/drawing/2014/main" id="{AEF90A93-991B-4DEB-81B2-D0263AFD4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8" name="Picture 5">
          <a:extLst>
            <a:ext uri="{FF2B5EF4-FFF2-40B4-BE49-F238E27FC236}">
              <a16:creationId xmlns:a16="http://schemas.microsoft.com/office/drawing/2014/main" id="{F4E14E15-587D-45C4-8D71-6A1AFE75A9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49" name="Picture 5">
          <a:extLst>
            <a:ext uri="{FF2B5EF4-FFF2-40B4-BE49-F238E27FC236}">
              <a16:creationId xmlns:a16="http://schemas.microsoft.com/office/drawing/2014/main" id="{265458AA-B2DF-4FB5-8B27-3FBD867B7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0" name="Picture 5">
          <a:extLst>
            <a:ext uri="{FF2B5EF4-FFF2-40B4-BE49-F238E27FC236}">
              <a16:creationId xmlns:a16="http://schemas.microsoft.com/office/drawing/2014/main" id="{A1241B77-F28E-4307-A3A4-69D97D0AB1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1" name="Picture 5">
          <a:extLst>
            <a:ext uri="{FF2B5EF4-FFF2-40B4-BE49-F238E27FC236}">
              <a16:creationId xmlns:a16="http://schemas.microsoft.com/office/drawing/2014/main" id="{29517442-CCF9-40A6-9BC7-E90BF40AA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2" name="Picture 5">
          <a:extLst>
            <a:ext uri="{FF2B5EF4-FFF2-40B4-BE49-F238E27FC236}">
              <a16:creationId xmlns:a16="http://schemas.microsoft.com/office/drawing/2014/main" id="{E9658B52-AE34-4911-9BB2-EA60DA106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3" name="Picture 5">
          <a:extLst>
            <a:ext uri="{FF2B5EF4-FFF2-40B4-BE49-F238E27FC236}">
              <a16:creationId xmlns:a16="http://schemas.microsoft.com/office/drawing/2014/main" id="{CDD07733-ADF1-452B-B132-33A08022DE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4" name="Picture 5">
          <a:extLst>
            <a:ext uri="{FF2B5EF4-FFF2-40B4-BE49-F238E27FC236}">
              <a16:creationId xmlns:a16="http://schemas.microsoft.com/office/drawing/2014/main" id="{67B2B3A3-FF0F-4949-8FFB-F3A3AA9CC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5" name="Picture 5">
          <a:extLst>
            <a:ext uri="{FF2B5EF4-FFF2-40B4-BE49-F238E27FC236}">
              <a16:creationId xmlns:a16="http://schemas.microsoft.com/office/drawing/2014/main" id="{FDF26F7C-1C7C-4822-BE14-171BA8D81F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6" name="Picture 5">
          <a:extLst>
            <a:ext uri="{FF2B5EF4-FFF2-40B4-BE49-F238E27FC236}">
              <a16:creationId xmlns:a16="http://schemas.microsoft.com/office/drawing/2014/main" id="{8D87335D-70B6-4F82-9D8B-862F2E794C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7" name="Picture 5">
          <a:extLst>
            <a:ext uri="{FF2B5EF4-FFF2-40B4-BE49-F238E27FC236}">
              <a16:creationId xmlns:a16="http://schemas.microsoft.com/office/drawing/2014/main" id="{ADEAC3E0-6217-42BB-8125-4E3D64B72E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8" name="Picture 5">
          <a:extLst>
            <a:ext uri="{FF2B5EF4-FFF2-40B4-BE49-F238E27FC236}">
              <a16:creationId xmlns:a16="http://schemas.microsoft.com/office/drawing/2014/main" id="{11511E69-537A-408A-BDDB-B51D6FF50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59" name="Picture 5">
          <a:extLst>
            <a:ext uri="{FF2B5EF4-FFF2-40B4-BE49-F238E27FC236}">
              <a16:creationId xmlns:a16="http://schemas.microsoft.com/office/drawing/2014/main" id="{7CEA7B7E-D1F2-4325-A023-0C887B034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0" name="Picture 5">
          <a:extLst>
            <a:ext uri="{FF2B5EF4-FFF2-40B4-BE49-F238E27FC236}">
              <a16:creationId xmlns:a16="http://schemas.microsoft.com/office/drawing/2014/main" id="{AA3763AC-F9B7-4310-AEF7-216244195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1" name="Picture 5">
          <a:extLst>
            <a:ext uri="{FF2B5EF4-FFF2-40B4-BE49-F238E27FC236}">
              <a16:creationId xmlns:a16="http://schemas.microsoft.com/office/drawing/2014/main" id="{C4DDDA5B-43F8-4599-AC7F-7B646B316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2" name="Picture 5">
          <a:extLst>
            <a:ext uri="{FF2B5EF4-FFF2-40B4-BE49-F238E27FC236}">
              <a16:creationId xmlns:a16="http://schemas.microsoft.com/office/drawing/2014/main" id="{2D46137F-15EA-43CD-BFBB-90CA2F0798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3" name="Picture 5">
          <a:extLst>
            <a:ext uri="{FF2B5EF4-FFF2-40B4-BE49-F238E27FC236}">
              <a16:creationId xmlns:a16="http://schemas.microsoft.com/office/drawing/2014/main" id="{8FCA2688-8C80-4B42-8C5D-8859A1C3F6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4" name="Picture 5">
          <a:extLst>
            <a:ext uri="{FF2B5EF4-FFF2-40B4-BE49-F238E27FC236}">
              <a16:creationId xmlns:a16="http://schemas.microsoft.com/office/drawing/2014/main" id="{79663180-F62A-4FC9-BE7E-DD41046D5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5" name="Picture 5">
          <a:extLst>
            <a:ext uri="{FF2B5EF4-FFF2-40B4-BE49-F238E27FC236}">
              <a16:creationId xmlns:a16="http://schemas.microsoft.com/office/drawing/2014/main" id="{5F7B0F1A-A7CD-41BC-8D36-C917ECD86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6" name="Picture 5">
          <a:extLst>
            <a:ext uri="{FF2B5EF4-FFF2-40B4-BE49-F238E27FC236}">
              <a16:creationId xmlns:a16="http://schemas.microsoft.com/office/drawing/2014/main" id="{DF796F67-2A45-4CD4-89CE-52FB2D675F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7" name="Picture 5">
          <a:extLst>
            <a:ext uri="{FF2B5EF4-FFF2-40B4-BE49-F238E27FC236}">
              <a16:creationId xmlns:a16="http://schemas.microsoft.com/office/drawing/2014/main" id="{04D2D876-5067-49CB-927D-C671E5440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8" name="Picture 5">
          <a:extLst>
            <a:ext uri="{FF2B5EF4-FFF2-40B4-BE49-F238E27FC236}">
              <a16:creationId xmlns:a16="http://schemas.microsoft.com/office/drawing/2014/main" id="{84C3808F-A496-4B4A-A6F6-3C61C6FC5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69" name="Picture 5">
          <a:extLst>
            <a:ext uri="{FF2B5EF4-FFF2-40B4-BE49-F238E27FC236}">
              <a16:creationId xmlns:a16="http://schemas.microsoft.com/office/drawing/2014/main" id="{32EFA507-1557-4722-8F2F-C75B91845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0" name="Picture 5">
          <a:extLst>
            <a:ext uri="{FF2B5EF4-FFF2-40B4-BE49-F238E27FC236}">
              <a16:creationId xmlns:a16="http://schemas.microsoft.com/office/drawing/2014/main" id="{B8CD474C-8D51-4EF1-AA6D-F4A1C6C9E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1" name="Picture 5">
          <a:extLst>
            <a:ext uri="{FF2B5EF4-FFF2-40B4-BE49-F238E27FC236}">
              <a16:creationId xmlns:a16="http://schemas.microsoft.com/office/drawing/2014/main" id="{99DE7AAC-D8F2-4F80-B793-2790F06E66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2" name="Picture 5">
          <a:extLst>
            <a:ext uri="{FF2B5EF4-FFF2-40B4-BE49-F238E27FC236}">
              <a16:creationId xmlns:a16="http://schemas.microsoft.com/office/drawing/2014/main" id="{364AFFC9-DBA2-4176-8CC1-AFCED5EB3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3" name="Picture 5">
          <a:extLst>
            <a:ext uri="{FF2B5EF4-FFF2-40B4-BE49-F238E27FC236}">
              <a16:creationId xmlns:a16="http://schemas.microsoft.com/office/drawing/2014/main" id="{7A39019D-1242-40A2-BEDB-F9DA23338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4" name="Picture 5">
          <a:extLst>
            <a:ext uri="{FF2B5EF4-FFF2-40B4-BE49-F238E27FC236}">
              <a16:creationId xmlns:a16="http://schemas.microsoft.com/office/drawing/2014/main" id="{B33ECDA2-9BBE-4322-AE54-BFA391868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5" name="Picture 5">
          <a:extLst>
            <a:ext uri="{FF2B5EF4-FFF2-40B4-BE49-F238E27FC236}">
              <a16:creationId xmlns:a16="http://schemas.microsoft.com/office/drawing/2014/main" id="{30739042-F337-4E76-9D5E-6ACB69AC8E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6" name="Picture 5">
          <a:extLst>
            <a:ext uri="{FF2B5EF4-FFF2-40B4-BE49-F238E27FC236}">
              <a16:creationId xmlns:a16="http://schemas.microsoft.com/office/drawing/2014/main" id="{380BF799-4946-4213-A4E9-4CD0CFDDE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7" name="Picture 5">
          <a:extLst>
            <a:ext uri="{FF2B5EF4-FFF2-40B4-BE49-F238E27FC236}">
              <a16:creationId xmlns:a16="http://schemas.microsoft.com/office/drawing/2014/main" id="{6BC8AB93-5D70-4DFE-926B-DC85C7175C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8" name="Picture 5">
          <a:extLst>
            <a:ext uri="{FF2B5EF4-FFF2-40B4-BE49-F238E27FC236}">
              <a16:creationId xmlns:a16="http://schemas.microsoft.com/office/drawing/2014/main" id="{BAB1E32F-D361-4A9E-9F3D-51FB7075F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79" name="Picture 5">
          <a:extLst>
            <a:ext uri="{FF2B5EF4-FFF2-40B4-BE49-F238E27FC236}">
              <a16:creationId xmlns:a16="http://schemas.microsoft.com/office/drawing/2014/main" id="{172E8456-5BC2-4D64-93DF-0092EEF25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680" name="Picture 5">
          <a:extLst>
            <a:ext uri="{FF2B5EF4-FFF2-40B4-BE49-F238E27FC236}">
              <a16:creationId xmlns:a16="http://schemas.microsoft.com/office/drawing/2014/main" id="{2A7E9B5C-EBCB-4223-9287-6EB351319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1" name="Picture 5">
          <a:extLst>
            <a:ext uri="{FF2B5EF4-FFF2-40B4-BE49-F238E27FC236}">
              <a16:creationId xmlns:a16="http://schemas.microsoft.com/office/drawing/2014/main" id="{D901B7F5-760B-49EF-ADC2-B8DB2ADE07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2" name="Picture 5">
          <a:extLst>
            <a:ext uri="{FF2B5EF4-FFF2-40B4-BE49-F238E27FC236}">
              <a16:creationId xmlns:a16="http://schemas.microsoft.com/office/drawing/2014/main" id="{EBF3B068-6815-4B2F-8166-00054C35B8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3" name="Picture 5">
          <a:extLst>
            <a:ext uri="{FF2B5EF4-FFF2-40B4-BE49-F238E27FC236}">
              <a16:creationId xmlns:a16="http://schemas.microsoft.com/office/drawing/2014/main" id="{8C3A63C2-CE30-42E1-86A0-8F99B3CC6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4" name="Picture 5">
          <a:extLst>
            <a:ext uri="{FF2B5EF4-FFF2-40B4-BE49-F238E27FC236}">
              <a16:creationId xmlns:a16="http://schemas.microsoft.com/office/drawing/2014/main" id="{1CC8DB94-7EF4-4363-B375-0039FEB17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5" name="Picture 5">
          <a:extLst>
            <a:ext uri="{FF2B5EF4-FFF2-40B4-BE49-F238E27FC236}">
              <a16:creationId xmlns:a16="http://schemas.microsoft.com/office/drawing/2014/main" id="{AEAA17C4-EC77-4927-885A-F37F55D58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6" name="Picture 5">
          <a:extLst>
            <a:ext uri="{FF2B5EF4-FFF2-40B4-BE49-F238E27FC236}">
              <a16:creationId xmlns:a16="http://schemas.microsoft.com/office/drawing/2014/main" id="{A1FE4205-7A6E-48D8-8753-9EF43E41F3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7" name="Picture 5">
          <a:extLst>
            <a:ext uri="{FF2B5EF4-FFF2-40B4-BE49-F238E27FC236}">
              <a16:creationId xmlns:a16="http://schemas.microsoft.com/office/drawing/2014/main" id="{3F17030B-A87E-426C-A95C-748648822B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8" name="Picture 5">
          <a:extLst>
            <a:ext uri="{FF2B5EF4-FFF2-40B4-BE49-F238E27FC236}">
              <a16:creationId xmlns:a16="http://schemas.microsoft.com/office/drawing/2014/main" id="{5C6E7409-1452-4517-A7BC-366E79A05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89" name="Picture 5">
          <a:extLst>
            <a:ext uri="{FF2B5EF4-FFF2-40B4-BE49-F238E27FC236}">
              <a16:creationId xmlns:a16="http://schemas.microsoft.com/office/drawing/2014/main" id="{9DD77BF1-79A7-41EC-B3C6-C7930D386A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0" name="Picture 5">
          <a:extLst>
            <a:ext uri="{FF2B5EF4-FFF2-40B4-BE49-F238E27FC236}">
              <a16:creationId xmlns:a16="http://schemas.microsoft.com/office/drawing/2014/main" id="{502EA7B4-54D8-46D6-A6BE-081A227AF4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1" name="Picture 5">
          <a:extLst>
            <a:ext uri="{FF2B5EF4-FFF2-40B4-BE49-F238E27FC236}">
              <a16:creationId xmlns:a16="http://schemas.microsoft.com/office/drawing/2014/main" id="{AD25BED7-AB20-4F75-A8C9-7C227E67A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2" name="Picture 5">
          <a:extLst>
            <a:ext uri="{FF2B5EF4-FFF2-40B4-BE49-F238E27FC236}">
              <a16:creationId xmlns:a16="http://schemas.microsoft.com/office/drawing/2014/main" id="{461032CA-5A45-42C9-8D1A-6E1895DCE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3" name="Picture 5">
          <a:extLst>
            <a:ext uri="{FF2B5EF4-FFF2-40B4-BE49-F238E27FC236}">
              <a16:creationId xmlns:a16="http://schemas.microsoft.com/office/drawing/2014/main" id="{334DAC04-0B18-4936-AA19-100753E37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4" name="Picture 5">
          <a:extLst>
            <a:ext uri="{FF2B5EF4-FFF2-40B4-BE49-F238E27FC236}">
              <a16:creationId xmlns:a16="http://schemas.microsoft.com/office/drawing/2014/main" id="{FFE8D0D9-1AA4-4F8A-8A41-CC238B69D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5" name="Picture 5">
          <a:extLst>
            <a:ext uri="{FF2B5EF4-FFF2-40B4-BE49-F238E27FC236}">
              <a16:creationId xmlns:a16="http://schemas.microsoft.com/office/drawing/2014/main" id="{8567FAAE-561B-49CF-B1A5-EB0EDC8BD5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6" name="Picture 5">
          <a:extLst>
            <a:ext uri="{FF2B5EF4-FFF2-40B4-BE49-F238E27FC236}">
              <a16:creationId xmlns:a16="http://schemas.microsoft.com/office/drawing/2014/main" id="{37016E99-64C1-45BD-B3A1-226344F85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7" name="Picture 5">
          <a:extLst>
            <a:ext uri="{FF2B5EF4-FFF2-40B4-BE49-F238E27FC236}">
              <a16:creationId xmlns:a16="http://schemas.microsoft.com/office/drawing/2014/main" id="{029C29A6-AC69-4BC5-A04B-B575CFB08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8" name="Picture 5">
          <a:extLst>
            <a:ext uri="{FF2B5EF4-FFF2-40B4-BE49-F238E27FC236}">
              <a16:creationId xmlns:a16="http://schemas.microsoft.com/office/drawing/2014/main" id="{AA73D95E-0A95-4322-9F05-AA79F1509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699" name="Picture 5">
          <a:extLst>
            <a:ext uri="{FF2B5EF4-FFF2-40B4-BE49-F238E27FC236}">
              <a16:creationId xmlns:a16="http://schemas.microsoft.com/office/drawing/2014/main" id="{09F437D4-D794-4120-8339-3E1103F7E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00" name="Picture 5">
          <a:extLst>
            <a:ext uri="{FF2B5EF4-FFF2-40B4-BE49-F238E27FC236}">
              <a16:creationId xmlns:a16="http://schemas.microsoft.com/office/drawing/2014/main" id="{F0B8B27D-56B5-46D3-9DEA-7D2B3E02C5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01" name="Picture 5">
          <a:extLst>
            <a:ext uri="{FF2B5EF4-FFF2-40B4-BE49-F238E27FC236}">
              <a16:creationId xmlns:a16="http://schemas.microsoft.com/office/drawing/2014/main" id="{969320E5-E914-4AF2-9307-4E419B1ED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2" name="Picture 5">
          <a:extLst>
            <a:ext uri="{FF2B5EF4-FFF2-40B4-BE49-F238E27FC236}">
              <a16:creationId xmlns:a16="http://schemas.microsoft.com/office/drawing/2014/main" id="{88E1AA9D-1F6D-4662-B823-D0DD2FD301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3" name="Picture 5">
          <a:extLst>
            <a:ext uri="{FF2B5EF4-FFF2-40B4-BE49-F238E27FC236}">
              <a16:creationId xmlns:a16="http://schemas.microsoft.com/office/drawing/2014/main" id="{4D2BB7EF-A705-4259-B84B-D2C851B6A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4" name="Picture 5">
          <a:extLst>
            <a:ext uri="{FF2B5EF4-FFF2-40B4-BE49-F238E27FC236}">
              <a16:creationId xmlns:a16="http://schemas.microsoft.com/office/drawing/2014/main" id="{12DEC508-5D81-4547-BE47-B9721EDB0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5" name="Picture 5">
          <a:extLst>
            <a:ext uri="{FF2B5EF4-FFF2-40B4-BE49-F238E27FC236}">
              <a16:creationId xmlns:a16="http://schemas.microsoft.com/office/drawing/2014/main" id="{530C69E8-3486-4D70-AD94-E1FD18727E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6" name="Picture 5">
          <a:extLst>
            <a:ext uri="{FF2B5EF4-FFF2-40B4-BE49-F238E27FC236}">
              <a16:creationId xmlns:a16="http://schemas.microsoft.com/office/drawing/2014/main" id="{649972BE-10CE-4A5B-8A78-16AAD74216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7" name="Picture 5">
          <a:extLst>
            <a:ext uri="{FF2B5EF4-FFF2-40B4-BE49-F238E27FC236}">
              <a16:creationId xmlns:a16="http://schemas.microsoft.com/office/drawing/2014/main" id="{3590D3B0-5DC3-462B-8E81-2AB459935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8" name="Picture 5">
          <a:extLst>
            <a:ext uri="{FF2B5EF4-FFF2-40B4-BE49-F238E27FC236}">
              <a16:creationId xmlns:a16="http://schemas.microsoft.com/office/drawing/2014/main" id="{D1BDDB64-7328-4B58-B7C8-A23A7FA92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09" name="Picture 5">
          <a:extLst>
            <a:ext uri="{FF2B5EF4-FFF2-40B4-BE49-F238E27FC236}">
              <a16:creationId xmlns:a16="http://schemas.microsoft.com/office/drawing/2014/main" id="{16F34D16-1A00-4ED9-A60F-E7BA80517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0" name="Picture 5">
          <a:extLst>
            <a:ext uri="{FF2B5EF4-FFF2-40B4-BE49-F238E27FC236}">
              <a16:creationId xmlns:a16="http://schemas.microsoft.com/office/drawing/2014/main" id="{72357EC7-9BB8-41DF-91FA-774FF7D0FF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1" name="Picture 5">
          <a:extLst>
            <a:ext uri="{FF2B5EF4-FFF2-40B4-BE49-F238E27FC236}">
              <a16:creationId xmlns:a16="http://schemas.microsoft.com/office/drawing/2014/main" id="{6F57E542-BF95-4C8C-829B-5849631091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2" name="Picture 5">
          <a:extLst>
            <a:ext uri="{FF2B5EF4-FFF2-40B4-BE49-F238E27FC236}">
              <a16:creationId xmlns:a16="http://schemas.microsoft.com/office/drawing/2014/main" id="{96924847-FCA9-437D-B17C-7407F8D930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3" name="Picture 5">
          <a:extLst>
            <a:ext uri="{FF2B5EF4-FFF2-40B4-BE49-F238E27FC236}">
              <a16:creationId xmlns:a16="http://schemas.microsoft.com/office/drawing/2014/main" id="{61F59778-7D25-4ADD-8D03-7763ABE5D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4" name="Picture 5">
          <a:extLst>
            <a:ext uri="{FF2B5EF4-FFF2-40B4-BE49-F238E27FC236}">
              <a16:creationId xmlns:a16="http://schemas.microsoft.com/office/drawing/2014/main" id="{B04A22D0-E454-488F-8747-A440FC4DF5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5" name="Picture 5">
          <a:extLst>
            <a:ext uri="{FF2B5EF4-FFF2-40B4-BE49-F238E27FC236}">
              <a16:creationId xmlns:a16="http://schemas.microsoft.com/office/drawing/2014/main" id="{FD6C9685-3A56-4A0E-AAD0-DA99308E9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6" name="Picture 5">
          <a:extLst>
            <a:ext uri="{FF2B5EF4-FFF2-40B4-BE49-F238E27FC236}">
              <a16:creationId xmlns:a16="http://schemas.microsoft.com/office/drawing/2014/main" id="{136BF799-7406-456D-8612-8311344FD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7" name="Picture 5">
          <a:extLst>
            <a:ext uri="{FF2B5EF4-FFF2-40B4-BE49-F238E27FC236}">
              <a16:creationId xmlns:a16="http://schemas.microsoft.com/office/drawing/2014/main" id="{8DA28F29-6DDB-4DBA-A744-CF0890006F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8" name="Picture 5">
          <a:extLst>
            <a:ext uri="{FF2B5EF4-FFF2-40B4-BE49-F238E27FC236}">
              <a16:creationId xmlns:a16="http://schemas.microsoft.com/office/drawing/2014/main" id="{3271949E-38FF-4004-B514-B500AA1E2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19" name="Picture 5">
          <a:extLst>
            <a:ext uri="{FF2B5EF4-FFF2-40B4-BE49-F238E27FC236}">
              <a16:creationId xmlns:a16="http://schemas.microsoft.com/office/drawing/2014/main" id="{B94D7880-189D-4611-92E4-1ECF7EF00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20" name="Picture 5">
          <a:extLst>
            <a:ext uri="{FF2B5EF4-FFF2-40B4-BE49-F238E27FC236}">
              <a16:creationId xmlns:a16="http://schemas.microsoft.com/office/drawing/2014/main" id="{46309C66-1A86-43E0-BE8F-45E31F7B48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21" name="Picture 5">
          <a:extLst>
            <a:ext uri="{FF2B5EF4-FFF2-40B4-BE49-F238E27FC236}">
              <a16:creationId xmlns:a16="http://schemas.microsoft.com/office/drawing/2014/main" id="{30BE8428-8BF3-456C-955D-DBCFAB42DF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722" name="Picture 5">
          <a:extLst>
            <a:ext uri="{FF2B5EF4-FFF2-40B4-BE49-F238E27FC236}">
              <a16:creationId xmlns:a16="http://schemas.microsoft.com/office/drawing/2014/main" id="{4A47678B-625D-428D-A5A1-51248FA71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3" name="Picture 5">
          <a:extLst>
            <a:ext uri="{FF2B5EF4-FFF2-40B4-BE49-F238E27FC236}">
              <a16:creationId xmlns:a16="http://schemas.microsoft.com/office/drawing/2014/main" id="{879DF26D-26C8-4A22-A140-8CD5697DD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4" name="Picture 5">
          <a:extLst>
            <a:ext uri="{FF2B5EF4-FFF2-40B4-BE49-F238E27FC236}">
              <a16:creationId xmlns:a16="http://schemas.microsoft.com/office/drawing/2014/main" id="{CC43506D-AD9D-4F73-AA32-4A909CB89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5" name="Picture 5">
          <a:extLst>
            <a:ext uri="{FF2B5EF4-FFF2-40B4-BE49-F238E27FC236}">
              <a16:creationId xmlns:a16="http://schemas.microsoft.com/office/drawing/2014/main" id="{E04FBBD9-2734-44BB-A8A8-D6E2948E6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6" name="Picture 5">
          <a:extLst>
            <a:ext uri="{FF2B5EF4-FFF2-40B4-BE49-F238E27FC236}">
              <a16:creationId xmlns:a16="http://schemas.microsoft.com/office/drawing/2014/main" id="{31643AD8-B56B-4C7F-8AE0-6FCE1DB27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7" name="Picture 5">
          <a:extLst>
            <a:ext uri="{FF2B5EF4-FFF2-40B4-BE49-F238E27FC236}">
              <a16:creationId xmlns:a16="http://schemas.microsoft.com/office/drawing/2014/main" id="{2EF45D74-F956-478D-94A2-C74AA881CA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8" name="Picture 5">
          <a:extLst>
            <a:ext uri="{FF2B5EF4-FFF2-40B4-BE49-F238E27FC236}">
              <a16:creationId xmlns:a16="http://schemas.microsoft.com/office/drawing/2014/main" id="{DFB26C76-CEEA-498C-941A-1F3D628D8C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29" name="Picture 5">
          <a:extLst>
            <a:ext uri="{FF2B5EF4-FFF2-40B4-BE49-F238E27FC236}">
              <a16:creationId xmlns:a16="http://schemas.microsoft.com/office/drawing/2014/main" id="{E885B397-6B65-453E-BAF5-EDD35C069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0" name="Picture 5">
          <a:extLst>
            <a:ext uri="{FF2B5EF4-FFF2-40B4-BE49-F238E27FC236}">
              <a16:creationId xmlns:a16="http://schemas.microsoft.com/office/drawing/2014/main" id="{C4FCAC90-5F68-485D-9AEB-B25D630C8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1" name="Picture 5">
          <a:extLst>
            <a:ext uri="{FF2B5EF4-FFF2-40B4-BE49-F238E27FC236}">
              <a16:creationId xmlns:a16="http://schemas.microsoft.com/office/drawing/2014/main" id="{19B5C528-2C60-47D6-B734-605947426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2" name="Picture 5">
          <a:extLst>
            <a:ext uri="{FF2B5EF4-FFF2-40B4-BE49-F238E27FC236}">
              <a16:creationId xmlns:a16="http://schemas.microsoft.com/office/drawing/2014/main" id="{2135A7E9-885C-498B-A609-464746D12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3" name="Picture 5">
          <a:extLst>
            <a:ext uri="{FF2B5EF4-FFF2-40B4-BE49-F238E27FC236}">
              <a16:creationId xmlns:a16="http://schemas.microsoft.com/office/drawing/2014/main" id="{0479A3B3-78B4-400A-A165-00BE3ED813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4" name="Picture 5">
          <a:extLst>
            <a:ext uri="{FF2B5EF4-FFF2-40B4-BE49-F238E27FC236}">
              <a16:creationId xmlns:a16="http://schemas.microsoft.com/office/drawing/2014/main" id="{FFBA7F9B-7BBD-459A-86D6-D6FAA5E0D0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5" name="Picture 5">
          <a:extLst>
            <a:ext uri="{FF2B5EF4-FFF2-40B4-BE49-F238E27FC236}">
              <a16:creationId xmlns:a16="http://schemas.microsoft.com/office/drawing/2014/main" id="{4A49995C-8106-41DB-A1FA-5584B6B98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6" name="Picture 5">
          <a:extLst>
            <a:ext uri="{FF2B5EF4-FFF2-40B4-BE49-F238E27FC236}">
              <a16:creationId xmlns:a16="http://schemas.microsoft.com/office/drawing/2014/main" id="{0BB2C079-D9E2-42E1-84B6-80ACE6575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7" name="Picture 5">
          <a:extLst>
            <a:ext uri="{FF2B5EF4-FFF2-40B4-BE49-F238E27FC236}">
              <a16:creationId xmlns:a16="http://schemas.microsoft.com/office/drawing/2014/main" id="{C740FCF1-CA9C-4AF8-BB1D-5654032EE0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8" name="Picture 5">
          <a:extLst>
            <a:ext uri="{FF2B5EF4-FFF2-40B4-BE49-F238E27FC236}">
              <a16:creationId xmlns:a16="http://schemas.microsoft.com/office/drawing/2014/main" id="{D9FF1003-2A79-4B3E-A463-83F348B004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39" name="Picture 5">
          <a:extLst>
            <a:ext uri="{FF2B5EF4-FFF2-40B4-BE49-F238E27FC236}">
              <a16:creationId xmlns:a16="http://schemas.microsoft.com/office/drawing/2014/main" id="{DA172D6D-B9EF-4C08-9027-C2B30E5D47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0" name="Picture 5">
          <a:extLst>
            <a:ext uri="{FF2B5EF4-FFF2-40B4-BE49-F238E27FC236}">
              <a16:creationId xmlns:a16="http://schemas.microsoft.com/office/drawing/2014/main" id="{B54687CD-96D1-436C-8B02-F2C370622B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1" name="Picture 5">
          <a:extLst>
            <a:ext uri="{FF2B5EF4-FFF2-40B4-BE49-F238E27FC236}">
              <a16:creationId xmlns:a16="http://schemas.microsoft.com/office/drawing/2014/main" id="{0DC70465-817B-4E97-959E-C2F7D2E6DD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2" name="Picture 5">
          <a:extLst>
            <a:ext uri="{FF2B5EF4-FFF2-40B4-BE49-F238E27FC236}">
              <a16:creationId xmlns:a16="http://schemas.microsoft.com/office/drawing/2014/main" id="{1DD14836-FA71-4F63-BF94-3105ED5E8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3" name="Picture 5">
          <a:extLst>
            <a:ext uri="{FF2B5EF4-FFF2-40B4-BE49-F238E27FC236}">
              <a16:creationId xmlns:a16="http://schemas.microsoft.com/office/drawing/2014/main" id="{AD5B4473-B6B5-406F-B746-CD336E107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4" name="Picture 5">
          <a:extLst>
            <a:ext uri="{FF2B5EF4-FFF2-40B4-BE49-F238E27FC236}">
              <a16:creationId xmlns:a16="http://schemas.microsoft.com/office/drawing/2014/main" id="{E7C53064-1865-4FD5-A454-5475235315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5" name="Picture 5">
          <a:extLst>
            <a:ext uri="{FF2B5EF4-FFF2-40B4-BE49-F238E27FC236}">
              <a16:creationId xmlns:a16="http://schemas.microsoft.com/office/drawing/2014/main" id="{4A85F068-089E-43E3-B848-C2C695AECB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6" name="Picture 5">
          <a:extLst>
            <a:ext uri="{FF2B5EF4-FFF2-40B4-BE49-F238E27FC236}">
              <a16:creationId xmlns:a16="http://schemas.microsoft.com/office/drawing/2014/main" id="{D88400E3-B719-46CB-B0AB-B1EC9EBAB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7" name="Picture 5">
          <a:extLst>
            <a:ext uri="{FF2B5EF4-FFF2-40B4-BE49-F238E27FC236}">
              <a16:creationId xmlns:a16="http://schemas.microsoft.com/office/drawing/2014/main" id="{23293ED6-6033-4A64-9F2A-AA2843349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8" name="Picture 5">
          <a:extLst>
            <a:ext uri="{FF2B5EF4-FFF2-40B4-BE49-F238E27FC236}">
              <a16:creationId xmlns:a16="http://schemas.microsoft.com/office/drawing/2014/main" id="{453D7521-F96E-4D8B-BA76-24334DF72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49" name="Picture 5">
          <a:extLst>
            <a:ext uri="{FF2B5EF4-FFF2-40B4-BE49-F238E27FC236}">
              <a16:creationId xmlns:a16="http://schemas.microsoft.com/office/drawing/2014/main" id="{7DB6E7A4-D25D-47DA-93E4-3368F4B026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0" name="Picture 5">
          <a:extLst>
            <a:ext uri="{FF2B5EF4-FFF2-40B4-BE49-F238E27FC236}">
              <a16:creationId xmlns:a16="http://schemas.microsoft.com/office/drawing/2014/main" id="{AB703446-8736-4E9D-AAA3-58AA3147EA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1" name="Picture 5">
          <a:extLst>
            <a:ext uri="{FF2B5EF4-FFF2-40B4-BE49-F238E27FC236}">
              <a16:creationId xmlns:a16="http://schemas.microsoft.com/office/drawing/2014/main" id="{38AFEA98-CD06-4542-B804-03F95C0C6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2" name="Picture 5">
          <a:extLst>
            <a:ext uri="{FF2B5EF4-FFF2-40B4-BE49-F238E27FC236}">
              <a16:creationId xmlns:a16="http://schemas.microsoft.com/office/drawing/2014/main" id="{BB4C29C5-9C97-442C-B7DE-A761B319E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3" name="Picture 5">
          <a:extLst>
            <a:ext uri="{FF2B5EF4-FFF2-40B4-BE49-F238E27FC236}">
              <a16:creationId xmlns:a16="http://schemas.microsoft.com/office/drawing/2014/main" id="{76D6832A-56F0-4287-9F17-CAECD4B26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4" name="Picture 5">
          <a:extLst>
            <a:ext uri="{FF2B5EF4-FFF2-40B4-BE49-F238E27FC236}">
              <a16:creationId xmlns:a16="http://schemas.microsoft.com/office/drawing/2014/main" id="{E57206EA-8A26-4D72-A0E3-F58AC5118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5" name="Picture 5">
          <a:extLst>
            <a:ext uri="{FF2B5EF4-FFF2-40B4-BE49-F238E27FC236}">
              <a16:creationId xmlns:a16="http://schemas.microsoft.com/office/drawing/2014/main" id="{4A74EF87-83FF-4088-BBD7-86A33E673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6" name="Picture 5">
          <a:extLst>
            <a:ext uri="{FF2B5EF4-FFF2-40B4-BE49-F238E27FC236}">
              <a16:creationId xmlns:a16="http://schemas.microsoft.com/office/drawing/2014/main" id="{C7A07ACB-B3C3-4096-8180-0B2524AB7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7" name="Picture 5">
          <a:extLst>
            <a:ext uri="{FF2B5EF4-FFF2-40B4-BE49-F238E27FC236}">
              <a16:creationId xmlns:a16="http://schemas.microsoft.com/office/drawing/2014/main" id="{B5395870-E255-4A91-9097-32D895435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8" name="Picture 5">
          <a:extLst>
            <a:ext uri="{FF2B5EF4-FFF2-40B4-BE49-F238E27FC236}">
              <a16:creationId xmlns:a16="http://schemas.microsoft.com/office/drawing/2014/main" id="{C10476EF-3515-4A8C-8003-67A5B0260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59" name="Picture 5">
          <a:extLst>
            <a:ext uri="{FF2B5EF4-FFF2-40B4-BE49-F238E27FC236}">
              <a16:creationId xmlns:a16="http://schemas.microsoft.com/office/drawing/2014/main" id="{2DC337C5-492A-452B-A33F-4C0A5E6F1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0" name="Picture 5">
          <a:extLst>
            <a:ext uri="{FF2B5EF4-FFF2-40B4-BE49-F238E27FC236}">
              <a16:creationId xmlns:a16="http://schemas.microsoft.com/office/drawing/2014/main" id="{0FADAE1D-7131-4A44-A27E-10DA4F1DB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1" name="Picture 5">
          <a:extLst>
            <a:ext uri="{FF2B5EF4-FFF2-40B4-BE49-F238E27FC236}">
              <a16:creationId xmlns:a16="http://schemas.microsoft.com/office/drawing/2014/main" id="{3275A252-F9F6-48EA-BAF6-FEE21FF0A9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2" name="Picture 5">
          <a:extLst>
            <a:ext uri="{FF2B5EF4-FFF2-40B4-BE49-F238E27FC236}">
              <a16:creationId xmlns:a16="http://schemas.microsoft.com/office/drawing/2014/main" id="{0CA5CD6F-A1F3-4628-9CA9-08BB6E564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3" name="Picture 5">
          <a:extLst>
            <a:ext uri="{FF2B5EF4-FFF2-40B4-BE49-F238E27FC236}">
              <a16:creationId xmlns:a16="http://schemas.microsoft.com/office/drawing/2014/main" id="{6276CFCB-68FE-4D90-9A6F-D6FB58CB0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4" name="Picture 5">
          <a:extLst>
            <a:ext uri="{FF2B5EF4-FFF2-40B4-BE49-F238E27FC236}">
              <a16:creationId xmlns:a16="http://schemas.microsoft.com/office/drawing/2014/main" id="{6379FF76-CDA3-4170-AC24-CB48E6612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5" name="Picture 5">
          <a:extLst>
            <a:ext uri="{FF2B5EF4-FFF2-40B4-BE49-F238E27FC236}">
              <a16:creationId xmlns:a16="http://schemas.microsoft.com/office/drawing/2014/main" id="{651DC154-5408-4739-9D07-21455D85B2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6" name="Picture 5">
          <a:extLst>
            <a:ext uri="{FF2B5EF4-FFF2-40B4-BE49-F238E27FC236}">
              <a16:creationId xmlns:a16="http://schemas.microsoft.com/office/drawing/2014/main" id="{349F17DD-E5E0-4EEA-97F6-719BA14BA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7" name="Picture 5">
          <a:extLst>
            <a:ext uri="{FF2B5EF4-FFF2-40B4-BE49-F238E27FC236}">
              <a16:creationId xmlns:a16="http://schemas.microsoft.com/office/drawing/2014/main" id="{EC462EC1-9DEB-4120-AECD-3819604C5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8" name="Picture 5">
          <a:extLst>
            <a:ext uri="{FF2B5EF4-FFF2-40B4-BE49-F238E27FC236}">
              <a16:creationId xmlns:a16="http://schemas.microsoft.com/office/drawing/2014/main" id="{E5FC6994-28F2-487E-B0C5-6FCE6A5D6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69" name="Picture 5">
          <a:extLst>
            <a:ext uri="{FF2B5EF4-FFF2-40B4-BE49-F238E27FC236}">
              <a16:creationId xmlns:a16="http://schemas.microsoft.com/office/drawing/2014/main" id="{862A2EB1-9517-4E46-A2F2-1BC050DCA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0" name="Picture 5">
          <a:extLst>
            <a:ext uri="{FF2B5EF4-FFF2-40B4-BE49-F238E27FC236}">
              <a16:creationId xmlns:a16="http://schemas.microsoft.com/office/drawing/2014/main" id="{8F4AFB82-C0EB-4F4F-BB26-084E34FE2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1" name="Picture 5">
          <a:extLst>
            <a:ext uri="{FF2B5EF4-FFF2-40B4-BE49-F238E27FC236}">
              <a16:creationId xmlns:a16="http://schemas.microsoft.com/office/drawing/2014/main" id="{A536E74C-BDB8-4102-89A7-3858261DC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2" name="Picture 5">
          <a:extLst>
            <a:ext uri="{FF2B5EF4-FFF2-40B4-BE49-F238E27FC236}">
              <a16:creationId xmlns:a16="http://schemas.microsoft.com/office/drawing/2014/main" id="{EFEE393E-3B22-46A7-9A74-48B5B5635E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3" name="Picture 5">
          <a:extLst>
            <a:ext uri="{FF2B5EF4-FFF2-40B4-BE49-F238E27FC236}">
              <a16:creationId xmlns:a16="http://schemas.microsoft.com/office/drawing/2014/main" id="{89E487FE-3590-4888-AFA0-9FDAB7B3C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4" name="Picture 5">
          <a:extLst>
            <a:ext uri="{FF2B5EF4-FFF2-40B4-BE49-F238E27FC236}">
              <a16:creationId xmlns:a16="http://schemas.microsoft.com/office/drawing/2014/main" id="{A75F6A6D-3386-42AF-B3AA-4AD51DB6A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5" name="Picture 5">
          <a:extLst>
            <a:ext uri="{FF2B5EF4-FFF2-40B4-BE49-F238E27FC236}">
              <a16:creationId xmlns:a16="http://schemas.microsoft.com/office/drawing/2014/main" id="{E5F8C80B-659C-4855-9245-4BEA86DA2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6" name="Picture 5">
          <a:extLst>
            <a:ext uri="{FF2B5EF4-FFF2-40B4-BE49-F238E27FC236}">
              <a16:creationId xmlns:a16="http://schemas.microsoft.com/office/drawing/2014/main" id="{DDD8D7C1-C208-44FA-83B5-5522F413C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7" name="Picture 5">
          <a:extLst>
            <a:ext uri="{FF2B5EF4-FFF2-40B4-BE49-F238E27FC236}">
              <a16:creationId xmlns:a16="http://schemas.microsoft.com/office/drawing/2014/main" id="{EAA4AF86-EC90-41BF-B219-CE50E5FD6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8" name="Picture 5">
          <a:extLst>
            <a:ext uri="{FF2B5EF4-FFF2-40B4-BE49-F238E27FC236}">
              <a16:creationId xmlns:a16="http://schemas.microsoft.com/office/drawing/2014/main" id="{355010DB-ECAC-4D20-83D4-CAFEF8877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79" name="Picture 5">
          <a:extLst>
            <a:ext uri="{FF2B5EF4-FFF2-40B4-BE49-F238E27FC236}">
              <a16:creationId xmlns:a16="http://schemas.microsoft.com/office/drawing/2014/main" id="{963C2F41-1ED7-4908-9718-C3B599D755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80" name="Picture 5">
          <a:extLst>
            <a:ext uri="{FF2B5EF4-FFF2-40B4-BE49-F238E27FC236}">
              <a16:creationId xmlns:a16="http://schemas.microsoft.com/office/drawing/2014/main" id="{F2214399-5379-4849-B3FD-334465BB30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81" name="Picture 5">
          <a:extLst>
            <a:ext uri="{FF2B5EF4-FFF2-40B4-BE49-F238E27FC236}">
              <a16:creationId xmlns:a16="http://schemas.microsoft.com/office/drawing/2014/main" id="{A63A80B8-B6A6-4CF8-850E-84BBBF472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82" name="Picture 5">
          <a:extLst>
            <a:ext uri="{FF2B5EF4-FFF2-40B4-BE49-F238E27FC236}">
              <a16:creationId xmlns:a16="http://schemas.microsoft.com/office/drawing/2014/main" id="{D5D4062A-94CA-4983-9D9D-AD8FCD34A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83" name="Picture 5">
          <a:extLst>
            <a:ext uri="{FF2B5EF4-FFF2-40B4-BE49-F238E27FC236}">
              <a16:creationId xmlns:a16="http://schemas.microsoft.com/office/drawing/2014/main" id="{76496047-170C-4DB4-8F6B-09F4FBBC6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784" name="Picture 5">
          <a:extLst>
            <a:ext uri="{FF2B5EF4-FFF2-40B4-BE49-F238E27FC236}">
              <a16:creationId xmlns:a16="http://schemas.microsoft.com/office/drawing/2014/main" id="{0358E20C-441B-43E1-B93D-48D0D54F3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85" name="Picture 5">
          <a:extLst>
            <a:ext uri="{FF2B5EF4-FFF2-40B4-BE49-F238E27FC236}">
              <a16:creationId xmlns:a16="http://schemas.microsoft.com/office/drawing/2014/main" id="{98A2D429-654A-45F9-8239-3D4210FD0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86" name="Picture 5">
          <a:extLst>
            <a:ext uri="{FF2B5EF4-FFF2-40B4-BE49-F238E27FC236}">
              <a16:creationId xmlns:a16="http://schemas.microsoft.com/office/drawing/2014/main" id="{7501841F-1CF5-4D44-813D-BD1A2C68BF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87" name="Picture 5">
          <a:extLst>
            <a:ext uri="{FF2B5EF4-FFF2-40B4-BE49-F238E27FC236}">
              <a16:creationId xmlns:a16="http://schemas.microsoft.com/office/drawing/2014/main" id="{FED25714-A98D-40B8-AD02-061B602D3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88" name="Picture 5">
          <a:extLst>
            <a:ext uri="{FF2B5EF4-FFF2-40B4-BE49-F238E27FC236}">
              <a16:creationId xmlns:a16="http://schemas.microsoft.com/office/drawing/2014/main" id="{7F5AE495-1988-45B5-9903-D2DEA1BBA3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89" name="Picture 5">
          <a:extLst>
            <a:ext uri="{FF2B5EF4-FFF2-40B4-BE49-F238E27FC236}">
              <a16:creationId xmlns:a16="http://schemas.microsoft.com/office/drawing/2014/main" id="{FD248C44-FA31-47F4-A312-621CB82118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0" name="Picture 5">
          <a:extLst>
            <a:ext uri="{FF2B5EF4-FFF2-40B4-BE49-F238E27FC236}">
              <a16:creationId xmlns:a16="http://schemas.microsoft.com/office/drawing/2014/main" id="{59B8364F-EA09-4B6A-BBB5-D2F0EC729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1" name="Picture 5">
          <a:extLst>
            <a:ext uri="{FF2B5EF4-FFF2-40B4-BE49-F238E27FC236}">
              <a16:creationId xmlns:a16="http://schemas.microsoft.com/office/drawing/2014/main" id="{AA6ACA99-4EB8-4B0F-B054-186FF0F32D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2" name="Picture 5">
          <a:extLst>
            <a:ext uri="{FF2B5EF4-FFF2-40B4-BE49-F238E27FC236}">
              <a16:creationId xmlns:a16="http://schemas.microsoft.com/office/drawing/2014/main" id="{D09139FC-DDDB-432A-9F3C-01BA000B1C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3" name="Picture 5">
          <a:extLst>
            <a:ext uri="{FF2B5EF4-FFF2-40B4-BE49-F238E27FC236}">
              <a16:creationId xmlns:a16="http://schemas.microsoft.com/office/drawing/2014/main" id="{05C1B6BD-E6D5-4B53-BABF-8C4FC0724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4" name="Picture 5">
          <a:extLst>
            <a:ext uri="{FF2B5EF4-FFF2-40B4-BE49-F238E27FC236}">
              <a16:creationId xmlns:a16="http://schemas.microsoft.com/office/drawing/2014/main" id="{8527463D-F711-4588-B94C-C3DF57D86B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5" name="Picture 5">
          <a:extLst>
            <a:ext uri="{FF2B5EF4-FFF2-40B4-BE49-F238E27FC236}">
              <a16:creationId xmlns:a16="http://schemas.microsoft.com/office/drawing/2014/main" id="{F2E55596-6A24-4106-AA6B-4A39B6093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6" name="Picture 5">
          <a:extLst>
            <a:ext uri="{FF2B5EF4-FFF2-40B4-BE49-F238E27FC236}">
              <a16:creationId xmlns:a16="http://schemas.microsoft.com/office/drawing/2014/main" id="{11DBF128-5935-428B-85CE-38CFEFBE0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7" name="Picture 5">
          <a:extLst>
            <a:ext uri="{FF2B5EF4-FFF2-40B4-BE49-F238E27FC236}">
              <a16:creationId xmlns:a16="http://schemas.microsoft.com/office/drawing/2014/main" id="{DB28B3F5-1A12-4B6D-A62B-1E7958999C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8" name="Picture 5">
          <a:extLst>
            <a:ext uri="{FF2B5EF4-FFF2-40B4-BE49-F238E27FC236}">
              <a16:creationId xmlns:a16="http://schemas.microsoft.com/office/drawing/2014/main" id="{20403F74-E04F-4001-A877-B23B1285F6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799" name="Picture 5">
          <a:extLst>
            <a:ext uri="{FF2B5EF4-FFF2-40B4-BE49-F238E27FC236}">
              <a16:creationId xmlns:a16="http://schemas.microsoft.com/office/drawing/2014/main" id="{675C78A6-57F0-4B5F-BAAD-FB96A4744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0" name="Picture 5">
          <a:extLst>
            <a:ext uri="{FF2B5EF4-FFF2-40B4-BE49-F238E27FC236}">
              <a16:creationId xmlns:a16="http://schemas.microsoft.com/office/drawing/2014/main" id="{F3806850-2333-406F-98B9-C24D15029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1" name="Picture 5">
          <a:extLst>
            <a:ext uri="{FF2B5EF4-FFF2-40B4-BE49-F238E27FC236}">
              <a16:creationId xmlns:a16="http://schemas.microsoft.com/office/drawing/2014/main" id="{5A9671DC-EE14-48D2-8237-600CCF4EBD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2" name="Picture 5">
          <a:extLst>
            <a:ext uri="{FF2B5EF4-FFF2-40B4-BE49-F238E27FC236}">
              <a16:creationId xmlns:a16="http://schemas.microsoft.com/office/drawing/2014/main" id="{41449F80-8885-4FB5-8AEB-8327E23170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3" name="Picture 5">
          <a:extLst>
            <a:ext uri="{FF2B5EF4-FFF2-40B4-BE49-F238E27FC236}">
              <a16:creationId xmlns:a16="http://schemas.microsoft.com/office/drawing/2014/main" id="{D1EB33AD-1727-4295-ACAC-909F58E938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4" name="Picture 5">
          <a:extLst>
            <a:ext uri="{FF2B5EF4-FFF2-40B4-BE49-F238E27FC236}">
              <a16:creationId xmlns:a16="http://schemas.microsoft.com/office/drawing/2014/main" id="{B3B239E1-E195-4206-8DC7-3FD9107A45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5805" name="Picture 5">
          <a:extLst>
            <a:ext uri="{FF2B5EF4-FFF2-40B4-BE49-F238E27FC236}">
              <a16:creationId xmlns:a16="http://schemas.microsoft.com/office/drawing/2014/main" id="{1F03A3A2-F308-4FC0-863C-692D9ABFED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06" name="Picture 5">
          <a:extLst>
            <a:ext uri="{FF2B5EF4-FFF2-40B4-BE49-F238E27FC236}">
              <a16:creationId xmlns:a16="http://schemas.microsoft.com/office/drawing/2014/main" id="{2F42B4CB-019C-4D24-A8A3-F00908585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07" name="Picture 5">
          <a:extLst>
            <a:ext uri="{FF2B5EF4-FFF2-40B4-BE49-F238E27FC236}">
              <a16:creationId xmlns:a16="http://schemas.microsoft.com/office/drawing/2014/main" id="{7857113A-CA27-4BF2-9C9A-7014BC0486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08" name="Picture 5">
          <a:extLst>
            <a:ext uri="{FF2B5EF4-FFF2-40B4-BE49-F238E27FC236}">
              <a16:creationId xmlns:a16="http://schemas.microsoft.com/office/drawing/2014/main" id="{7B745266-5EF5-49AB-A791-D73316F68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09" name="Picture 5">
          <a:extLst>
            <a:ext uri="{FF2B5EF4-FFF2-40B4-BE49-F238E27FC236}">
              <a16:creationId xmlns:a16="http://schemas.microsoft.com/office/drawing/2014/main" id="{26757185-D5DF-47AD-B871-FD4EF7C51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0" name="Picture 5">
          <a:extLst>
            <a:ext uri="{FF2B5EF4-FFF2-40B4-BE49-F238E27FC236}">
              <a16:creationId xmlns:a16="http://schemas.microsoft.com/office/drawing/2014/main" id="{D857AE9F-26B5-4BC0-B84A-5FB996AAF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1" name="Picture 5">
          <a:extLst>
            <a:ext uri="{FF2B5EF4-FFF2-40B4-BE49-F238E27FC236}">
              <a16:creationId xmlns:a16="http://schemas.microsoft.com/office/drawing/2014/main" id="{7EF5017E-04E7-4B08-9C6E-5175E60DEB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2" name="Picture 5">
          <a:extLst>
            <a:ext uri="{FF2B5EF4-FFF2-40B4-BE49-F238E27FC236}">
              <a16:creationId xmlns:a16="http://schemas.microsoft.com/office/drawing/2014/main" id="{4431042B-1FA9-4CB7-810F-093D31436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3" name="Picture 5">
          <a:extLst>
            <a:ext uri="{FF2B5EF4-FFF2-40B4-BE49-F238E27FC236}">
              <a16:creationId xmlns:a16="http://schemas.microsoft.com/office/drawing/2014/main" id="{AA3F6DBF-4969-4B9D-B2D4-FBC696B26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4" name="Picture 5">
          <a:extLst>
            <a:ext uri="{FF2B5EF4-FFF2-40B4-BE49-F238E27FC236}">
              <a16:creationId xmlns:a16="http://schemas.microsoft.com/office/drawing/2014/main" id="{DBA367AA-F5D2-4A77-812A-23E5AF45DB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5" name="Picture 5">
          <a:extLst>
            <a:ext uri="{FF2B5EF4-FFF2-40B4-BE49-F238E27FC236}">
              <a16:creationId xmlns:a16="http://schemas.microsoft.com/office/drawing/2014/main" id="{B05D8CBD-44A7-40FE-9D41-72A2BA874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6" name="Picture 5">
          <a:extLst>
            <a:ext uri="{FF2B5EF4-FFF2-40B4-BE49-F238E27FC236}">
              <a16:creationId xmlns:a16="http://schemas.microsoft.com/office/drawing/2014/main" id="{9C5AC415-E4F9-43A6-B907-2515B258FF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7" name="Picture 5">
          <a:extLst>
            <a:ext uri="{FF2B5EF4-FFF2-40B4-BE49-F238E27FC236}">
              <a16:creationId xmlns:a16="http://schemas.microsoft.com/office/drawing/2014/main" id="{CF1B6DFA-F64D-4742-AA2E-926CD437D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8" name="Picture 5">
          <a:extLst>
            <a:ext uri="{FF2B5EF4-FFF2-40B4-BE49-F238E27FC236}">
              <a16:creationId xmlns:a16="http://schemas.microsoft.com/office/drawing/2014/main" id="{DB1073F2-7B20-4575-9D65-F24BDB285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19" name="Picture 5">
          <a:extLst>
            <a:ext uri="{FF2B5EF4-FFF2-40B4-BE49-F238E27FC236}">
              <a16:creationId xmlns:a16="http://schemas.microsoft.com/office/drawing/2014/main" id="{4392E7E6-7BE2-4652-B452-A0AA21394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0" name="Picture 5">
          <a:extLst>
            <a:ext uri="{FF2B5EF4-FFF2-40B4-BE49-F238E27FC236}">
              <a16:creationId xmlns:a16="http://schemas.microsoft.com/office/drawing/2014/main" id="{A7F57592-3257-47A2-BAA4-23BC86DD0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1" name="Picture 5">
          <a:extLst>
            <a:ext uri="{FF2B5EF4-FFF2-40B4-BE49-F238E27FC236}">
              <a16:creationId xmlns:a16="http://schemas.microsoft.com/office/drawing/2014/main" id="{03A50696-05A7-4FF0-8A24-504744C58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2" name="Picture 5">
          <a:extLst>
            <a:ext uri="{FF2B5EF4-FFF2-40B4-BE49-F238E27FC236}">
              <a16:creationId xmlns:a16="http://schemas.microsoft.com/office/drawing/2014/main" id="{50D19B5D-04C7-40EB-AB58-67E9D32939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3" name="Picture 5">
          <a:extLst>
            <a:ext uri="{FF2B5EF4-FFF2-40B4-BE49-F238E27FC236}">
              <a16:creationId xmlns:a16="http://schemas.microsoft.com/office/drawing/2014/main" id="{B2E55268-D24B-4055-AC6C-9AD370583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4" name="Picture 5">
          <a:extLst>
            <a:ext uri="{FF2B5EF4-FFF2-40B4-BE49-F238E27FC236}">
              <a16:creationId xmlns:a16="http://schemas.microsoft.com/office/drawing/2014/main" id="{3DC0BA18-696D-435A-BB99-2EAE74555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5" name="Picture 5">
          <a:extLst>
            <a:ext uri="{FF2B5EF4-FFF2-40B4-BE49-F238E27FC236}">
              <a16:creationId xmlns:a16="http://schemas.microsoft.com/office/drawing/2014/main" id="{052B57C7-DC90-4372-A1AC-7B1D9DDBE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6" name="Picture 5">
          <a:extLst>
            <a:ext uri="{FF2B5EF4-FFF2-40B4-BE49-F238E27FC236}">
              <a16:creationId xmlns:a16="http://schemas.microsoft.com/office/drawing/2014/main" id="{59E0B03A-6E89-47AB-B3E3-D6C1D06B4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7" name="Picture 5">
          <a:extLst>
            <a:ext uri="{FF2B5EF4-FFF2-40B4-BE49-F238E27FC236}">
              <a16:creationId xmlns:a16="http://schemas.microsoft.com/office/drawing/2014/main" id="{93A46052-4C72-4044-B85A-EE90DF2427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8" name="Picture 5">
          <a:extLst>
            <a:ext uri="{FF2B5EF4-FFF2-40B4-BE49-F238E27FC236}">
              <a16:creationId xmlns:a16="http://schemas.microsoft.com/office/drawing/2014/main" id="{1B0F45CA-52A6-432A-BA5F-095A83B4D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29" name="Picture 5">
          <a:extLst>
            <a:ext uri="{FF2B5EF4-FFF2-40B4-BE49-F238E27FC236}">
              <a16:creationId xmlns:a16="http://schemas.microsoft.com/office/drawing/2014/main" id="{E4CF49CE-04DE-44A0-A04E-A1A6823201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0" name="Picture 5">
          <a:extLst>
            <a:ext uri="{FF2B5EF4-FFF2-40B4-BE49-F238E27FC236}">
              <a16:creationId xmlns:a16="http://schemas.microsoft.com/office/drawing/2014/main" id="{6884102A-754A-4DBF-844A-CD1719BDC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1" name="Picture 5">
          <a:extLst>
            <a:ext uri="{FF2B5EF4-FFF2-40B4-BE49-F238E27FC236}">
              <a16:creationId xmlns:a16="http://schemas.microsoft.com/office/drawing/2014/main" id="{D4FF4852-70B1-4CA6-969D-33522806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2" name="Picture 5">
          <a:extLst>
            <a:ext uri="{FF2B5EF4-FFF2-40B4-BE49-F238E27FC236}">
              <a16:creationId xmlns:a16="http://schemas.microsoft.com/office/drawing/2014/main" id="{15D7BFB4-8FB5-4CF0-92AE-E1B1E3EA4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3" name="Picture 5">
          <a:extLst>
            <a:ext uri="{FF2B5EF4-FFF2-40B4-BE49-F238E27FC236}">
              <a16:creationId xmlns:a16="http://schemas.microsoft.com/office/drawing/2014/main" id="{951F76DF-8B28-4B29-A9BB-AAB312B381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4" name="Picture 5">
          <a:extLst>
            <a:ext uri="{FF2B5EF4-FFF2-40B4-BE49-F238E27FC236}">
              <a16:creationId xmlns:a16="http://schemas.microsoft.com/office/drawing/2014/main" id="{C3A82F29-065C-4C9C-9079-BEA68C92D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5" name="Picture 5">
          <a:extLst>
            <a:ext uri="{FF2B5EF4-FFF2-40B4-BE49-F238E27FC236}">
              <a16:creationId xmlns:a16="http://schemas.microsoft.com/office/drawing/2014/main" id="{E41B24D2-3D8C-425E-9BC0-0292391B08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6" name="Picture 5">
          <a:extLst>
            <a:ext uri="{FF2B5EF4-FFF2-40B4-BE49-F238E27FC236}">
              <a16:creationId xmlns:a16="http://schemas.microsoft.com/office/drawing/2014/main" id="{397EDBA5-6639-4C6B-A180-B214D360F8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7" name="Picture 5">
          <a:extLst>
            <a:ext uri="{FF2B5EF4-FFF2-40B4-BE49-F238E27FC236}">
              <a16:creationId xmlns:a16="http://schemas.microsoft.com/office/drawing/2014/main" id="{76470A14-E76B-4560-9FA6-7D507C07D8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8" name="Picture 5">
          <a:extLst>
            <a:ext uri="{FF2B5EF4-FFF2-40B4-BE49-F238E27FC236}">
              <a16:creationId xmlns:a16="http://schemas.microsoft.com/office/drawing/2014/main" id="{9349A7FD-D965-422B-9868-91C56AD1E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39" name="Picture 5">
          <a:extLst>
            <a:ext uri="{FF2B5EF4-FFF2-40B4-BE49-F238E27FC236}">
              <a16:creationId xmlns:a16="http://schemas.microsoft.com/office/drawing/2014/main" id="{6170CDCF-C405-4B26-A541-C056FD13CE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0" name="Picture 5">
          <a:extLst>
            <a:ext uri="{FF2B5EF4-FFF2-40B4-BE49-F238E27FC236}">
              <a16:creationId xmlns:a16="http://schemas.microsoft.com/office/drawing/2014/main" id="{7478C41A-21A8-4FB1-AC87-48840F565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1" name="Picture 5">
          <a:extLst>
            <a:ext uri="{FF2B5EF4-FFF2-40B4-BE49-F238E27FC236}">
              <a16:creationId xmlns:a16="http://schemas.microsoft.com/office/drawing/2014/main" id="{6525ADEA-76D5-4206-9C99-9549FA84D7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2" name="Picture 5">
          <a:extLst>
            <a:ext uri="{FF2B5EF4-FFF2-40B4-BE49-F238E27FC236}">
              <a16:creationId xmlns:a16="http://schemas.microsoft.com/office/drawing/2014/main" id="{EABA25F0-B602-4BF9-BEB4-AC990D940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3" name="Picture 5">
          <a:extLst>
            <a:ext uri="{FF2B5EF4-FFF2-40B4-BE49-F238E27FC236}">
              <a16:creationId xmlns:a16="http://schemas.microsoft.com/office/drawing/2014/main" id="{DC86FBB1-5D36-4908-A751-85A91EF028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4" name="Picture 5">
          <a:extLst>
            <a:ext uri="{FF2B5EF4-FFF2-40B4-BE49-F238E27FC236}">
              <a16:creationId xmlns:a16="http://schemas.microsoft.com/office/drawing/2014/main" id="{710CFAE1-E317-4392-87B3-79538DE8C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5" name="Picture 5">
          <a:extLst>
            <a:ext uri="{FF2B5EF4-FFF2-40B4-BE49-F238E27FC236}">
              <a16:creationId xmlns:a16="http://schemas.microsoft.com/office/drawing/2014/main" id="{2D729F49-2989-4B81-BDCD-97AF70E01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6" name="Picture 5">
          <a:extLst>
            <a:ext uri="{FF2B5EF4-FFF2-40B4-BE49-F238E27FC236}">
              <a16:creationId xmlns:a16="http://schemas.microsoft.com/office/drawing/2014/main" id="{6F25A1C9-93DC-469D-9D64-F3FBFC4FA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7" name="Picture 5">
          <a:extLst>
            <a:ext uri="{FF2B5EF4-FFF2-40B4-BE49-F238E27FC236}">
              <a16:creationId xmlns:a16="http://schemas.microsoft.com/office/drawing/2014/main" id="{43CA7BB4-D0CB-4D11-A8B1-5DB47E56B9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8" name="Picture 5">
          <a:extLst>
            <a:ext uri="{FF2B5EF4-FFF2-40B4-BE49-F238E27FC236}">
              <a16:creationId xmlns:a16="http://schemas.microsoft.com/office/drawing/2014/main" id="{99D70F17-1F47-47E4-9081-41C76A2FC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49" name="Picture 5">
          <a:extLst>
            <a:ext uri="{FF2B5EF4-FFF2-40B4-BE49-F238E27FC236}">
              <a16:creationId xmlns:a16="http://schemas.microsoft.com/office/drawing/2014/main" id="{4C4C316E-FE9C-4C1C-9A9F-F614C686A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0" name="Picture 5">
          <a:extLst>
            <a:ext uri="{FF2B5EF4-FFF2-40B4-BE49-F238E27FC236}">
              <a16:creationId xmlns:a16="http://schemas.microsoft.com/office/drawing/2014/main" id="{39079416-5537-4D62-89D0-3BC4D0374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1" name="Picture 5">
          <a:extLst>
            <a:ext uri="{FF2B5EF4-FFF2-40B4-BE49-F238E27FC236}">
              <a16:creationId xmlns:a16="http://schemas.microsoft.com/office/drawing/2014/main" id="{BCACAF32-7E48-4849-AFFA-6C64202EF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2" name="Picture 5">
          <a:extLst>
            <a:ext uri="{FF2B5EF4-FFF2-40B4-BE49-F238E27FC236}">
              <a16:creationId xmlns:a16="http://schemas.microsoft.com/office/drawing/2014/main" id="{7DD3BFBB-76B0-4FF3-905A-EA7A2E3A6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3" name="Picture 5">
          <a:extLst>
            <a:ext uri="{FF2B5EF4-FFF2-40B4-BE49-F238E27FC236}">
              <a16:creationId xmlns:a16="http://schemas.microsoft.com/office/drawing/2014/main" id="{8774F081-9478-42F9-9195-F0BA3AB134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4" name="Picture 5">
          <a:extLst>
            <a:ext uri="{FF2B5EF4-FFF2-40B4-BE49-F238E27FC236}">
              <a16:creationId xmlns:a16="http://schemas.microsoft.com/office/drawing/2014/main" id="{6340A36A-0D0F-405B-8592-A582926D5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5" name="Picture 5">
          <a:extLst>
            <a:ext uri="{FF2B5EF4-FFF2-40B4-BE49-F238E27FC236}">
              <a16:creationId xmlns:a16="http://schemas.microsoft.com/office/drawing/2014/main" id="{0893EDF7-0507-48D6-9D0C-ABC0AFE1E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6" name="Picture 5">
          <a:extLst>
            <a:ext uri="{FF2B5EF4-FFF2-40B4-BE49-F238E27FC236}">
              <a16:creationId xmlns:a16="http://schemas.microsoft.com/office/drawing/2014/main" id="{E335E1FA-B822-41FB-80B0-4C8B3C29F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7" name="Picture 5">
          <a:extLst>
            <a:ext uri="{FF2B5EF4-FFF2-40B4-BE49-F238E27FC236}">
              <a16:creationId xmlns:a16="http://schemas.microsoft.com/office/drawing/2014/main" id="{61E27F87-D77E-4B6A-B594-EFDE0A482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8" name="Picture 5">
          <a:extLst>
            <a:ext uri="{FF2B5EF4-FFF2-40B4-BE49-F238E27FC236}">
              <a16:creationId xmlns:a16="http://schemas.microsoft.com/office/drawing/2014/main" id="{D1638902-C5E4-40AA-89D1-1505EE54EB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59" name="Picture 5">
          <a:extLst>
            <a:ext uri="{FF2B5EF4-FFF2-40B4-BE49-F238E27FC236}">
              <a16:creationId xmlns:a16="http://schemas.microsoft.com/office/drawing/2014/main" id="{CC613313-B676-484E-B460-BE9F1B123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60" name="Picture 5">
          <a:extLst>
            <a:ext uri="{FF2B5EF4-FFF2-40B4-BE49-F238E27FC236}">
              <a16:creationId xmlns:a16="http://schemas.microsoft.com/office/drawing/2014/main" id="{CC9F76EF-B72F-415A-B697-48FBE79F9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61" name="Picture 5">
          <a:extLst>
            <a:ext uri="{FF2B5EF4-FFF2-40B4-BE49-F238E27FC236}">
              <a16:creationId xmlns:a16="http://schemas.microsoft.com/office/drawing/2014/main" id="{A7F8C8F8-F7DD-40C7-8B09-19ECA5E1E2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62" name="Picture 5">
          <a:extLst>
            <a:ext uri="{FF2B5EF4-FFF2-40B4-BE49-F238E27FC236}">
              <a16:creationId xmlns:a16="http://schemas.microsoft.com/office/drawing/2014/main" id="{647D0024-6DE1-4C1D-A96A-D05DD0915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63" name="Picture 5">
          <a:extLst>
            <a:ext uri="{FF2B5EF4-FFF2-40B4-BE49-F238E27FC236}">
              <a16:creationId xmlns:a16="http://schemas.microsoft.com/office/drawing/2014/main" id="{351441AB-A805-4B39-B8A9-EA744A12C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4" name="Picture 5">
          <a:extLst>
            <a:ext uri="{FF2B5EF4-FFF2-40B4-BE49-F238E27FC236}">
              <a16:creationId xmlns:a16="http://schemas.microsoft.com/office/drawing/2014/main" id="{ABA41727-3CE7-47BC-87A0-482BBD224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5" name="Picture 5">
          <a:extLst>
            <a:ext uri="{FF2B5EF4-FFF2-40B4-BE49-F238E27FC236}">
              <a16:creationId xmlns:a16="http://schemas.microsoft.com/office/drawing/2014/main" id="{0B4C718A-2330-4E09-9558-43A24EF021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6" name="Picture 5">
          <a:extLst>
            <a:ext uri="{FF2B5EF4-FFF2-40B4-BE49-F238E27FC236}">
              <a16:creationId xmlns:a16="http://schemas.microsoft.com/office/drawing/2014/main" id="{854AB3A6-CE41-4F41-97C0-5CA1016DE3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7" name="Picture 5">
          <a:extLst>
            <a:ext uri="{FF2B5EF4-FFF2-40B4-BE49-F238E27FC236}">
              <a16:creationId xmlns:a16="http://schemas.microsoft.com/office/drawing/2014/main" id="{776BB69F-F80C-48E6-89B7-ACF996ED6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8" name="Picture 5">
          <a:extLst>
            <a:ext uri="{FF2B5EF4-FFF2-40B4-BE49-F238E27FC236}">
              <a16:creationId xmlns:a16="http://schemas.microsoft.com/office/drawing/2014/main" id="{44BBF6C3-7480-4B7A-992D-EA1D204F4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69" name="Picture 5">
          <a:extLst>
            <a:ext uri="{FF2B5EF4-FFF2-40B4-BE49-F238E27FC236}">
              <a16:creationId xmlns:a16="http://schemas.microsoft.com/office/drawing/2014/main" id="{828026B6-E637-45BC-8ADA-6320769DC3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0" name="Picture 5">
          <a:extLst>
            <a:ext uri="{FF2B5EF4-FFF2-40B4-BE49-F238E27FC236}">
              <a16:creationId xmlns:a16="http://schemas.microsoft.com/office/drawing/2014/main" id="{8209242E-416A-4C33-AB31-DB1466CF2D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1" name="Picture 5">
          <a:extLst>
            <a:ext uri="{FF2B5EF4-FFF2-40B4-BE49-F238E27FC236}">
              <a16:creationId xmlns:a16="http://schemas.microsoft.com/office/drawing/2014/main" id="{8B2E1D49-161F-4852-8EBB-94BB36909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2" name="Picture 5">
          <a:extLst>
            <a:ext uri="{FF2B5EF4-FFF2-40B4-BE49-F238E27FC236}">
              <a16:creationId xmlns:a16="http://schemas.microsoft.com/office/drawing/2014/main" id="{393B4403-CEC6-463E-BE33-11A5AAA36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3" name="Picture 5">
          <a:extLst>
            <a:ext uri="{FF2B5EF4-FFF2-40B4-BE49-F238E27FC236}">
              <a16:creationId xmlns:a16="http://schemas.microsoft.com/office/drawing/2014/main" id="{4D393B13-1B67-4AA1-801A-F54B4941F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4" name="Picture 5">
          <a:extLst>
            <a:ext uri="{FF2B5EF4-FFF2-40B4-BE49-F238E27FC236}">
              <a16:creationId xmlns:a16="http://schemas.microsoft.com/office/drawing/2014/main" id="{2CB3A6D7-4B52-4182-B3BB-94DAFD28E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5" name="Picture 5">
          <a:extLst>
            <a:ext uri="{FF2B5EF4-FFF2-40B4-BE49-F238E27FC236}">
              <a16:creationId xmlns:a16="http://schemas.microsoft.com/office/drawing/2014/main" id="{FA132434-F9C3-4026-A4A6-CFAD33A18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6" name="Picture 5">
          <a:extLst>
            <a:ext uri="{FF2B5EF4-FFF2-40B4-BE49-F238E27FC236}">
              <a16:creationId xmlns:a16="http://schemas.microsoft.com/office/drawing/2014/main" id="{20D4313F-5EA0-46CD-991B-F8EF1F1BE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7" name="Picture 5">
          <a:extLst>
            <a:ext uri="{FF2B5EF4-FFF2-40B4-BE49-F238E27FC236}">
              <a16:creationId xmlns:a16="http://schemas.microsoft.com/office/drawing/2014/main" id="{3D695496-EC17-476E-931A-AC6C62AAF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8" name="Picture 5">
          <a:extLst>
            <a:ext uri="{FF2B5EF4-FFF2-40B4-BE49-F238E27FC236}">
              <a16:creationId xmlns:a16="http://schemas.microsoft.com/office/drawing/2014/main" id="{AFAC8AF0-87F3-4B7D-BC35-D558E70A3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79" name="Picture 5">
          <a:extLst>
            <a:ext uri="{FF2B5EF4-FFF2-40B4-BE49-F238E27FC236}">
              <a16:creationId xmlns:a16="http://schemas.microsoft.com/office/drawing/2014/main" id="{045AF771-E4FE-4E06-A665-EEC1358904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80" name="Picture 5">
          <a:extLst>
            <a:ext uri="{FF2B5EF4-FFF2-40B4-BE49-F238E27FC236}">
              <a16:creationId xmlns:a16="http://schemas.microsoft.com/office/drawing/2014/main" id="{38AE54AF-31BE-4267-BB7D-6B664BBD1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81" name="Picture 5">
          <a:extLst>
            <a:ext uri="{FF2B5EF4-FFF2-40B4-BE49-F238E27FC236}">
              <a16:creationId xmlns:a16="http://schemas.microsoft.com/office/drawing/2014/main" id="{879AAFA2-5C0C-4BF4-B099-F5A83DF99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82" name="Picture 5">
          <a:extLst>
            <a:ext uri="{FF2B5EF4-FFF2-40B4-BE49-F238E27FC236}">
              <a16:creationId xmlns:a16="http://schemas.microsoft.com/office/drawing/2014/main" id="{4DFF8692-043B-41C7-BCDD-8690F4C10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83" name="Picture 5">
          <a:extLst>
            <a:ext uri="{FF2B5EF4-FFF2-40B4-BE49-F238E27FC236}">
              <a16:creationId xmlns:a16="http://schemas.microsoft.com/office/drawing/2014/main" id="{A275BCEE-C61A-46D6-BB5E-FA24C94B6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884" name="Picture 5">
          <a:extLst>
            <a:ext uri="{FF2B5EF4-FFF2-40B4-BE49-F238E27FC236}">
              <a16:creationId xmlns:a16="http://schemas.microsoft.com/office/drawing/2014/main" id="{DB76BE94-8390-4909-9E3B-9DA3E8181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85" name="Picture 5">
          <a:extLst>
            <a:ext uri="{FF2B5EF4-FFF2-40B4-BE49-F238E27FC236}">
              <a16:creationId xmlns:a16="http://schemas.microsoft.com/office/drawing/2014/main" id="{D36C97AC-7268-4197-BC9B-230F8C248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86" name="Picture 5">
          <a:extLst>
            <a:ext uri="{FF2B5EF4-FFF2-40B4-BE49-F238E27FC236}">
              <a16:creationId xmlns:a16="http://schemas.microsoft.com/office/drawing/2014/main" id="{D3E6D77E-9641-4DA7-8AAC-B74C9F8F9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87" name="Picture 5">
          <a:extLst>
            <a:ext uri="{FF2B5EF4-FFF2-40B4-BE49-F238E27FC236}">
              <a16:creationId xmlns:a16="http://schemas.microsoft.com/office/drawing/2014/main" id="{FEC0E5B9-7292-423E-9B45-AC8CA48AA2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88" name="Picture 5">
          <a:extLst>
            <a:ext uri="{FF2B5EF4-FFF2-40B4-BE49-F238E27FC236}">
              <a16:creationId xmlns:a16="http://schemas.microsoft.com/office/drawing/2014/main" id="{5923D273-8F06-4737-8243-C363433D01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89" name="Picture 5">
          <a:extLst>
            <a:ext uri="{FF2B5EF4-FFF2-40B4-BE49-F238E27FC236}">
              <a16:creationId xmlns:a16="http://schemas.microsoft.com/office/drawing/2014/main" id="{02381549-A034-44A9-9883-86C5031A5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0" name="Picture 5">
          <a:extLst>
            <a:ext uri="{FF2B5EF4-FFF2-40B4-BE49-F238E27FC236}">
              <a16:creationId xmlns:a16="http://schemas.microsoft.com/office/drawing/2014/main" id="{64ACD17A-E8DF-445F-A451-4DD81FEC6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1" name="Picture 5">
          <a:extLst>
            <a:ext uri="{FF2B5EF4-FFF2-40B4-BE49-F238E27FC236}">
              <a16:creationId xmlns:a16="http://schemas.microsoft.com/office/drawing/2014/main" id="{29E386F7-DD28-447A-ACD9-5810BA9EE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2" name="Picture 5">
          <a:extLst>
            <a:ext uri="{FF2B5EF4-FFF2-40B4-BE49-F238E27FC236}">
              <a16:creationId xmlns:a16="http://schemas.microsoft.com/office/drawing/2014/main" id="{AE1DC887-0334-4BA2-AC4C-50AD47EB07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3" name="Picture 5">
          <a:extLst>
            <a:ext uri="{FF2B5EF4-FFF2-40B4-BE49-F238E27FC236}">
              <a16:creationId xmlns:a16="http://schemas.microsoft.com/office/drawing/2014/main" id="{F5D60926-0B72-4893-8C45-0543A90AE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4" name="Picture 5">
          <a:extLst>
            <a:ext uri="{FF2B5EF4-FFF2-40B4-BE49-F238E27FC236}">
              <a16:creationId xmlns:a16="http://schemas.microsoft.com/office/drawing/2014/main" id="{0C329E57-A4EE-4A2B-9851-A38BC6E95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5" name="Picture 5">
          <a:extLst>
            <a:ext uri="{FF2B5EF4-FFF2-40B4-BE49-F238E27FC236}">
              <a16:creationId xmlns:a16="http://schemas.microsoft.com/office/drawing/2014/main" id="{736DD2D3-F3AD-403D-8266-43B0D5559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6" name="Picture 5">
          <a:extLst>
            <a:ext uri="{FF2B5EF4-FFF2-40B4-BE49-F238E27FC236}">
              <a16:creationId xmlns:a16="http://schemas.microsoft.com/office/drawing/2014/main" id="{A38BC469-702A-4A89-BAFE-F5DD52825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7" name="Picture 5">
          <a:extLst>
            <a:ext uri="{FF2B5EF4-FFF2-40B4-BE49-F238E27FC236}">
              <a16:creationId xmlns:a16="http://schemas.microsoft.com/office/drawing/2014/main" id="{7C713627-E3A8-47D7-A2CE-5D92A520C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8" name="Picture 5">
          <a:extLst>
            <a:ext uri="{FF2B5EF4-FFF2-40B4-BE49-F238E27FC236}">
              <a16:creationId xmlns:a16="http://schemas.microsoft.com/office/drawing/2014/main" id="{620063CA-58AB-4A81-A883-8DCEACCAC9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899" name="Picture 5">
          <a:extLst>
            <a:ext uri="{FF2B5EF4-FFF2-40B4-BE49-F238E27FC236}">
              <a16:creationId xmlns:a16="http://schemas.microsoft.com/office/drawing/2014/main" id="{E42F2434-391B-4049-BD36-05FD6874FB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0" name="Picture 5">
          <a:extLst>
            <a:ext uri="{FF2B5EF4-FFF2-40B4-BE49-F238E27FC236}">
              <a16:creationId xmlns:a16="http://schemas.microsoft.com/office/drawing/2014/main" id="{96386EBA-ACFF-4446-A51B-52FFB2F7D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1" name="Picture 5">
          <a:extLst>
            <a:ext uri="{FF2B5EF4-FFF2-40B4-BE49-F238E27FC236}">
              <a16:creationId xmlns:a16="http://schemas.microsoft.com/office/drawing/2014/main" id="{468AAAC2-7D78-439C-92D9-34A4A571EE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2" name="Picture 5">
          <a:extLst>
            <a:ext uri="{FF2B5EF4-FFF2-40B4-BE49-F238E27FC236}">
              <a16:creationId xmlns:a16="http://schemas.microsoft.com/office/drawing/2014/main" id="{007C8DFE-65C3-43B3-BCCF-1EC7086B7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3" name="Picture 5">
          <a:extLst>
            <a:ext uri="{FF2B5EF4-FFF2-40B4-BE49-F238E27FC236}">
              <a16:creationId xmlns:a16="http://schemas.microsoft.com/office/drawing/2014/main" id="{C8F27B62-3744-4599-B2A6-BE7232E00A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4" name="Picture 5">
          <a:extLst>
            <a:ext uri="{FF2B5EF4-FFF2-40B4-BE49-F238E27FC236}">
              <a16:creationId xmlns:a16="http://schemas.microsoft.com/office/drawing/2014/main" id="{3CAE501B-105A-424B-9A2A-823AF5581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5" name="Picture 5">
          <a:extLst>
            <a:ext uri="{FF2B5EF4-FFF2-40B4-BE49-F238E27FC236}">
              <a16:creationId xmlns:a16="http://schemas.microsoft.com/office/drawing/2014/main" id="{38F12742-3E1F-495A-A530-B3F50742D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6" name="Picture 5">
          <a:extLst>
            <a:ext uri="{FF2B5EF4-FFF2-40B4-BE49-F238E27FC236}">
              <a16:creationId xmlns:a16="http://schemas.microsoft.com/office/drawing/2014/main" id="{932C5BD1-CC8C-4D79-B5E7-05032D4C9E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7" name="Picture 5">
          <a:extLst>
            <a:ext uri="{FF2B5EF4-FFF2-40B4-BE49-F238E27FC236}">
              <a16:creationId xmlns:a16="http://schemas.microsoft.com/office/drawing/2014/main" id="{91A5305D-3A5D-405C-AD42-8CF563CFC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8" name="Picture 5">
          <a:extLst>
            <a:ext uri="{FF2B5EF4-FFF2-40B4-BE49-F238E27FC236}">
              <a16:creationId xmlns:a16="http://schemas.microsoft.com/office/drawing/2014/main" id="{AA14F448-372E-43B8-BF8A-012721BAF2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09" name="Picture 5">
          <a:extLst>
            <a:ext uri="{FF2B5EF4-FFF2-40B4-BE49-F238E27FC236}">
              <a16:creationId xmlns:a16="http://schemas.microsoft.com/office/drawing/2014/main" id="{45D2E587-6335-4830-B49B-499D906E7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0" name="Picture 5">
          <a:extLst>
            <a:ext uri="{FF2B5EF4-FFF2-40B4-BE49-F238E27FC236}">
              <a16:creationId xmlns:a16="http://schemas.microsoft.com/office/drawing/2014/main" id="{0B213B87-3976-4507-ABDB-6568705D7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1" name="Picture 5">
          <a:extLst>
            <a:ext uri="{FF2B5EF4-FFF2-40B4-BE49-F238E27FC236}">
              <a16:creationId xmlns:a16="http://schemas.microsoft.com/office/drawing/2014/main" id="{EBBD0D9D-98B4-47F2-8C31-0AF07C53EC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2" name="Picture 5">
          <a:extLst>
            <a:ext uri="{FF2B5EF4-FFF2-40B4-BE49-F238E27FC236}">
              <a16:creationId xmlns:a16="http://schemas.microsoft.com/office/drawing/2014/main" id="{7E0381D6-ADEF-4D5F-BF11-2CFCD1667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3" name="Picture 5">
          <a:extLst>
            <a:ext uri="{FF2B5EF4-FFF2-40B4-BE49-F238E27FC236}">
              <a16:creationId xmlns:a16="http://schemas.microsoft.com/office/drawing/2014/main" id="{34609267-BD66-4E38-A480-038B22FDE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4" name="Picture 5">
          <a:extLst>
            <a:ext uri="{FF2B5EF4-FFF2-40B4-BE49-F238E27FC236}">
              <a16:creationId xmlns:a16="http://schemas.microsoft.com/office/drawing/2014/main" id="{A693CB71-6B5A-4FAD-9272-19712B3534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5" name="Picture 5">
          <a:extLst>
            <a:ext uri="{FF2B5EF4-FFF2-40B4-BE49-F238E27FC236}">
              <a16:creationId xmlns:a16="http://schemas.microsoft.com/office/drawing/2014/main" id="{E807E8DA-3DA2-4A90-81DF-A4C51A7305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6" name="Picture 5">
          <a:extLst>
            <a:ext uri="{FF2B5EF4-FFF2-40B4-BE49-F238E27FC236}">
              <a16:creationId xmlns:a16="http://schemas.microsoft.com/office/drawing/2014/main" id="{55148FFB-3A72-4DD9-B9CB-9DA3B5CFF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7" name="Picture 5">
          <a:extLst>
            <a:ext uri="{FF2B5EF4-FFF2-40B4-BE49-F238E27FC236}">
              <a16:creationId xmlns:a16="http://schemas.microsoft.com/office/drawing/2014/main" id="{EAA7C1AE-E451-4458-8A66-62E8C00D3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8" name="Picture 5">
          <a:extLst>
            <a:ext uri="{FF2B5EF4-FFF2-40B4-BE49-F238E27FC236}">
              <a16:creationId xmlns:a16="http://schemas.microsoft.com/office/drawing/2014/main" id="{5248C99F-620A-456B-B13B-A6CC42057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19" name="Picture 5">
          <a:extLst>
            <a:ext uri="{FF2B5EF4-FFF2-40B4-BE49-F238E27FC236}">
              <a16:creationId xmlns:a16="http://schemas.microsoft.com/office/drawing/2014/main" id="{62E6341B-A7EE-4105-9855-888C0742E3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0" name="Picture 5">
          <a:extLst>
            <a:ext uri="{FF2B5EF4-FFF2-40B4-BE49-F238E27FC236}">
              <a16:creationId xmlns:a16="http://schemas.microsoft.com/office/drawing/2014/main" id="{4A8F0B4F-45CC-42C6-86C7-9BE7CB6CE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1" name="Picture 5">
          <a:extLst>
            <a:ext uri="{FF2B5EF4-FFF2-40B4-BE49-F238E27FC236}">
              <a16:creationId xmlns:a16="http://schemas.microsoft.com/office/drawing/2014/main" id="{C49E7AC3-8F74-41C8-A4FE-24D78A7AC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2" name="Picture 5">
          <a:extLst>
            <a:ext uri="{FF2B5EF4-FFF2-40B4-BE49-F238E27FC236}">
              <a16:creationId xmlns:a16="http://schemas.microsoft.com/office/drawing/2014/main" id="{328994E4-FB1B-4765-9650-DF74371F4D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3" name="Picture 5">
          <a:extLst>
            <a:ext uri="{FF2B5EF4-FFF2-40B4-BE49-F238E27FC236}">
              <a16:creationId xmlns:a16="http://schemas.microsoft.com/office/drawing/2014/main" id="{0F04D8F9-142C-4D61-BBDF-6F06072DB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4" name="Picture 5">
          <a:extLst>
            <a:ext uri="{FF2B5EF4-FFF2-40B4-BE49-F238E27FC236}">
              <a16:creationId xmlns:a16="http://schemas.microsoft.com/office/drawing/2014/main" id="{91C33E64-08B8-4041-BFD7-69BAB0A2B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5" name="Picture 5">
          <a:extLst>
            <a:ext uri="{FF2B5EF4-FFF2-40B4-BE49-F238E27FC236}">
              <a16:creationId xmlns:a16="http://schemas.microsoft.com/office/drawing/2014/main" id="{ED5775B6-4E27-4C2D-AB29-D6369D757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6" name="Picture 5">
          <a:extLst>
            <a:ext uri="{FF2B5EF4-FFF2-40B4-BE49-F238E27FC236}">
              <a16:creationId xmlns:a16="http://schemas.microsoft.com/office/drawing/2014/main" id="{511D58D2-4475-4E11-A2B3-0A67484D1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7" name="Picture 5">
          <a:extLst>
            <a:ext uri="{FF2B5EF4-FFF2-40B4-BE49-F238E27FC236}">
              <a16:creationId xmlns:a16="http://schemas.microsoft.com/office/drawing/2014/main" id="{CC6AD62F-FA53-4A78-9F86-275569CA6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8" name="Picture 5">
          <a:extLst>
            <a:ext uri="{FF2B5EF4-FFF2-40B4-BE49-F238E27FC236}">
              <a16:creationId xmlns:a16="http://schemas.microsoft.com/office/drawing/2014/main" id="{0CD0216E-72C9-45C1-B625-CF6CAA68C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29" name="Picture 5">
          <a:extLst>
            <a:ext uri="{FF2B5EF4-FFF2-40B4-BE49-F238E27FC236}">
              <a16:creationId xmlns:a16="http://schemas.microsoft.com/office/drawing/2014/main" id="{D32A1C72-6B2F-4A6D-8417-FD6AA6987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0" name="Picture 5">
          <a:extLst>
            <a:ext uri="{FF2B5EF4-FFF2-40B4-BE49-F238E27FC236}">
              <a16:creationId xmlns:a16="http://schemas.microsoft.com/office/drawing/2014/main" id="{5F1540C8-AAC8-432F-BCE1-EB48E58A65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1" name="Picture 5">
          <a:extLst>
            <a:ext uri="{FF2B5EF4-FFF2-40B4-BE49-F238E27FC236}">
              <a16:creationId xmlns:a16="http://schemas.microsoft.com/office/drawing/2014/main" id="{40EC00EC-4299-4582-A832-DA32776D5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2" name="Picture 5">
          <a:extLst>
            <a:ext uri="{FF2B5EF4-FFF2-40B4-BE49-F238E27FC236}">
              <a16:creationId xmlns:a16="http://schemas.microsoft.com/office/drawing/2014/main" id="{2998B7CF-860E-40D2-B0D3-03402B2A45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3" name="Picture 5">
          <a:extLst>
            <a:ext uri="{FF2B5EF4-FFF2-40B4-BE49-F238E27FC236}">
              <a16:creationId xmlns:a16="http://schemas.microsoft.com/office/drawing/2014/main" id="{9046BDB0-792B-4598-A151-331149CA28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4" name="Picture 5">
          <a:extLst>
            <a:ext uri="{FF2B5EF4-FFF2-40B4-BE49-F238E27FC236}">
              <a16:creationId xmlns:a16="http://schemas.microsoft.com/office/drawing/2014/main" id="{AFFED1AF-96E4-4E9B-AF25-07BB98443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5" name="Picture 5">
          <a:extLst>
            <a:ext uri="{FF2B5EF4-FFF2-40B4-BE49-F238E27FC236}">
              <a16:creationId xmlns:a16="http://schemas.microsoft.com/office/drawing/2014/main" id="{77772584-0825-4DCA-B027-C67E35A54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6" name="Picture 5">
          <a:extLst>
            <a:ext uri="{FF2B5EF4-FFF2-40B4-BE49-F238E27FC236}">
              <a16:creationId xmlns:a16="http://schemas.microsoft.com/office/drawing/2014/main" id="{4AECE18D-ACF5-4FF6-B844-C90F72CDDB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7" name="Picture 5">
          <a:extLst>
            <a:ext uri="{FF2B5EF4-FFF2-40B4-BE49-F238E27FC236}">
              <a16:creationId xmlns:a16="http://schemas.microsoft.com/office/drawing/2014/main" id="{ED0DA581-19CB-4201-A6EE-75024DEC9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8" name="Picture 5">
          <a:extLst>
            <a:ext uri="{FF2B5EF4-FFF2-40B4-BE49-F238E27FC236}">
              <a16:creationId xmlns:a16="http://schemas.microsoft.com/office/drawing/2014/main" id="{EA5662F8-327E-4649-8D55-79B2370D1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39" name="Picture 5">
          <a:extLst>
            <a:ext uri="{FF2B5EF4-FFF2-40B4-BE49-F238E27FC236}">
              <a16:creationId xmlns:a16="http://schemas.microsoft.com/office/drawing/2014/main" id="{3741F023-8375-4628-ACF5-631091CB7A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0" name="Picture 5">
          <a:extLst>
            <a:ext uri="{FF2B5EF4-FFF2-40B4-BE49-F238E27FC236}">
              <a16:creationId xmlns:a16="http://schemas.microsoft.com/office/drawing/2014/main" id="{7C07D726-AF2D-4C86-B3CE-3033368A2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1" name="Picture 5">
          <a:extLst>
            <a:ext uri="{FF2B5EF4-FFF2-40B4-BE49-F238E27FC236}">
              <a16:creationId xmlns:a16="http://schemas.microsoft.com/office/drawing/2014/main" id="{EEC48445-36E0-4CC4-B1E0-86AE72C77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2" name="Picture 5">
          <a:extLst>
            <a:ext uri="{FF2B5EF4-FFF2-40B4-BE49-F238E27FC236}">
              <a16:creationId xmlns:a16="http://schemas.microsoft.com/office/drawing/2014/main" id="{F438AA4C-17BD-4AA5-8980-9958B3FD6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3" name="Picture 5">
          <a:extLst>
            <a:ext uri="{FF2B5EF4-FFF2-40B4-BE49-F238E27FC236}">
              <a16:creationId xmlns:a16="http://schemas.microsoft.com/office/drawing/2014/main" id="{CE09D1DC-1C57-447A-9DCF-4C174B670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4" name="Picture 5">
          <a:extLst>
            <a:ext uri="{FF2B5EF4-FFF2-40B4-BE49-F238E27FC236}">
              <a16:creationId xmlns:a16="http://schemas.microsoft.com/office/drawing/2014/main" id="{86D9582F-EC04-42D0-9130-FE7555DE1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5" name="Picture 5">
          <a:extLst>
            <a:ext uri="{FF2B5EF4-FFF2-40B4-BE49-F238E27FC236}">
              <a16:creationId xmlns:a16="http://schemas.microsoft.com/office/drawing/2014/main" id="{C9B6BD0C-5690-40CA-8B47-7DE45995DC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5946" name="Picture 5">
          <a:extLst>
            <a:ext uri="{FF2B5EF4-FFF2-40B4-BE49-F238E27FC236}">
              <a16:creationId xmlns:a16="http://schemas.microsoft.com/office/drawing/2014/main" id="{16F49C51-1176-44D2-BFE1-CF43DE4B8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47" name="Picture 5">
          <a:extLst>
            <a:ext uri="{FF2B5EF4-FFF2-40B4-BE49-F238E27FC236}">
              <a16:creationId xmlns:a16="http://schemas.microsoft.com/office/drawing/2014/main" id="{16618918-C09B-4848-A3B7-8837B73C59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48" name="Picture 5">
          <a:extLst>
            <a:ext uri="{FF2B5EF4-FFF2-40B4-BE49-F238E27FC236}">
              <a16:creationId xmlns:a16="http://schemas.microsoft.com/office/drawing/2014/main" id="{47A3AECA-3294-4613-A593-D352904F2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49" name="Picture 5">
          <a:extLst>
            <a:ext uri="{FF2B5EF4-FFF2-40B4-BE49-F238E27FC236}">
              <a16:creationId xmlns:a16="http://schemas.microsoft.com/office/drawing/2014/main" id="{E0C7C2C4-1921-44CA-B43A-CD59ACEEB4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0" name="Picture 5">
          <a:extLst>
            <a:ext uri="{FF2B5EF4-FFF2-40B4-BE49-F238E27FC236}">
              <a16:creationId xmlns:a16="http://schemas.microsoft.com/office/drawing/2014/main" id="{B426E4D6-CD16-4C8D-86AB-3EFE428B54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1" name="Picture 5">
          <a:extLst>
            <a:ext uri="{FF2B5EF4-FFF2-40B4-BE49-F238E27FC236}">
              <a16:creationId xmlns:a16="http://schemas.microsoft.com/office/drawing/2014/main" id="{013F892D-EDF5-4240-83B4-929BAE34E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2" name="Picture 5">
          <a:extLst>
            <a:ext uri="{FF2B5EF4-FFF2-40B4-BE49-F238E27FC236}">
              <a16:creationId xmlns:a16="http://schemas.microsoft.com/office/drawing/2014/main" id="{E2AF9263-B66F-451E-A09C-9CAA48AC5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3" name="Picture 5">
          <a:extLst>
            <a:ext uri="{FF2B5EF4-FFF2-40B4-BE49-F238E27FC236}">
              <a16:creationId xmlns:a16="http://schemas.microsoft.com/office/drawing/2014/main" id="{F636DD1F-AEAD-472E-9CFF-D4A294FC62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4" name="Picture 5">
          <a:extLst>
            <a:ext uri="{FF2B5EF4-FFF2-40B4-BE49-F238E27FC236}">
              <a16:creationId xmlns:a16="http://schemas.microsoft.com/office/drawing/2014/main" id="{98C890AA-61EF-44B5-A8E4-528EFB07B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5" name="Picture 5">
          <a:extLst>
            <a:ext uri="{FF2B5EF4-FFF2-40B4-BE49-F238E27FC236}">
              <a16:creationId xmlns:a16="http://schemas.microsoft.com/office/drawing/2014/main" id="{7AC39DEB-F12C-43F7-82B7-45C064150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6" name="Picture 5">
          <a:extLst>
            <a:ext uri="{FF2B5EF4-FFF2-40B4-BE49-F238E27FC236}">
              <a16:creationId xmlns:a16="http://schemas.microsoft.com/office/drawing/2014/main" id="{CB76E8C4-EC65-4B7B-9895-6E4EC4EC0D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7" name="Picture 5">
          <a:extLst>
            <a:ext uri="{FF2B5EF4-FFF2-40B4-BE49-F238E27FC236}">
              <a16:creationId xmlns:a16="http://schemas.microsoft.com/office/drawing/2014/main" id="{887754F2-2548-4BEA-8A8A-D5C52955C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8" name="Picture 5">
          <a:extLst>
            <a:ext uri="{FF2B5EF4-FFF2-40B4-BE49-F238E27FC236}">
              <a16:creationId xmlns:a16="http://schemas.microsoft.com/office/drawing/2014/main" id="{A6F89151-410C-4194-9161-DD9F04280F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59" name="Picture 5">
          <a:extLst>
            <a:ext uri="{FF2B5EF4-FFF2-40B4-BE49-F238E27FC236}">
              <a16:creationId xmlns:a16="http://schemas.microsoft.com/office/drawing/2014/main" id="{4AFD2C8D-1802-4E20-AB9B-CE6D43B53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0" name="Picture 5">
          <a:extLst>
            <a:ext uri="{FF2B5EF4-FFF2-40B4-BE49-F238E27FC236}">
              <a16:creationId xmlns:a16="http://schemas.microsoft.com/office/drawing/2014/main" id="{EB5F40EA-4524-4874-8D13-7678186CAE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1" name="Picture 5">
          <a:extLst>
            <a:ext uri="{FF2B5EF4-FFF2-40B4-BE49-F238E27FC236}">
              <a16:creationId xmlns:a16="http://schemas.microsoft.com/office/drawing/2014/main" id="{D508D4E4-4F67-4E1F-9AFC-75AA7BD49B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2" name="Picture 5">
          <a:extLst>
            <a:ext uri="{FF2B5EF4-FFF2-40B4-BE49-F238E27FC236}">
              <a16:creationId xmlns:a16="http://schemas.microsoft.com/office/drawing/2014/main" id="{F7B1C6AE-4519-4F8A-B82E-9A7422CA1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3" name="Picture 5">
          <a:extLst>
            <a:ext uri="{FF2B5EF4-FFF2-40B4-BE49-F238E27FC236}">
              <a16:creationId xmlns:a16="http://schemas.microsoft.com/office/drawing/2014/main" id="{04245006-4112-4AF6-98C7-E2BFE5D27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4" name="Picture 5">
          <a:extLst>
            <a:ext uri="{FF2B5EF4-FFF2-40B4-BE49-F238E27FC236}">
              <a16:creationId xmlns:a16="http://schemas.microsoft.com/office/drawing/2014/main" id="{A08729F8-50A1-47BF-80B7-0B48ED91E9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5" name="Picture 5">
          <a:extLst>
            <a:ext uri="{FF2B5EF4-FFF2-40B4-BE49-F238E27FC236}">
              <a16:creationId xmlns:a16="http://schemas.microsoft.com/office/drawing/2014/main" id="{467EF0C9-F75D-4910-838F-C183CC070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6" name="Picture 5">
          <a:extLst>
            <a:ext uri="{FF2B5EF4-FFF2-40B4-BE49-F238E27FC236}">
              <a16:creationId xmlns:a16="http://schemas.microsoft.com/office/drawing/2014/main" id="{4D48D393-AE7F-4082-8C07-DBA5D200F6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7" name="Picture 5">
          <a:extLst>
            <a:ext uri="{FF2B5EF4-FFF2-40B4-BE49-F238E27FC236}">
              <a16:creationId xmlns:a16="http://schemas.microsoft.com/office/drawing/2014/main" id="{5CF50D06-FF53-413C-B214-D0C52D878C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8" name="Picture 5">
          <a:extLst>
            <a:ext uri="{FF2B5EF4-FFF2-40B4-BE49-F238E27FC236}">
              <a16:creationId xmlns:a16="http://schemas.microsoft.com/office/drawing/2014/main" id="{E7833C1D-B504-43B6-A276-51140FA711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69" name="Picture 5">
          <a:extLst>
            <a:ext uri="{FF2B5EF4-FFF2-40B4-BE49-F238E27FC236}">
              <a16:creationId xmlns:a16="http://schemas.microsoft.com/office/drawing/2014/main" id="{AA736152-4EBF-434F-AE1B-3659DC14E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0" name="Picture 5">
          <a:extLst>
            <a:ext uri="{FF2B5EF4-FFF2-40B4-BE49-F238E27FC236}">
              <a16:creationId xmlns:a16="http://schemas.microsoft.com/office/drawing/2014/main" id="{E160C054-2057-4F6F-B733-3C5D426115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1" name="Picture 5">
          <a:extLst>
            <a:ext uri="{FF2B5EF4-FFF2-40B4-BE49-F238E27FC236}">
              <a16:creationId xmlns:a16="http://schemas.microsoft.com/office/drawing/2014/main" id="{8BFDBAAB-2103-4BD8-B063-B0E1A5CF8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2" name="Picture 5">
          <a:extLst>
            <a:ext uri="{FF2B5EF4-FFF2-40B4-BE49-F238E27FC236}">
              <a16:creationId xmlns:a16="http://schemas.microsoft.com/office/drawing/2014/main" id="{4CCF7D55-CD0F-4D94-BB6B-8D766D3D0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3" name="Picture 5">
          <a:extLst>
            <a:ext uri="{FF2B5EF4-FFF2-40B4-BE49-F238E27FC236}">
              <a16:creationId xmlns:a16="http://schemas.microsoft.com/office/drawing/2014/main" id="{6D4DDA81-FC52-4C6F-A23B-5FC8A5FC8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4" name="Picture 5">
          <a:extLst>
            <a:ext uri="{FF2B5EF4-FFF2-40B4-BE49-F238E27FC236}">
              <a16:creationId xmlns:a16="http://schemas.microsoft.com/office/drawing/2014/main" id="{331B561D-29A9-44D8-9C7F-9EAA14BA1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5" name="Picture 5">
          <a:extLst>
            <a:ext uri="{FF2B5EF4-FFF2-40B4-BE49-F238E27FC236}">
              <a16:creationId xmlns:a16="http://schemas.microsoft.com/office/drawing/2014/main" id="{1D5CB8AE-ED03-4E51-9646-DE390E15F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6" name="Picture 5">
          <a:extLst>
            <a:ext uri="{FF2B5EF4-FFF2-40B4-BE49-F238E27FC236}">
              <a16:creationId xmlns:a16="http://schemas.microsoft.com/office/drawing/2014/main" id="{738D214D-91DB-442E-AFBB-E7406E6E43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7" name="Picture 5">
          <a:extLst>
            <a:ext uri="{FF2B5EF4-FFF2-40B4-BE49-F238E27FC236}">
              <a16:creationId xmlns:a16="http://schemas.microsoft.com/office/drawing/2014/main" id="{F56AF488-BADC-4F38-A2C7-89B630014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8" name="Picture 5">
          <a:extLst>
            <a:ext uri="{FF2B5EF4-FFF2-40B4-BE49-F238E27FC236}">
              <a16:creationId xmlns:a16="http://schemas.microsoft.com/office/drawing/2014/main" id="{BAABC575-2B9E-4C77-AD45-82D4533933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79" name="Picture 5">
          <a:extLst>
            <a:ext uri="{FF2B5EF4-FFF2-40B4-BE49-F238E27FC236}">
              <a16:creationId xmlns:a16="http://schemas.microsoft.com/office/drawing/2014/main" id="{F319279C-7EF2-4197-9472-352F2368FB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0" name="Picture 5">
          <a:extLst>
            <a:ext uri="{FF2B5EF4-FFF2-40B4-BE49-F238E27FC236}">
              <a16:creationId xmlns:a16="http://schemas.microsoft.com/office/drawing/2014/main" id="{518B78C5-F0FA-4FB1-96A2-F51636DB6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1" name="Picture 5">
          <a:extLst>
            <a:ext uri="{FF2B5EF4-FFF2-40B4-BE49-F238E27FC236}">
              <a16:creationId xmlns:a16="http://schemas.microsoft.com/office/drawing/2014/main" id="{E111499F-B27B-4E30-B833-105CEBD80D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2" name="Picture 5">
          <a:extLst>
            <a:ext uri="{FF2B5EF4-FFF2-40B4-BE49-F238E27FC236}">
              <a16:creationId xmlns:a16="http://schemas.microsoft.com/office/drawing/2014/main" id="{5C1E8CA1-C044-434B-BD21-EAD8FAAE6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3" name="Picture 5">
          <a:extLst>
            <a:ext uri="{FF2B5EF4-FFF2-40B4-BE49-F238E27FC236}">
              <a16:creationId xmlns:a16="http://schemas.microsoft.com/office/drawing/2014/main" id="{A1035009-4F16-462A-83E7-EFB1983132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4" name="Picture 5">
          <a:extLst>
            <a:ext uri="{FF2B5EF4-FFF2-40B4-BE49-F238E27FC236}">
              <a16:creationId xmlns:a16="http://schemas.microsoft.com/office/drawing/2014/main" id="{27067A2B-3CA5-4747-8DFD-C8E9757BF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5" name="Picture 5">
          <a:extLst>
            <a:ext uri="{FF2B5EF4-FFF2-40B4-BE49-F238E27FC236}">
              <a16:creationId xmlns:a16="http://schemas.microsoft.com/office/drawing/2014/main" id="{884D7C3A-D5DD-4AC7-B34D-1545AD2807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6" name="Picture 5">
          <a:extLst>
            <a:ext uri="{FF2B5EF4-FFF2-40B4-BE49-F238E27FC236}">
              <a16:creationId xmlns:a16="http://schemas.microsoft.com/office/drawing/2014/main" id="{5B20C0E2-2A29-403D-9335-EE8896081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7" name="Picture 5">
          <a:extLst>
            <a:ext uri="{FF2B5EF4-FFF2-40B4-BE49-F238E27FC236}">
              <a16:creationId xmlns:a16="http://schemas.microsoft.com/office/drawing/2014/main" id="{7DB0F7C2-DDFE-4CC0-A6F7-F0D418844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5988" name="Picture 5">
          <a:extLst>
            <a:ext uri="{FF2B5EF4-FFF2-40B4-BE49-F238E27FC236}">
              <a16:creationId xmlns:a16="http://schemas.microsoft.com/office/drawing/2014/main" id="{8E946E99-4044-4FEA-BE66-1EC03F811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89" name="Picture 5">
          <a:extLst>
            <a:ext uri="{FF2B5EF4-FFF2-40B4-BE49-F238E27FC236}">
              <a16:creationId xmlns:a16="http://schemas.microsoft.com/office/drawing/2014/main" id="{B68113AC-6269-4D1A-8082-4DBE84F18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0" name="Picture 5">
          <a:extLst>
            <a:ext uri="{FF2B5EF4-FFF2-40B4-BE49-F238E27FC236}">
              <a16:creationId xmlns:a16="http://schemas.microsoft.com/office/drawing/2014/main" id="{7AC1633B-693B-446E-9CA7-E98D9A106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1" name="Picture 5">
          <a:extLst>
            <a:ext uri="{FF2B5EF4-FFF2-40B4-BE49-F238E27FC236}">
              <a16:creationId xmlns:a16="http://schemas.microsoft.com/office/drawing/2014/main" id="{629C3F5D-764D-4FD8-8BBE-8B1F1D765D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2" name="Picture 5">
          <a:extLst>
            <a:ext uri="{FF2B5EF4-FFF2-40B4-BE49-F238E27FC236}">
              <a16:creationId xmlns:a16="http://schemas.microsoft.com/office/drawing/2014/main" id="{720F6EB0-6EC9-458C-8EFE-AC24D44A5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3" name="Picture 5">
          <a:extLst>
            <a:ext uri="{FF2B5EF4-FFF2-40B4-BE49-F238E27FC236}">
              <a16:creationId xmlns:a16="http://schemas.microsoft.com/office/drawing/2014/main" id="{3A423474-784E-4163-BA3B-D8746F2CFF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4" name="Picture 5">
          <a:extLst>
            <a:ext uri="{FF2B5EF4-FFF2-40B4-BE49-F238E27FC236}">
              <a16:creationId xmlns:a16="http://schemas.microsoft.com/office/drawing/2014/main" id="{4E709E27-D6E1-4190-B3FF-866E45A217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5" name="Picture 5">
          <a:extLst>
            <a:ext uri="{FF2B5EF4-FFF2-40B4-BE49-F238E27FC236}">
              <a16:creationId xmlns:a16="http://schemas.microsoft.com/office/drawing/2014/main" id="{B0FA9F68-F8D4-4D6A-B8A0-7CAA48C99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6" name="Picture 5">
          <a:extLst>
            <a:ext uri="{FF2B5EF4-FFF2-40B4-BE49-F238E27FC236}">
              <a16:creationId xmlns:a16="http://schemas.microsoft.com/office/drawing/2014/main" id="{490345ED-C7D8-4E60-A981-0510A35F0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7" name="Picture 5">
          <a:extLst>
            <a:ext uri="{FF2B5EF4-FFF2-40B4-BE49-F238E27FC236}">
              <a16:creationId xmlns:a16="http://schemas.microsoft.com/office/drawing/2014/main" id="{368E9A35-0EE4-4404-8AF4-19776C5B8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8" name="Picture 5">
          <a:extLst>
            <a:ext uri="{FF2B5EF4-FFF2-40B4-BE49-F238E27FC236}">
              <a16:creationId xmlns:a16="http://schemas.microsoft.com/office/drawing/2014/main" id="{27ABC2A3-E40F-48FE-96E3-2B5C25964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5999" name="Picture 5">
          <a:extLst>
            <a:ext uri="{FF2B5EF4-FFF2-40B4-BE49-F238E27FC236}">
              <a16:creationId xmlns:a16="http://schemas.microsoft.com/office/drawing/2014/main" id="{3E3FF135-F65E-4397-9363-FDCE287480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0" name="Picture 5">
          <a:extLst>
            <a:ext uri="{FF2B5EF4-FFF2-40B4-BE49-F238E27FC236}">
              <a16:creationId xmlns:a16="http://schemas.microsoft.com/office/drawing/2014/main" id="{FC45119D-55DB-4ABC-BB7A-219E4519EA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1" name="Picture 5">
          <a:extLst>
            <a:ext uri="{FF2B5EF4-FFF2-40B4-BE49-F238E27FC236}">
              <a16:creationId xmlns:a16="http://schemas.microsoft.com/office/drawing/2014/main" id="{3B497448-506B-4D54-8FEA-400E2E746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2" name="Picture 5">
          <a:extLst>
            <a:ext uri="{FF2B5EF4-FFF2-40B4-BE49-F238E27FC236}">
              <a16:creationId xmlns:a16="http://schemas.microsoft.com/office/drawing/2014/main" id="{73DEFCB8-C8AB-4769-B964-38A13FDFA2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3" name="Picture 5">
          <a:extLst>
            <a:ext uri="{FF2B5EF4-FFF2-40B4-BE49-F238E27FC236}">
              <a16:creationId xmlns:a16="http://schemas.microsoft.com/office/drawing/2014/main" id="{1E0F355C-7F51-456D-B03A-DE48B172E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4" name="Picture 5">
          <a:extLst>
            <a:ext uri="{FF2B5EF4-FFF2-40B4-BE49-F238E27FC236}">
              <a16:creationId xmlns:a16="http://schemas.microsoft.com/office/drawing/2014/main" id="{E12DA48E-87DD-494A-A642-A36DCF015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5" name="Picture 5">
          <a:extLst>
            <a:ext uri="{FF2B5EF4-FFF2-40B4-BE49-F238E27FC236}">
              <a16:creationId xmlns:a16="http://schemas.microsoft.com/office/drawing/2014/main" id="{9ACFEC2E-0EEC-4203-9BFF-3F156EF6E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6" name="Picture 5">
          <a:extLst>
            <a:ext uri="{FF2B5EF4-FFF2-40B4-BE49-F238E27FC236}">
              <a16:creationId xmlns:a16="http://schemas.microsoft.com/office/drawing/2014/main" id="{8FBFB9D2-A2F2-45F0-A31B-C172780B3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7" name="Picture 5">
          <a:extLst>
            <a:ext uri="{FF2B5EF4-FFF2-40B4-BE49-F238E27FC236}">
              <a16:creationId xmlns:a16="http://schemas.microsoft.com/office/drawing/2014/main" id="{F83CF78B-1C92-4366-A5F1-12546E2B8B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8" name="Picture 5">
          <a:extLst>
            <a:ext uri="{FF2B5EF4-FFF2-40B4-BE49-F238E27FC236}">
              <a16:creationId xmlns:a16="http://schemas.microsoft.com/office/drawing/2014/main" id="{6DCAF2F2-8E71-4E04-A6FF-071512C12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09" name="Picture 5">
          <a:extLst>
            <a:ext uri="{FF2B5EF4-FFF2-40B4-BE49-F238E27FC236}">
              <a16:creationId xmlns:a16="http://schemas.microsoft.com/office/drawing/2014/main" id="{672E3931-4577-4964-8BCC-FFC54F69CC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0" name="Picture 5">
          <a:extLst>
            <a:ext uri="{FF2B5EF4-FFF2-40B4-BE49-F238E27FC236}">
              <a16:creationId xmlns:a16="http://schemas.microsoft.com/office/drawing/2014/main" id="{2D9D0C96-3842-479C-A5B5-7D28D3D71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1" name="Picture 5">
          <a:extLst>
            <a:ext uri="{FF2B5EF4-FFF2-40B4-BE49-F238E27FC236}">
              <a16:creationId xmlns:a16="http://schemas.microsoft.com/office/drawing/2014/main" id="{0F808584-CCB7-4677-BD2C-BC1239C57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2" name="Picture 5">
          <a:extLst>
            <a:ext uri="{FF2B5EF4-FFF2-40B4-BE49-F238E27FC236}">
              <a16:creationId xmlns:a16="http://schemas.microsoft.com/office/drawing/2014/main" id="{11D51F0C-9E67-4F94-8855-ACA87DCF2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3" name="Picture 5">
          <a:extLst>
            <a:ext uri="{FF2B5EF4-FFF2-40B4-BE49-F238E27FC236}">
              <a16:creationId xmlns:a16="http://schemas.microsoft.com/office/drawing/2014/main" id="{7DE1752D-73CE-40CC-B83B-ADD3D215D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4" name="Picture 5">
          <a:extLst>
            <a:ext uri="{FF2B5EF4-FFF2-40B4-BE49-F238E27FC236}">
              <a16:creationId xmlns:a16="http://schemas.microsoft.com/office/drawing/2014/main" id="{33FDCB99-D82C-4455-8C71-33A803697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5" name="Picture 5">
          <a:extLst>
            <a:ext uri="{FF2B5EF4-FFF2-40B4-BE49-F238E27FC236}">
              <a16:creationId xmlns:a16="http://schemas.microsoft.com/office/drawing/2014/main" id="{0AFF40CE-E040-447B-9537-8EF313E45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6" name="Picture 5">
          <a:extLst>
            <a:ext uri="{FF2B5EF4-FFF2-40B4-BE49-F238E27FC236}">
              <a16:creationId xmlns:a16="http://schemas.microsoft.com/office/drawing/2014/main" id="{24CD71C2-1293-4C24-8D8F-C9D8B942DF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7" name="Picture 5">
          <a:extLst>
            <a:ext uri="{FF2B5EF4-FFF2-40B4-BE49-F238E27FC236}">
              <a16:creationId xmlns:a16="http://schemas.microsoft.com/office/drawing/2014/main" id="{82C1CF8A-4402-4FD4-990D-133FA4C708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8" name="Picture 5">
          <a:extLst>
            <a:ext uri="{FF2B5EF4-FFF2-40B4-BE49-F238E27FC236}">
              <a16:creationId xmlns:a16="http://schemas.microsoft.com/office/drawing/2014/main" id="{2DA86457-6AFB-4B1C-B802-4E328AAC0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19" name="Picture 5">
          <a:extLst>
            <a:ext uri="{FF2B5EF4-FFF2-40B4-BE49-F238E27FC236}">
              <a16:creationId xmlns:a16="http://schemas.microsoft.com/office/drawing/2014/main" id="{B6998327-A7BA-4E91-8926-2CA4E724A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0" name="Picture 5">
          <a:extLst>
            <a:ext uri="{FF2B5EF4-FFF2-40B4-BE49-F238E27FC236}">
              <a16:creationId xmlns:a16="http://schemas.microsoft.com/office/drawing/2014/main" id="{6A6C8917-C4E3-494E-AFBA-1783E58587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1" name="Picture 5">
          <a:extLst>
            <a:ext uri="{FF2B5EF4-FFF2-40B4-BE49-F238E27FC236}">
              <a16:creationId xmlns:a16="http://schemas.microsoft.com/office/drawing/2014/main" id="{096E3E7C-DB83-487F-B411-6F278B952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2" name="Picture 5">
          <a:extLst>
            <a:ext uri="{FF2B5EF4-FFF2-40B4-BE49-F238E27FC236}">
              <a16:creationId xmlns:a16="http://schemas.microsoft.com/office/drawing/2014/main" id="{9E471F68-89DF-4DA6-817E-C5C1106E6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3" name="Picture 5">
          <a:extLst>
            <a:ext uri="{FF2B5EF4-FFF2-40B4-BE49-F238E27FC236}">
              <a16:creationId xmlns:a16="http://schemas.microsoft.com/office/drawing/2014/main" id="{68E26157-3C4B-405A-88DF-932138F8E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4" name="Picture 5">
          <a:extLst>
            <a:ext uri="{FF2B5EF4-FFF2-40B4-BE49-F238E27FC236}">
              <a16:creationId xmlns:a16="http://schemas.microsoft.com/office/drawing/2014/main" id="{D0DBF091-9549-4D6B-A5B4-A571E0CFE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5" name="Picture 5">
          <a:extLst>
            <a:ext uri="{FF2B5EF4-FFF2-40B4-BE49-F238E27FC236}">
              <a16:creationId xmlns:a16="http://schemas.microsoft.com/office/drawing/2014/main" id="{BDE18080-7793-418B-8172-B18DCC7FEA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6" name="Picture 5">
          <a:extLst>
            <a:ext uri="{FF2B5EF4-FFF2-40B4-BE49-F238E27FC236}">
              <a16:creationId xmlns:a16="http://schemas.microsoft.com/office/drawing/2014/main" id="{1EC1C9C2-EB84-4F79-951E-E08DBD6C23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7" name="Picture 5">
          <a:extLst>
            <a:ext uri="{FF2B5EF4-FFF2-40B4-BE49-F238E27FC236}">
              <a16:creationId xmlns:a16="http://schemas.microsoft.com/office/drawing/2014/main" id="{4269258C-A1CC-4B63-AFD9-3D2872AD96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8" name="Picture 5">
          <a:extLst>
            <a:ext uri="{FF2B5EF4-FFF2-40B4-BE49-F238E27FC236}">
              <a16:creationId xmlns:a16="http://schemas.microsoft.com/office/drawing/2014/main" id="{F3EEC6CC-062E-4BEF-8062-151BE8B993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29" name="Picture 5">
          <a:extLst>
            <a:ext uri="{FF2B5EF4-FFF2-40B4-BE49-F238E27FC236}">
              <a16:creationId xmlns:a16="http://schemas.microsoft.com/office/drawing/2014/main" id="{4F6B089A-C260-4117-AB70-7E5AD2FCC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0" name="Picture 5">
          <a:extLst>
            <a:ext uri="{FF2B5EF4-FFF2-40B4-BE49-F238E27FC236}">
              <a16:creationId xmlns:a16="http://schemas.microsoft.com/office/drawing/2014/main" id="{F8BFE2F5-D923-470B-AEC3-E10BB1793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1" name="Picture 5">
          <a:extLst>
            <a:ext uri="{FF2B5EF4-FFF2-40B4-BE49-F238E27FC236}">
              <a16:creationId xmlns:a16="http://schemas.microsoft.com/office/drawing/2014/main" id="{24F15AAA-9522-4DEC-8992-353AEFD88E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2" name="Picture 5">
          <a:extLst>
            <a:ext uri="{FF2B5EF4-FFF2-40B4-BE49-F238E27FC236}">
              <a16:creationId xmlns:a16="http://schemas.microsoft.com/office/drawing/2014/main" id="{85FF95CF-FA35-4CED-874C-3CBE70CADD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3" name="Picture 5">
          <a:extLst>
            <a:ext uri="{FF2B5EF4-FFF2-40B4-BE49-F238E27FC236}">
              <a16:creationId xmlns:a16="http://schemas.microsoft.com/office/drawing/2014/main" id="{F90A96B2-7FFF-48E3-B3A9-506BDC34E7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4" name="Picture 5">
          <a:extLst>
            <a:ext uri="{FF2B5EF4-FFF2-40B4-BE49-F238E27FC236}">
              <a16:creationId xmlns:a16="http://schemas.microsoft.com/office/drawing/2014/main" id="{1F54F4DE-C8A7-4F21-B102-0076EDC60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5" name="Picture 5">
          <a:extLst>
            <a:ext uri="{FF2B5EF4-FFF2-40B4-BE49-F238E27FC236}">
              <a16:creationId xmlns:a16="http://schemas.microsoft.com/office/drawing/2014/main" id="{04BD5AAA-3A25-495F-A48B-59294A93E9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6" name="Picture 5">
          <a:extLst>
            <a:ext uri="{FF2B5EF4-FFF2-40B4-BE49-F238E27FC236}">
              <a16:creationId xmlns:a16="http://schemas.microsoft.com/office/drawing/2014/main" id="{4209D49A-E1AE-4BB3-AB25-F16E972FD6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7" name="Picture 5">
          <a:extLst>
            <a:ext uri="{FF2B5EF4-FFF2-40B4-BE49-F238E27FC236}">
              <a16:creationId xmlns:a16="http://schemas.microsoft.com/office/drawing/2014/main" id="{7CECE113-BADE-427E-9D19-F1C7CEC3F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8" name="Picture 5">
          <a:extLst>
            <a:ext uri="{FF2B5EF4-FFF2-40B4-BE49-F238E27FC236}">
              <a16:creationId xmlns:a16="http://schemas.microsoft.com/office/drawing/2014/main" id="{3399A16A-8B68-47F6-B3BD-DEF5CA9F7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39" name="Picture 5">
          <a:extLst>
            <a:ext uri="{FF2B5EF4-FFF2-40B4-BE49-F238E27FC236}">
              <a16:creationId xmlns:a16="http://schemas.microsoft.com/office/drawing/2014/main" id="{9DD3EDCB-C16D-4ECA-8555-3F35D6507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0" name="Picture 5">
          <a:extLst>
            <a:ext uri="{FF2B5EF4-FFF2-40B4-BE49-F238E27FC236}">
              <a16:creationId xmlns:a16="http://schemas.microsoft.com/office/drawing/2014/main" id="{4C8E813C-58DE-40A0-BE70-16CEA3FA3E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1" name="Picture 5">
          <a:extLst>
            <a:ext uri="{FF2B5EF4-FFF2-40B4-BE49-F238E27FC236}">
              <a16:creationId xmlns:a16="http://schemas.microsoft.com/office/drawing/2014/main" id="{C3A22083-E3A7-47C5-A2A2-8EEAD6B56A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2" name="Picture 5">
          <a:extLst>
            <a:ext uri="{FF2B5EF4-FFF2-40B4-BE49-F238E27FC236}">
              <a16:creationId xmlns:a16="http://schemas.microsoft.com/office/drawing/2014/main" id="{CD3F9A6E-0790-41AF-AD88-AE8DB7BAF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3" name="Picture 5">
          <a:extLst>
            <a:ext uri="{FF2B5EF4-FFF2-40B4-BE49-F238E27FC236}">
              <a16:creationId xmlns:a16="http://schemas.microsoft.com/office/drawing/2014/main" id="{2C3A51B8-E3C1-497F-B9BE-1895795A8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4" name="Picture 5">
          <a:extLst>
            <a:ext uri="{FF2B5EF4-FFF2-40B4-BE49-F238E27FC236}">
              <a16:creationId xmlns:a16="http://schemas.microsoft.com/office/drawing/2014/main" id="{EDB33CE0-0639-46E7-88C3-70AE3E9F49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5" name="Picture 5">
          <a:extLst>
            <a:ext uri="{FF2B5EF4-FFF2-40B4-BE49-F238E27FC236}">
              <a16:creationId xmlns:a16="http://schemas.microsoft.com/office/drawing/2014/main" id="{471C8B8C-45B1-45CA-BC5C-CC0D951216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6" name="Picture 5">
          <a:extLst>
            <a:ext uri="{FF2B5EF4-FFF2-40B4-BE49-F238E27FC236}">
              <a16:creationId xmlns:a16="http://schemas.microsoft.com/office/drawing/2014/main" id="{8AFBC92D-C133-4750-A8EF-056231246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7" name="Picture 5">
          <a:extLst>
            <a:ext uri="{FF2B5EF4-FFF2-40B4-BE49-F238E27FC236}">
              <a16:creationId xmlns:a16="http://schemas.microsoft.com/office/drawing/2014/main" id="{A3F78241-3F87-4785-B5F6-3F74EBB7C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8" name="Picture 5">
          <a:extLst>
            <a:ext uri="{FF2B5EF4-FFF2-40B4-BE49-F238E27FC236}">
              <a16:creationId xmlns:a16="http://schemas.microsoft.com/office/drawing/2014/main" id="{7AD1E6B8-8BCF-42A6-BC9A-1ED51D5A81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49" name="Picture 5">
          <a:extLst>
            <a:ext uri="{FF2B5EF4-FFF2-40B4-BE49-F238E27FC236}">
              <a16:creationId xmlns:a16="http://schemas.microsoft.com/office/drawing/2014/main" id="{5FBB4B05-51DF-41FC-9A5F-47CF4F1219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50" name="Picture 5">
          <a:extLst>
            <a:ext uri="{FF2B5EF4-FFF2-40B4-BE49-F238E27FC236}">
              <a16:creationId xmlns:a16="http://schemas.microsoft.com/office/drawing/2014/main" id="{F23C7E51-8EB2-4628-8BC7-9660978D1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1" name="Picture 5">
          <a:extLst>
            <a:ext uri="{FF2B5EF4-FFF2-40B4-BE49-F238E27FC236}">
              <a16:creationId xmlns:a16="http://schemas.microsoft.com/office/drawing/2014/main" id="{8AB199D8-B632-472F-9CA6-BC58C0959F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2" name="Picture 5">
          <a:extLst>
            <a:ext uri="{FF2B5EF4-FFF2-40B4-BE49-F238E27FC236}">
              <a16:creationId xmlns:a16="http://schemas.microsoft.com/office/drawing/2014/main" id="{1AAC8172-99BF-4BE9-8D7D-27DAFEDE76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3" name="Picture 5">
          <a:extLst>
            <a:ext uri="{FF2B5EF4-FFF2-40B4-BE49-F238E27FC236}">
              <a16:creationId xmlns:a16="http://schemas.microsoft.com/office/drawing/2014/main" id="{5A2FDA2E-1729-4B09-A444-D42DDB32C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4" name="Picture 5">
          <a:extLst>
            <a:ext uri="{FF2B5EF4-FFF2-40B4-BE49-F238E27FC236}">
              <a16:creationId xmlns:a16="http://schemas.microsoft.com/office/drawing/2014/main" id="{4E3CDD1A-190D-4C31-877D-1034527BB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5" name="Picture 5">
          <a:extLst>
            <a:ext uri="{FF2B5EF4-FFF2-40B4-BE49-F238E27FC236}">
              <a16:creationId xmlns:a16="http://schemas.microsoft.com/office/drawing/2014/main" id="{E25CDCDE-E97B-4F39-9779-743FE7CC7A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6" name="Picture 5">
          <a:extLst>
            <a:ext uri="{FF2B5EF4-FFF2-40B4-BE49-F238E27FC236}">
              <a16:creationId xmlns:a16="http://schemas.microsoft.com/office/drawing/2014/main" id="{101BB7DB-2EB9-4DBC-A30C-DAD3DD277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7" name="Picture 5">
          <a:extLst>
            <a:ext uri="{FF2B5EF4-FFF2-40B4-BE49-F238E27FC236}">
              <a16:creationId xmlns:a16="http://schemas.microsoft.com/office/drawing/2014/main" id="{2B70AA4E-37AC-409E-8E1D-4821085B0D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8" name="Picture 5">
          <a:extLst>
            <a:ext uri="{FF2B5EF4-FFF2-40B4-BE49-F238E27FC236}">
              <a16:creationId xmlns:a16="http://schemas.microsoft.com/office/drawing/2014/main" id="{A20CBA14-8E49-46B7-94A5-7F03B1F4B2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59" name="Picture 5">
          <a:extLst>
            <a:ext uri="{FF2B5EF4-FFF2-40B4-BE49-F238E27FC236}">
              <a16:creationId xmlns:a16="http://schemas.microsoft.com/office/drawing/2014/main" id="{669A7A08-B1E7-4051-A955-EA56A3A9B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0" name="Picture 5">
          <a:extLst>
            <a:ext uri="{FF2B5EF4-FFF2-40B4-BE49-F238E27FC236}">
              <a16:creationId xmlns:a16="http://schemas.microsoft.com/office/drawing/2014/main" id="{F983B1A9-B4CC-469B-8073-1C92A1470D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1" name="Picture 5">
          <a:extLst>
            <a:ext uri="{FF2B5EF4-FFF2-40B4-BE49-F238E27FC236}">
              <a16:creationId xmlns:a16="http://schemas.microsoft.com/office/drawing/2014/main" id="{B25F0391-F8FB-499D-9228-F8C67D12B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2" name="Picture 5">
          <a:extLst>
            <a:ext uri="{FF2B5EF4-FFF2-40B4-BE49-F238E27FC236}">
              <a16:creationId xmlns:a16="http://schemas.microsoft.com/office/drawing/2014/main" id="{A4BF7FFF-AE00-42B5-AADF-11B41107F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3" name="Picture 5">
          <a:extLst>
            <a:ext uri="{FF2B5EF4-FFF2-40B4-BE49-F238E27FC236}">
              <a16:creationId xmlns:a16="http://schemas.microsoft.com/office/drawing/2014/main" id="{6BFF2FA3-C5D9-4230-9A99-30BD6018D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4" name="Picture 5">
          <a:extLst>
            <a:ext uri="{FF2B5EF4-FFF2-40B4-BE49-F238E27FC236}">
              <a16:creationId xmlns:a16="http://schemas.microsoft.com/office/drawing/2014/main" id="{71F50403-0D4B-42E0-8499-CA7A564EA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5" name="Picture 5">
          <a:extLst>
            <a:ext uri="{FF2B5EF4-FFF2-40B4-BE49-F238E27FC236}">
              <a16:creationId xmlns:a16="http://schemas.microsoft.com/office/drawing/2014/main" id="{B98AED4A-77D0-4AE8-A748-4C424EE66B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6" name="Picture 5">
          <a:extLst>
            <a:ext uri="{FF2B5EF4-FFF2-40B4-BE49-F238E27FC236}">
              <a16:creationId xmlns:a16="http://schemas.microsoft.com/office/drawing/2014/main" id="{C513E09B-DD56-4DF2-9109-FD99B1A07D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7" name="Picture 5">
          <a:extLst>
            <a:ext uri="{FF2B5EF4-FFF2-40B4-BE49-F238E27FC236}">
              <a16:creationId xmlns:a16="http://schemas.microsoft.com/office/drawing/2014/main" id="{C5804888-4903-4EC1-A989-D95A25810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8" name="Picture 5">
          <a:extLst>
            <a:ext uri="{FF2B5EF4-FFF2-40B4-BE49-F238E27FC236}">
              <a16:creationId xmlns:a16="http://schemas.microsoft.com/office/drawing/2014/main" id="{331B6E34-B1A8-411D-BA43-DEB44817E2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69" name="Picture 5">
          <a:extLst>
            <a:ext uri="{FF2B5EF4-FFF2-40B4-BE49-F238E27FC236}">
              <a16:creationId xmlns:a16="http://schemas.microsoft.com/office/drawing/2014/main" id="{85CD704C-8217-49FE-844E-EFCC801BB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70" name="Picture 5">
          <a:extLst>
            <a:ext uri="{FF2B5EF4-FFF2-40B4-BE49-F238E27FC236}">
              <a16:creationId xmlns:a16="http://schemas.microsoft.com/office/drawing/2014/main" id="{D3EC6078-6229-4842-883E-1CF77CE60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071" name="Picture 5">
          <a:extLst>
            <a:ext uri="{FF2B5EF4-FFF2-40B4-BE49-F238E27FC236}">
              <a16:creationId xmlns:a16="http://schemas.microsoft.com/office/drawing/2014/main" id="{E7AC4AF9-D2C0-499B-A2F6-6D42AA7223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2" name="Picture 5">
          <a:extLst>
            <a:ext uri="{FF2B5EF4-FFF2-40B4-BE49-F238E27FC236}">
              <a16:creationId xmlns:a16="http://schemas.microsoft.com/office/drawing/2014/main" id="{DCCF48D9-6DB3-4BF7-BBEC-64C9772E42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3" name="Picture 5">
          <a:extLst>
            <a:ext uri="{FF2B5EF4-FFF2-40B4-BE49-F238E27FC236}">
              <a16:creationId xmlns:a16="http://schemas.microsoft.com/office/drawing/2014/main" id="{CC81434C-2DB8-41C8-9C92-D9225BA07E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4" name="Picture 5">
          <a:extLst>
            <a:ext uri="{FF2B5EF4-FFF2-40B4-BE49-F238E27FC236}">
              <a16:creationId xmlns:a16="http://schemas.microsoft.com/office/drawing/2014/main" id="{ADCF8CBA-DBFC-4F73-AD66-0EAD9C61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5" name="Picture 5">
          <a:extLst>
            <a:ext uri="{FF2B5EF4-FFF2-40B4-BE49-F238E27FC236}">
              <a16:creationId xmlns:a16="http://schemas.microsoft.com/office/drawing/2014/main" id="{6A2A2BE9-533F-40DC-8889-96CC76FDD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6" name="Picture 5">
          <a:extLst>
            <a:ext uri="{FF2B5EF4-FFF2-40B4-BE49-F238E27FC236}">
              <a16:creationId xmlns:a16="http://schemas.microsoft.com/office/drawing/2014/main" id="{96ED4114-054F-46F8-B422-1F77EB951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7" name="Picture 5">
          <a:extLst>
            <a:ext uri="{FF2B5EF4-FFF2-40B4-BE49-F238E27FC236}">
              <a16:creationId xmlns:a16="http://schemas.microsoft.com/office/drawing/2014/main" id="{4D27D780-0337-4C1E-A714-06E7A42F6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8" name="Picture 5">
          <a:extLst>
            <a:ext uri="{FF2B5EF4-FFF2-40B4-BE49-F238E27FC236}">
              <a16:creationId xmlns:a16="http://schemas.microsoft.com/office/drawing/2014/main" id="{E75058B2-D3C8-4F68-BC6A-2E1D670FE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79" name="Picture 5">
          <a:extLst>
            <a:ext uri="{FF2B5EF4-FFF2-40B4-BE49-F238E27FC236}">
              <a16:creationId xmlns:a16="http://schemas.microsoft.com/office/drawing/2014/main" id="{EE953C4F-0DAD-4FB1-A7D4-9119E7E5C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0" name="Picture 5">
          <a:extLst>
            <a:ext uri="{FF2B5EF4-FFF2-40B4-BE49-F238E27FC236}">
              <a16:creationId xmlns:a16="http://schemas.microsoft.com/office/drawing/2014/main" id="{1258B8E9-2E74-441A-905B-566666CCC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1" name="Picture 5">
          <a:extLst>
            <a:ext uri="{FF2B5EF4-FFF2-40B4-BE49-F238E27FC236}">
              <a16:creationId xmlns:a16="http://schemas.microsoft.com/office/drawing/2014/main" id="{816D54CF-0476-4043-8F14-E26FA489F7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2" name="Picture 5">
          <a:extLst>
            <a:ext uri="{FF2B5EF4-FFF2-40B4-BE49-F238E27FC236}">
              <a16:creationId xmlns:a16="http://schemas.microsoft.com/office/drawing/2014/main" id="{10E3ED3A-F38D-4D33-B9A8-746002529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3" name="Picture 5">
          <a:extLst>
            <a:ext uri="{FF2B5EF4-FFF2-40B4-BE49-F238E27FC236}">
              <a16:creationId xmlns:a16="http://schemas.microsoft.com/office/drawing/2014/main" id="{14CC9211-F4B9-4BA2-B872-FD7A6EE64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4" name="Picture 5">
          <a:extLst>
            <a:ext uri="{FF2B5EF4-FFF2-40B4-BE49-F238E27FC236}">
              <a16:creationId xmlns:a16="http://schemas.microsoft.com/office/drawing/2014/main" id="{7BB51812-9613-4C80-90EE-80987BCCF9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5" name="Picture 5">
          <a:extLst>
            <a:ext uri="{FF2B5EF4-FFF2-40B4-BE49-F238E27FC236}">
              <a16:creationId xmlns:a16="http://schemas.microsoft.com/office/drawing/2014/main" id="{5786D6C6-31E9-4D93-9403-BDDE596D6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6" name="Picture 5">
          <a:extLst>
            <a:ext uri="{FF2B5EF4-FFF2-40B4-BE49-F238E27FC236}">
              <a16:creationId xmlns:a16="http://schemas.microsoft.com/office/drawing/2014/main" id="{0B87C67F-C7A3-4205-95E1-9561A6518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7" name="Picture 5">
          <a:extLst>
            <a:ext uri="{FF2B5EF4-FFF2-40B4-BE49-F238E27FC236}">
              <a16:creationId xmlns:a16="http://schemas.microsoft.com/office/drawing/2014/main" id="{8B06F6D1-9155-4C8D-9E78-A68530D90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8" name="Picture 5">
          <a:extLst>
            <a:ext uri="{FF2B5EF4-FFF2-40B4-BE49-F238E27FC236}">
              <a16:creationId xmlns:a16="http://schemas.microsoft.com/office/drawing/2014/main" id="{8CDD8F07-0BFA-470F-9694-45C959705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89" name="Picture 5">
          <a:extLst>
            <a:ext uri="{FF2B5EF4-FFF2-40B4-BE49-F238E27FC236}">
              <a16:creationId xmlns:a16="http://schemas.microsoft.com/office/drawing/2014/main" id="{093A2D21-CAA2-46D4-8F65-8D8576802B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90" name="Picture 5">
          <a:extLst>
            <a:ext uri="{FF2B5EF4-FFF2-40B4-BE49-F238E27FC236}">
              <a16:creationId xmlns:a16="http://schemas.microsoft.com/office/drawing/2014/main" id="{FA178366-D41C-4769-9E72-2A63D86200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91" name="Picture 5">
          <a:extLst>
            <a:ext uri="{FF2B5EF4-FFF2-40B4-BE49-F238E27FC236}">
              <a16:creationId xmlns:a16="http://schemas.microsoft.com/office/drawing/2014/main" id="{088D264B-C8A4-49EB-B4E7-9086C51DD5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092" name="Picture 5">
          <a:extLst>
            <a:ext uri="{FF2B5EF4-FFF2-40B4-BE49-F238E27FC236}">
              <a16:creationId xmlns:a16="http://schemas.microsoft.com/office/drawing/2014/main" id="{DB449853-A093-4C48-8E39-27A89C272E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3" name="Picture 5">
          <a:extLst>
            <a:ext uri="{FF2B5EF4-FFF2-40B4-BE49-F238E27FC236}">
              <a16:creationId xmlns:a16="http://schemas.microsoft.com/office/drawing/2014/main" id="{68E29129-2AFA-45CD-91E6-500B3AFBAA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4" name="Picture 5">
          <a:extLst>
            <a:ext uri="{FF2B5EF4-FFF2-40B4-BE49-F238E27FC236}">
              <a16:creationId xmlns:a16="http://schemas.microsoft.com/office/drawing/2014/main" id="{32433918-DBD7-4FD9-A784-E89225832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5" name="Picture 5">
          <a:extLst>
            <a:ext uri="{FF2B5EF4-FFF2-40B4-BE49-F238E27FC236}">
              <a16:creationId xmlns:a16="http://schemas.microsoft.com/office/drawing/2014/main" id="{1C0E16BB-415F-4A8B-B9CB-9E050F6D5B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6" name="Picture 5">
          <a:extLst>
            <a:ext uri="{FF2B5EF4-FFF2-40B4-BE49-F238E27FC236}">
              <a16:creationId xmlns:a16="http://schemas.microsoft.com/office/drawing/2014/main" id="{6FD9070B-8FC0-4178-9F7C-03FC4A3ED9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7" name="Picture 5">
          <a:extLst>
            <a:ext uri="{FF2B5EF4-FFF2-40B4-BE49-F238E27FC236}">
              <a16:creationId xmlns:a16="http://schemas.microsoft.com/office/drawing/2014/main" id="{715BE00A-CCF9-40BE-9CC0-0D4CF2BC57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8" name="Picture 5">
          <a:extLst>
            <a:ext uri="{FF2B5EF4-FFF2-40B4-BE49-F238E27FC236}">
              <a16:creationId xmlns:a16="http://schemas.microsoft.com/office/drawing/2014/main" id="{3BDD89B6-5C5D-4205-83A2-FB7A25953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099" name="Picture 5">
          <a:extLst>
            <a:ext uri="{FF2B5EF4-FFF2-40B4-BE49-F238E27FC236}">
              <a16:creationId xmlns:a16="http://schemas.microsoft.com/office/drawing/2014/main" id="{CBAE1B99-FE0A-4466-8DC0-17EAAEF59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0" name="Picture 5">
          <a:extLst>
            <a:ext uri="{FF2B5EF4-FFF2-40B4-BE49-F238E27FC236}">
              <a16:creationId xmlns:a16="http://schemas.microsoft.com/office/drawing/2014/main" id="{58B306F8-E174-4513-A9B1-5D6159DF30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1" name="Picture 5">
          <a:extLst>
            <a:ext uri="{FF2B5EF4-FFF2-40B4-BE49-F238E27FC236}">
              <a16:creationId xmlns:a16="http://schemas.microsoft.com/office/drawing/2014/main" id="{DF5F8919-82DC-4D33-A879-48F68D2D49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2" name="Picture 5">
          <a:extLst>
            <a:ext uri="{FF2B5EF4-FFF2-40B4-BE49-F238E27FC236}">
              <a16:creationId xmlns:a16="http://schemas.microsoft.com/office/drawing/2014/main" id="{763470B9-6912-4CB7-BB57-2D40FC0D8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3" name="Picture 5">
          <a:extLst>
            <a:ext uri="{FF2B5EF4-FFF2-40B4-BE49-F238E27FC236}">
              <a16:creationId xmlns:a16="http://schemas.microsoft.com/office/drawing/2014/main" id="{B5E1068B-99EA-43A7-B4E4-8A9F2950F4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4" name="Picture 5">
          <a:extLst>
            <a:ext uri="{FF2B5EF4-FFF2-40B4-BE49-F238E27FC236}">
              <a16:creationId xmlns:a16="http://schemas.microsoft.com/office/drawing/2014/main" id="{9811C3EC-678D-43AC-BAE7-3041D8A32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5" name="Picture 5">
          <a:extLst>
            <a:ext uri="{FF2B5EF4-FFF2-40B4-BE49-F238E27FC236}">
              <a16:creationId xmlns:a16="http://schemas.microsoft.com/office/drawing/2014/main" id="{7F270822-73AA-4F3D-B8C7-6213236BF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6" name="Picture 5">
          <a:extLst>
            <a:ext uri="{FF2B5EF4-FFF2-40B4-BE49-F238E27FC236}">
              <a16:creationId xmlns:a16="http://schemas.microsoft.com/office/drawing/2014/main" id="{A229BFAE-6D21-42BE-B5E0-B3340741E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7" name="Picture 5">
          <a:extLst>
            <a:ext uri="{FF2B5EF4-FFF2-40B4-BE49-F238E27FC236}">
              <a16:creationId xmlns:a16="http://schemas.microsoft.com/office/drawing/2014/main" id="{36101A4D-FE6B-418A-A5D0-0C0E8C9D9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8" name="Picture 5">
          <a:extLst>
            <a:ext uri="{FF2B5EF4-FFF2-40B4-BE49-F238E27FC236}">
              <a16:creationId xmlns:a16="http://schemas.microsoft.com/office/drawing/2014/main" id="{499F1BA5-5CD5-444C-AD96-97AD5A2513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09" name="Picture 5">
          <a:extLst>
            <a:ext uri="{FF2B5EF4-FFF2-40B4-BE49-F238E27FC236}">
              <a16:creationId xmlns:a16="http://schemas.microsoft.com/office/drawing/2014/main" id="{CBDBA361-3C00-4BDC-8524-2CDE8A50D3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0" name="Picture 5">
          <a:extLst>
            <a:ext uri="{FF2B5EF4-FFF2-40B4-BE49-F238E27FC236}">
              <a16:creationId xmlns:a16="http://schemas.microsoft.com/office/drawing/2014/main" id="{30F8A5E9-38D8-4FF1-AD8F-0D68DFBFF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1" name="Picture 5">
          <a:extLst>
            <a:ext uri="{FF2B5EF4-FFF2-40B4-BE49-F238E27FC236}">
              <a16:creationId xmlns:a16="http://schemas.microsoft.com/office/drawing/2014/main" id="{B5860B91-88B6-43FC-B73A-B2275F8C0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2" name="Picture 5">
          <a:extLst>
            <a:ext uri="{FF2B5EF4-FFF2-40B4-BE49-F238E27FC236}">
              <a16:creationId xmlns:a16="http://schemas.microsoft.com/office/drawing/2014/main" id="{1AE22650-DA50-4C8E-9DA8-915D3F215E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3" name="Picture 5">
          <a:extLst>
            <a:ext uri="{FF2B5EF4-FFF2-40B4-BE49-F238E27FC236}">
              <a16:creationId xmlns:a16="http://schemas.microsoft.com/office/drawing/2014/main" id="{A070D5FF-D12A-4B1C-8F66-A15110B3D8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4" name="Picture 5">
          <a:extLst>
            <a:ext uri="{FF2B5EF4-FFF2-40B4-BE49-F238E27FC236}">
              <a16:creationId xmlns:a16="http://schemas.microsoft.com/office/drawing/2014/main" id="{F1530263-1B71-41FE-B213-25EB8C356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5" name="Picture 5">
          <a:extLst>
            <a:ext uri="{FF2B5EF4-FFF2-40B4-BE49-F238E27FC236}">
              <a16:creationId xmlns:a16="http://schemas.microsoft.com/office/drawing/2014/main" id="{DD397462-3BC7-48AB-B018-8F6306E54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6" name="Picture 5">
          <a:extLst>
            <a:ext uri="{FF2B5EF4-FFF2-40B4-BE49-F238E27FC236}">
              <a16:creationId xmlns:a16="http://schemas.microsoft.com/office/drawing/2014/main" id="{4FCBA270-36C0-4A03-A9F1-6BA3EEF7E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7" name="Picture 5">
          <a:extLst>
            <a:ext uri="{FF2B5EF4-FFF2-40B4-BE49-F238E27FC236}">
              <a16:creationId xmlns:a16="http://schemas.microsoft.com/office/drawing/2014/main" id="{8194F3AB-A55F-4676-8A56-7CF1889764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8" name="Picture 5">
          <a:extLst>
            <a:ext uri="{FF2B5EF4-FFF2-40B4-BE49-F238E27FC236}">
              <a16:creationId xmlns:a16="http://schemas.microsoft.com/office/drawing/2014/main" id="{D079287E-A613-40C5-9A3F-AA6822712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19" name="Picture 5">
          <a:extLst>
            <a:ext uri="{FF2B5EF4-FFF2-40B4-BE49-F238E27FC236}">
              <a16:creationId xmlns:a16="http://schemas.microsoft.com/office/drawing/2014/main" id="{7245DB43-815F-492D-9A4C-1EAAC992B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0" name="Picture 5">
          <a:extLst>
            <a:ext uri="{FF2B5EF4-FFF2-40B4-BE49-F238E27FC236}">
              <a16:creationId xmlns:a16="http://schemas.microsoft.com/office/drawing/2014/main" id="{88931208-1FEB-444A-99B2-17A5FED92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1" name="Picture 5">
          <a:extLst>
            <a:ext uri="{FF2B5EF4-FFF2-40B4-BE49-F238E27FC236}">
              <a16:creationId xmlns:a16="http://schemas.microsoft.com/office/drawing/2014/main" id="{2835F023-068D-410F-B38B-2C8E85791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2" name="Picture 5">
          <a:extLst>
            <a:ext uri="{FF2B5EF4-FFF2-40B4-BE49-F238E27FC236}">
              <a16:creationId xmlns:a16="http://schemas.microsoft.com/office/drawing/2014/main" id="{D5E9E4D8-1DF6-4250-A371-676DCA8CB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3" name="Picture 5">
          <a:extLst>
            <a:ext uri="{FF2B5EF4-FFF2-40B4-BE49-F238E27FC236}">
              <a16:creationId xmlns:a16="http://schemas.microsoft.com/office/drawing/2014/main" id="{C3C6AF33-D0E9-4312-B637-6B5B2036B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4" name="Picture 5">
          <a:extLst>
            <a:ext uri="{FF2B5EF4-FFF2-40B4-BE49-F238E27FC236}">
              <a16:creationId xmlns:a16="http://schemas.microsoft.com/office/drawing/2014/main" id="{A4307268-154A-455A-A860-4BEAAF211C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5" name="Picture 5">
          <a:extLst>
            <a:ext uri="{FF2B5EF4-FFF2-40B4-BE49-F238E27FC236}">
              <a16:creationId xmlns:a16="http://schemas.microsoft.com/office/drawing/2014/main" id="{64EDAD61-A203-45E4-807C-8C87B24D2B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6" name="Picture 5">
          <a:extLst>
            <a:ext uri="{FF2B5EF4-FFF2-40B4-BE49-F238E27FC236}">
              <a16:creationId xmlns:a16="http://schemas.microsoft.com/office/drawing/2014/main" id="{E631E1B8-C589-43A2-9D8B-415804DF7C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7" name="Picture 5">
          <a:extLst>
            <a:ext uri="{FF2B5EF4-FFF2-40B4-BE49-F238E27FC236}">
              <a16:creationId xmlns:a16="http://schemas.microsoft.com/office/drawing/2014/main" id="{7A1FDC4D-EF23-4492-A06C-29F5F5DF8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8" name="Picture 5">
          <a:extLst>
            <a:ext uri="{FF2B5EF4-FFF2-40B4-BE49-F238E27FC236}">
              <a16:creationId xmlns:a16="http://schemas.microsoft.com/office/drawing/2014/main" id="{21342521-38DD-4120-8796-7BD7DC4898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29" name="Picture 5">
          <a:extLst>
            <a:ext uri="{FF2B5EF4-FFF2-40B4-BE49-F238E27FC236}">
              <a16:creationId xmlns:a16="http://schemas.microsoft.com/office/drawing/2014/main" id="{9B8C8E7A-7101-4C93-9C1A-5838A17C2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0" name="Picture 5">
          <a:extLst>
            <a:ext uri="{FF2B5EF4-FFF2-40B4-BE49-F238E27FC236}">
              <a16:creationId xmlns:a16="http://schemas.microsoft.com/office/drawing/2014/main" id="{6F89C547-AA2B-487D-BDAE-29B64944F6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1" name="Picture 5">
          <a:extLst>
            <a:ext uri="{FF2B5EF4-FFF2-40B4-BE49-F238E27FC236}">
              <a16:creationId xmlns:a16="http://schemas.microsoft.com/office/drawing/2014/main" id="{BB17949C-F62A-44D3-A838-9062C6F9DB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2" name="Picture 5">
          <a:extLst>
            <a:ext uri="{FF2B5EF4-FFF2-40B4-BE49-F238E27FC236}">
              <a16:creationId xmlns:a16="http://schemas.microsoft.com/office/drawing/2014/main" id="{D0EF8E0A-66CC-4498-B222-7E105B0E70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3" name="Picture 5">
          <a:extLst>
            <a:ext uri="{FF2B5EF4-FFF2-40B4-BE49-F238E27FC236}">
              <a16:creationId xmlns:a16="http://schemas.microsoft.com/office/drawing/2014/main" id="{4793FA55-5210-4089-9E4B-DBC57D903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4" name="Picture 5">
          <a:extLst>
            <a:ext uri="{FF2B5EF4-FFF2-40B4-BE49-F238E27FC236}">
              <a16:creationId xmlns:a16="http://schemas.microsoft.com/office/drawing/2014/main" id="{DBC55CD1-A0A1-4D7E-9275-214863DC3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5" name="Picture 5">
          <a:extLst>
            <a:ext uri="{FF2B5EF4-FFF2-40B4-BE49-F238E27FC236}">
              <a16:creationId xmlns:a16="http://schemas.microsoft.com/office/drawing/2014/main" id="{39CBC352-BB65-4C2E-A0D6-0CF655935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6" name="Picture 5">
          <a:extLst>
            <a:ext uri="{FF2B5EF4-FFF2-40B4-BE49-F238E27FC236}">
              <a16:creationId xmlns:a16="http://schemas.microsoft.com/office/drawing/2014/main" id="{370CD435-C87C-4726-A30A-076767E04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7" name="Picture 5">
          <a:extLst>
            <a:ext uri="{FF2B5EF4-FFF2-40B4-BE49-F238E27FC236}">
              <a16:creationId xmlns:a16="http://schemas.microsoft.com/office/drawing/2014/main" id="{2BCED8BE-F83C-4974-B322-6F7CA5477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8" name="Picture 5">
          <a:extLst>
            <a:ext uri="{FF2B5EF4-FFF2-40B4-BE49-F238E27FC236}">
              <a16:creationId xmlns:a16="http://schemas.microsoft.com/office/drawing/2014/main" id="{EB3242E8-A821-4921-9482-136D89E52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39" name="Picture 5">
          <a:extLst>
            <a:ext uri="{FF2B5EF4-FFF2-40B4-BE49-F238E27FC236}">
              <a16:creationId xmlns:a16="http://schemas.microsoft.com/office/drawing/2014/main" id="{08021F31-6617-4F57-83DC-ED662EA45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0" name="Picture 5">
          <a:extLst>
            <a:ext uri="{FF2B5EF4-FFF2-40B4-BE49-F238E27FC236}">
              <a16:creationId xmlns:a16="http://schemas.microsoft.com/office/drawing/2014/main" id="{07EE0DAC-FD63-4CA9-B8AD-01D1AB549F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1" name="Picture 5">
          <a:extLst>
            <a:ext uri="{FF2B5EF4-FFF2-40B4-BE49-F238E27FC236}">
              <a16:creationId xmlns:a16="http://schemas.microsoft.com/office/drawing/2014/main" id="{00CFB572-FFA3-49E7-A593-24825A4E0D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2" name="Picture 5">
          <a:extLst>
            <a:ext uri="{FF2B5EF4-FFF2-40B4-BE49-F238E27FC236}">
              <a16:creationId xmlns:a16="http://schemas.microsoft.com/office/drawing/2014/main" id="{8A1353E9-D3FF-42E2-90E5-687F636B2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3" name="Picture 5">
          <a:extLst>
            <a:ext uri="{FF2B5EF4-FFF2-40B4-BE49-F238E27FC236}">
              <a16:creationId xmlns:a16="http://schemas.microsoft.com/office/drawing/2014/main" id="{FDE74939-8D7C-471F-A31F-3D453B3CC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4" name="Picture 5">
          <a:extLst>
            <a:ext uri="{FF2B5EF4-FFF2-40B4-BE49-F238E27FC236}">
              <a16:creationId xmlns:a16="http://schemas.microsoft.com/office/drawing/2014/main" id="{5D86215D-EF8B-41A9-9FCA-AF3852E92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5" name="Picture 5">
          <a:extLst>
            <a:ext uri="{FF2B5EF4-FFF2-40B4-BE49-F238E27FC236}">
              <a16:creationId xmlns:a16="http://schemas.microsoft.com/office/drawing/2014/main" id="{4659ED11-FB3C-4D01-8485-4DAF7CA656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6" name="Picture 5">
          <a:extLst>
            <a:ext uri="{FF2B5EF4-FFF2-40B4-BE49-F238E27FC236}">
              <a16:creationId xmlns:a16="http://schemas.microsoft.com/office/drawing/2014/main" id="{31457F58-BAB1-4801-B95D-0C8F0164C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7" name="Picture 5">
          <a:extLst>
            <a:ext uri="{FF2B5EF4-FFF2-40B4-BE49-F238E27FC236}">
              <a16:creationId xmlns:a16="http://schemas.microsoft.com/office/drawing/2014/main" id="{75AFC26F-34C9-4C88-92B3-60D069AA5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8" name="Picture 5">
          <a:extLst>
            <a:ext uri="{FF2B5EF4-FFF2-40B4-BE49-F238E27FC236}">
              <a16:creationId xmlns:a16="http://schemas.microsoft.com/office/drawing/2014/main" id="{0734DF5A-11B1-464A-A955-F2402C278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49" name="Picture 5">
          <a:extLst>
            <a:ext uri="{FF2B5EF4-FFF2-40B4-BE49-F238E27FC236}">
              <a16:creationId xmlns:a16="http://schemas.microsoft.com/office/drawing/2014/main" id="{F26EC5F3-0BF0-4FAD-BF9E-603BD9063C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0" name="Picture 5">
          <a:extLst>
            <a:ext uri="{FF2B5EF4-FFF2-40B4-BE49-F238E27FC236}">
              <a16:creationId xmlns:a16="http://schemas.microsoft.com/office/drawing/2014/main" id="{081F9841-0C53-4F58-B8E2-5FB94D5F5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1" name="Picture 5">
          <a:extLst>
            <a:ext uri="{FF2B5EF4-FFF2-40B4-BE49-F238E27FC236}">
              <a16:creationId xmlns:a16="http://schemas.microsoft.com/office/drawing/2014/main" id="{367DA751-A395-46ED-A358-2666E296D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2" name="Picture 5">
          <a:extLst>
            <a:ext uri="{FF2B5EF4-FFF2-40B4-BE49-F238E27FC236}">
              <a16:creationId xmlns:a16="http://schemas.microsoft.com/office/drawing/2014/main" id="{D7B63222-DC37-4A42-AE8E-2D0206F25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3" name="Picture 5">
          <a:extLst>
            <a:ext uri="{FF2B5EF4-FFF2-40B4-BE49-F238E27FC236}">
              <a16:creationId xmlns:a16="http://schemas.microsoft.com/office/drawing/2014/main" id="{D2D4B4F8-2C92-4A08-A660-1E8F198F65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154" name="Picture 5">
          <a:extLst>
            <a:ext uri="{FF2B5EF4-FFF2-40B4-BE49-F238E27FC236}">
              <a16:creationId xmlns:a16="http://schemas.microsoft.com/office/drawing/2014/main" id="{24C32182-2095-4DCB-83F2-F2FEDA9CBE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55" name="Picture 5">
          <a:extLst>
            <a:ext uri="{FF2B5EF4-FFF2-40B4-BE49-F238E27FC236}">
              <a16:creationId xmlns:a16="http://schemas.microsoft.com/office/drawing/2014/main" id="{ECB2EA0E-92CE-49BE-A27A-1E9AB4509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56" name="Picture 5">
          <a:extLst>
            <a:ext uri="{FF2B5EF4-FFF2-40B4-BE49-F238E27FC236}">
              <a16:creationId xmlns:a16="http://schemas.microsoft.com/office/drawing/2014/main" id="{7D60CC75-BD1E-4123-816E-1B2663B45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57" name="Picture 5">
          <a:extLst>
            <a:ext uri="{FF2B5EF4-FFF2-40B4-BE49-F238E27FC236}">
              <a16:creationId xmlns:a16="http://schemas.microsoft.com/office/drawing/2014/main" id="{89F9FE7A-D0F7-4FF5-B81D-BC9BE422F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58" name="Picture 5">
          <a:extLst>
            <a:ext uri="{FF2B5EF4-FFF2-40B4-BE49-F238E27FC236}">
              <a16:creationId xmlns:a16="http://schemas.microsoft.com/office/drawing/2014/main" id="{218F5CBD-E0F2-4DA5-B8B1-5B4B6B0AE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59" name="Picture 5">
          <a:extLst>
            <a:ext uri="{FF2B5EF4-FFF2-40B4-BE49-F238E27FC236}">
              <a16:creationId xmlns:a16="http://schemas.microsoft.com/office/drawing/2014/main" id="{C288C0A6-D852-43E4-9E1F-CDEEB66BA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0" name="Picture 5">
          <a:extLst>
            <a:ext uri="{FF2B5EF4-FFF2-40B4-BE49-F238E27FC236}">
              <a16:creationId xmlns:a16="http://schemas.microsoft.com/office/drawing/2014/main" id="{8C7AD558-FED2-4F22-9B40-C8DBE77CA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1" name="Picture 5">
          <a:extLst>
            <a:ext uri="{FF2B5EF4-FFF2-40B4-BE49-F238E27FC236}">
              <a16:creationId xmlns:a16="http://schemas.microsoft.com/office/drawing/2014/main" id="{2269768A-6F3B-455E-8303-3EF4BED3C5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2" name="Picture 5">
          <a:extLst>
            <a:ext uri="{FF2B5EF4-FFF2-40B4-BE49-F238E27FC236}">
              <a16:creationId xmlns:a16="http://schemas.microsoft.com/office/drawing/2014/main" id="{85CD9308-EC7E-4B07-AD34-A4B95DC0B9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3" name="Picture 5">
          <a:extLst>
            <a:ext uri="{FF2B5EF4-FFF2-40B4-BE49-F238E27FC236}">
              <a16:creationId xmlns:a16="http://schemas.microsoft.com/office/drawing/2014/main" id="{B5AA709E-B0B8-4372-B632-6888682C1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4" name="Picture 5">
          <a:extLst>
            <a:ext uri="{FF2B5EF4-FFF2-40B4-BE49-F238E27FC236}">
              <a16:creationId xmlns:a16="http://schemas.microsoft.com/office/drawing/2014/main" id="{3383F4E3-6D14-4356-8752-7CE1C568A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5" name="Picture 5">
          <a:extLst>
            <a:ext uri="{FF2B5EF4-FFF2-40B4-BE49-F238E27FC236}">
              <a16:creationId xmlns:a16="http://schemas.microsoft.com/office/drawing/2014/main" id="{F384B97D-7D65-4F8C-A2DF-BD9331441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6" name="Picture 5">
          <a:extLst>
            <a:ext uri="{FF2B5EF4-FFF2-40B4-BE49-F238E27FC236}">
              <a16:creationId xmlns:a16="http://schemas.microsoft.com/office/drawing/2014/main" id="{7C0D71F1-E407-4A7B-93D6-7EA4D4623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7" name="Picture 5">
          <a:extLst>
            <a:ext uri="{FF2B5EF4-FFF2-40B4-BE49-F238E27FC236}">
              <a16:creationId xmlns:a16="http://schemas.microsoft.com/office/drawing/2014/main" id="{529C7A8B-20FB-42ED-B711-5F33D67265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8" name="Picture 5">
          <a:extLst>
            <a:ext uri="{FF2B5EF4-FFF2-40B4-BE49-F238E27FC236}">
              <a16:creationId xmlns:a16="http://schemas.microsoft.com/office/drawing/2014/main" id="{E0402639-9237-4B18-BA70-21202A84F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69" name="Picture 5">
          <a:extLst>
            <a:ext uri="{FF2B5EF4-FFF2-40B4-BE49-F238E27FC236}">
              <a16:creationId xmlns:a16="http://schemas.microsoft.com/office/drawing/2014/main" id="{380F2689-C4DA-4D3D-B342-AA6BAB1C9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0" name="Picture 5">
          <a:extLst>
            <a:ext uri="{FF2B5EF4-FFF2-40B4-BE49-F238E27FC236}">
              <a16:creationId xmlns:a16="http://schemas.microsoft.com/office/drawing/2014/main" id="{36238E6A-33E1-464F-89C8-94A54B01D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1" name="Picture 5">
          <a:extLst>
            <a:ext uri="{FF2B5EF4-FFF2-40B4-BE49-F238E27FC236}">
              <a16:creationId xmlns:a16="http://schemas.microsoft.com/office/drawing/2014/main" id="{0388FA09-ECCD-4967-84FD-D787919D3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2" name="Picture 5">
          <a:extLst>
            <a:ext uri="{FF2B5EF4-FFF2-40B4-BE49-F238E27FC236}">
              <a16:creationId xmlns:a16="http://schemas.microsoft.com/office/drawing/2014/main" id="{BDC6E161-38FF-48B4-B246-A3D44C78A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3" name="Picture 5">
          <a:extLst>
            <a:ext uri="{FF2B5EF4-FFF2-40B4-BE49-F238E27FC236}">
              <a16:creationId xmlns:a16="http://schemas.microsoft.com/office/drawing/2014/main" id="{1860939B-C0CD-47F5-8B28-D357F3E828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4" name="Picture 5">
          <a:extLst>
            <a:ext uri="{FF2B5EF4-FFF2-40B4-BE49-F238E27FC236}">
              <a16:creationId xmlns:a16="http://schemas.microsoft.com/office/drawing/2014/main" id="{6B8539D1-6B6E-4062-8B62-359C228C0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175" name="Picture 5">
          <a:extLst>
            <a:ext uri="{FF2B5EF4-FFF2-40B4-BE49-F238E27FC236}">
              <a16:creationId xmlns:a16="http://schemas.microsoft.com/office/drawing/2014/main" id="{024BC04C-399B-4D06-B0C8-2372D3A88F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76" name="Picture 5">
          <a:extLst>
            <a:ext uri="{FF2B5EF4-FFF2-40B4-BE49-F238E27FC236}">
              <a16:creationId xmlns:a16="http://schemas.microsoft.com/office/drawing/2014/main" id="{F82A6312-2588-472A-AAB1-864BB1DCD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77" name="Picture 5">
          <a:extLst>
            <a:ext uri="{FF2B5EF4-FFF2-40B4-BE49-F238E27FC236}">
              <a16:creationId xmlns:a16="http://schemas.microsoft.com/office/drawing/2014/main" id="{AC2006BD-2256-4E54-AA1E-17C672D8B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78" name="Picture 5">
          <a:extLst>
            <a:ext uri="{FF2B5EF4-FFF2-40B4-BE49-F238E27FC236}">
              <a16:creationId xmlns:a16="http://schemas.microsoft.com/office/drawing/2014/main" id="{B69C0F0B-C856-47A6-BD77-440DF85791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79" name="Picture 5">
          <a:extLst>
            <a:ext uri="{FF2B5EF4-FFF2-40B4-BE49-F238E27FC236}">
              <a16:creationId xmlns:a16="http://schemas.microsoft.com/office/drawing/2014/main" id="{49A3F3E2-2D7B-4E56-8D25-E13A5901D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0" name="Picture 5">
          <a:extLst>
            <a:ext uri="{FF2B5EF4-FFF2-40B4-BE49-F238E27FC236}">
              <a16:creationId xmlns:a16="http://schemas.microsoft.com/office/drawing/2014/main" id="{04E0D235-5224-409A-AC54-83DE9CF62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1" name="Picture 5">
          <a:extLst>
            <a:ext uri="{FF2B5EF4-FFF2-40B4-BE49-F238E27FC236}">
              <a16:creationId xmlns:a16="http://schemas.microsoft.com/office/drawing/2014/main" id="{FD7C4F07-15EC-475C-9F35-BAF7CB37B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2" name="Picture 5">
          <a:extLst>
            <a:ext uri="{FF2B5EF4-FFF2-40B4-BE49-F238E27FC236}">
              <a16:creationId xmlns:a16="http://schemas.microsoft.com/office/drawing/2014/main" id="{9C1407D1-50BB-4F7C-A2D8-8412832E67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3" name="Picture 5">
          <a:extLst>
            <a:ext uri="{FF2B5EF4-FFF2-40B4-BE49-F238E27FC236}">
              <a16:creationId xmlns:a16="http://schemas.microsoft.com/office/drawing/2014/main" id="{937E17FC-E1CD-4495-ACE9-C8F0F83B5C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4" name="Picture 5">
          <a:extLst>
            <a:ext uri="{FF2B5EF4-FFF2-40B4-BE49-F238E27FC236}">
              <a16:creationId xmlns:a16="http://schemas.microsoft.com/office/drawing/2014/main" id="{ACA28D48-2734-428B-846A-FB47A8F07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5" name="Picture 5">
          <a:extLst>
            <a:ext uri="{FF2B5EF4-FFF2-40B4-BE49-F238E27FC236}">
              <a16:creationId xmlns:a16="http://schemas.microsoft.com/office/drawing/2014/main" id="{9B0B7261-F427-4015-A828-E1727A146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6" name="Picture 5">
          <a:extLst>
            <a:ext uri="{FF2B5EF4-FFF2-40B4-BE49-F238E27FC236}">
              <a16:creationId xmlns:a16="http://schemas.microsoft.com/office/drawing/2014/main" id="{97BB6DB3-C0F3-4115-A7C7-CCAA7E009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7" name="Picture 5">
          <a:extLst>
            <a:ext uri="{FF2B5EF4-FFF2-40B4-BE49-F238E27FC236}">
              <a16:creationId xmlns:a16="http://schemas.microsoft.com/office/drawing/2014/main" id="{004DA248-AFBD-43A7-ACFA-F09DD579B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8" name="Picture 5">
          <a:extLst>
            <a:ext uri="{FF2B5EF4-FFF2-40B4-BE49-F238E27FC236}">
              <a16:creationId xmlns:a16="http://schemas.microsoft.com/office/drawing/2014/main" id="{1F746038-3715-43D4-8207-9B7851937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89" name="Picture 5">
          <a:extLst>
            <a:ext uri="{FF2B5EF4-FFF2-40B4-BE49-F238E27FC236}">
              <a16:creationId xmlns:a16="http://schemas.microsoft.com/office/drawing/2014/main" id="{68BA301C-FC15-4C33-BC04-24F35A8AB6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0" name="Picture 5">
          <a:extLst>
            <a:ext uri="{FF2B5EF4-FFF2-40B4-BE49-F238E27FC236}">
              <a16:creationId xmlns:a16="http://schemas.microsoft.com/office/drawing/2014/main" id="{95CFD418-F3AF-42FD-89F7-F29CDB6E35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1" name="Picture 5">
          <a:extLst>
            <a:ext uri="{FF2B5EF4-FFF2-40B4-BE49-F238E27FC236}">
              <a16:creationId xmlns:a16="http://schemas.microsoft.com/office/drawing/2014/main" id="{1D76285F-695D-427B-BEBB-65C5CFE56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2" name="Picture 5">
          <a:extLst>
            <a:ext uri="{FF2B5EF4-FFF2-40B4-BE49-F238E27FC236}">
              <a16:creationId xmlns:a16="http://schemas.microsoft.com/office/drawing/2014/main" id="{8C0BC697-3C7B-47EC-A641-D3249CA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3" name="Picture 5">
          <a:extLst>
            <a:ext uri="{FF2B5EF4-FFF2-40B4-BE49-F238E27FC236}">
              <a16:creationId xmlns:a16="http://schemas.microsoft.com/office/drawing/2014/main" id="{30FB3604-CCED-4FB2-BB75-BC8A0ED2CD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4" name="Picture 5">
          <a:extLst>
            <a:ext uri="{FF2B5EF4-FFF2-40B4-BE49-F238E27FC236}">
              <a16:creationId xmlns:a16="http://schemas.microsoft.com/office/drawing/2014/main" id="{D5BFD77B-69C6-48E4-A58B-43301BAB13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5" name="Picture 5">
          <a:extLst>
            <a:ext uri="{FF2B5EF4-FFF2-40B4-BE49-F238E27FC236}">
              <a16:creationId xmlns:a16="http://schemas.microsoft.com/office/drawing/2014/main" id="{903E0F2C-BF88-4607-A57F-60DA15255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6" name="Picture 5">
          <a:extLst>
            <a:ext uri="{FF2B5EF4-FFF2-40B4-BE49-F238E27FC236}">
              <a16:creationId xmlns:a16="http://schemas.microsoft.com/office/drawing/2014/main" id="{5FF3B07B-78B1-409A-86E4-B2C31B5CB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7" name="Picture 5">
          <a:extLst>
            <a:ext uri="{FF2B5EF4-FFF2-40B4-BE49-F238E27FC236}">
              <a16:creationId xmlns:a16="http://schemas.microsoft.com/office/drawing/2014/main" id="{51F18D55-E5DE-4365-94F3-8E26BF2AFC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8" name="Picture 5">
          <a:extLst>
            <a:ext uri="{FF2B5EF4-FFF2-40B4-BE49-F238E27FC236}">
              <a16:creationId xmlns:a16="http://schemas.microsoft.com/office/drawing/2014/main" id="{A2AF7FA2-7EE5-470B-A9B5-7A0494902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199" name="Picture 5">
          <a:extLst>
            <a:ext uri="{FF2B5EF4-FFF2-40B4-BE49-F238E27FC236}">
              <a16:creationId xmlns:a16="http://schemas.microsoft.com/office/drawing/2014/main" id="{FBC3AAD9-8942-42E0-945C-F9C02E928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0" name="Picture 5">
          <a:extLst>
            <a:ext uri="{FF2B5EF4-FFF2-40B4-BE49-F238E27FC236}">
              <a16:creationId xmlns:a16="http://schemas.microsoft.com/office/drawing/2014/main" id="{E70B5CA5-FF2D-4716-8F08-F73BF1D6C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1" name="Picture 5">
          <a:extLst>
            <a:ext uri="{FF2B5EF4-FFF2-40B4-BE49-F238E27FC236}">
              <a16:creationId xmlns:a16="http://schemas.microsoft.com/office/drawing/2014/main" id="{0FCC24AB-9398-4F23-B9BD-56B98E011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2" name="Picture 5">
          <a:extLst>
            <a:ext uri="{FF2B5EF4-FFF2-40B4-BE49-F238E27FC236}">
              <a16:creationId xmlns:a16="http://schemas.microsoft.com/office/drawing/2014/main" id="{DF5CEFB5-0DD4-4363-A43C-0D748267A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3" name="Picture 5">
          <a:extLst>
            <a:ext uri="{FF2B5EF4-FFF2-40B4-BE49-F238E27FC236}">
              <a16:creationId xmlns:a16="http://schemas.microsoft.com/office/drawing/2014/main" id="{A51EECC2-FA3D-43EE-84A4-5E09B8FC4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4" name="Picture 5">
          <a:extLst>
            <a:ext uri="{FF2B5EF4-FFF2-40B4-BE49-F238E27FC236}">
              <a16:creationId xmlns:a16="http://schemas.microsoft.com/office/drawing/2014/main" id="{FAC452CF-8E7F-4ADE-AFAB-122209C42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5" name="Picture 5">
          <a:extLst>
            <a:ext uri="{FF2B5EF4-FFF2-40B4-BE49-F238E27FC236}">
              <a16:creationId xmlns:a16="http://schemas.microsoft.com/office/drawing/2014/main" id="{F591DF8E-C5B7-416D-A297-C567D3553E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6" name="Picture 5">
          <a:extLst>
            <a:ext uri="{FF2B5EF4-FFF2-40B4-BE49-F238E27FC236}">
              <a16:creationId xmlns:a16="http://schemas.microsoft.com/office/drawing/2014/main" id="{4E7AF374-818E-478A-91EE-9060303A6D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7" name="Picture 5">
          <a:extLst>
            <a:ext uri="{FF2B5EF4-FFF2-40B4-BE49-F238E27FC236}">
              <a16:creationId xmlns:a16="http://schemas.microsoft.com/office/drawing/2014/main" id="{71631CAD-606A-4447-A90E-1B64FDEA3E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8" name="Picture 5">
          <a:extLst>
            <a:ext uri="{FF2B5EF4-FFF2-40B4-BE49-F238E27FC236}">
              <a16:creationId xmlns:a16="http://schemas.microsoft.com/office/drawing/2014/main" id="{A2292E34-598F-4F45-B15F-38698FB3DA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09" name="Picture 5">
          <a:extLst>
            <a:ext uri="{FF2B5EF4-FFF2-40B4-BE49-F238E27FC236}">
              <a16:creationId xmlns:a16="http://schemas.microsoft.com/office/drawing/2014/main" id="{B3E2CCCE-BCD8-473A-9AC6-9F88E5FC70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0" name="Picture 5">
          <a:extLst>
            <a:ext uri="{FF2B5EF4-FFF2-40B4-BE49-F238E27FC236}">
              <a16:creationId xmlns:a16="http://schemas.microsoft.com/office/drawing/2014/main" id="{0F5E1ACD-282D-4F5E-938A-EEFA47E15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1" name="Picture 5">
          <a:extLst>
            <a:ext uri="{FF2B5EF4-FFF2-40B4-BE49-F238E27FC236}">
              <a16:creationId xmlns:a16="http://schemas.microsoft.com/office/drawing/2014/main" id="{55EFC5A2-4379-41D8-AFF5-D09874A20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2" name="Picture 5">
          <a:extLst>
            <a:ext uri="{FF2B5EF4-FFF2-40B4-BE49-F238E27FC236}">
              <a16:creationId xmlns:a16="http://schemas.microsoft.com/office/drawing/2014/main" id="{CD5776A6-C7AA-43B2-9F64-D8444804EF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3" name="Picture 5">
          <a:extLst>
            <a:ext uri="{FF2B5EF4-FFF2-40B4-BE49-F238E27FC236}">
              <a16:creationId xmlns:a16="http://schemas.microsoft.com/office/drawing/2014/main" id="{3F71A048-E3A3-420C-81CE-3D35EF0F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4" name="Picture 5">
          <a:extLst>
            <a:ext uri="{FF2B5EF4-FFF2-40B4-BE49-F238E27FC236}">
              <a16:creationId xmlns:a16="http://schemas.microsoft.com/office/drawing/2014/main" id="{3A56B614-ECF5-48B1-8B6E-7478FD5BB5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5" name="Picture 5">
          <a:extLst>
            <a:ext uri="{FF2B5EF4-FFF2-40B4-BE49-F238E27FC236}">
              <a16:creationId xmlns:a16="http://schemas.microsoft.com/office/drawing/2014/main" id="{ABAA6340-466B-4E33-8ABA-C82A86A152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6" name="Picture 5">
          <a:extLst>
            <a:ext uri="{FF2B5EF4-FFF2-40B4-BE49-F238E27FC236}">
              <a16:creationId xmlns:a16="http://schemas.microsoft.com/office/drawing/2014/main" id="{8E272B42-A522-422E-A1C0-126075804A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7" name="Picture 5">
          <a:extLst>
            <a:ext uri="{FF2B5EF4-FFF2-40B4-BE49-F238E27FC236}">
              <a16:creationId xmlns:a16="http://schemas.microsoft.com/office/drawing/2014/main" id="{405B4889-14A9-4F35-9BB6-7A86B03275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8" name="Picture 5">
          <a:extLst>
            <a:ext uri="{FF2B5EF4-FFF2-40B4-BE49-F238E27FC236}">
              <a16:creationId xmlns:a16="http://schemas.microsoft.com/office/drawing/2014/main" id="{1A20FE3C-0915-4822-A53D-A25EE2A16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19" name="Picture 5">
          <a:extLst>
            <a:ext uri="{FF2B5EF4-FFF2-40B4-BE49-F238E27FC236}">
              <a16:creationId xmlns:a16="http://schemas.microsoft.com/office/drawing/2014/main" id="{E4BF3CC5-763F-4A2A-B642-F673689C9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0" name="Picture 5">
          <a:extLst>
            <a:ext uri="{FF2B5EF4-FFF2-40B4-BE49-F238E27FC236}">
              <a16:creationId xmlns:a16="http://schemas.microsoft.com/office/drawing/2014/main" id="{90BD4491-DF15-4923-BB98-B172255FB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1" name="Picture 5">
          <a:extLst>
            <a:ext uri="{FF2B5EF4-FFF2-40B4-BE49-F238E27FC236}">
              <a16:creationId xmlns:a16="http://schemas.microsoft.com/office/drawing/2014/main" id="{685F1D33-356A-4DA0-BFAC-9DCA162925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2" name="Picture 5">
          <a:extLst>
            <a:ext uri="{FF2B5EF4-FFF2-40B4-BE49-F238E27FC236}">
              <a16:creationId xmlns:a16="http://schemas.microsoft.com/office/drawing/2014/main" id="{68DE5C67-26ED-4097-A2C7-C30E3021A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3" name="Picture 5">
          <a:extLst>
            <a:ext uri="{FF2B5EF4-FFF2-40B4-BE49-F238E27FC236}">
              <a16:creationId xmlns:a16="http://schemas.microsoft.com/office/drawing/2014/main" id="{62B4DA85-78CC-4D59-B93A-DC933C9E24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4" name="Picture 5">
          <a:extLst>
            <a:ext uri="{FF2B5EF4-FFF2-40B4-BE49-F238E27FC236}">
              <a16:creationId xmlns:a16="http://schemas.microsoft.com/office/drawing/2014/main" id="{387549E4-6F1C-4291-A936-5C97687A1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5" name="Picture 5">
          <a:extLst>
            <a:ext uri="{FF2B5EF4-FFF2-40B4-BE49-F238E27FC236}">
              <a16:creationId xmlns:a16="http://schemas.microsoft.com/office/drawing/2014/main" id="{C80887AB-3132-4495-91C9-6578BF6F9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6" name="Picture 5">
          <a:extLst>
            <a:ext uri="{FF2B5EF4-FFF2-40B4-BE49-F238E27FC236}">
              <a16:creationId xmlns:a16="http://schemas.microsoft.com/office/drawing/2014/main" id="{613B895A-0B42-4EB3-93ED-F20588F2A8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7" name="Picture 5">
          <a:extLst>
            <a:ext uri="{FF2B5EF4-FFF2-40B4-BE49-F238E27FC236}">
              <a16:creationId xmlns:a16="http://schemas.microsoft.com/office/drawing/2014/main" id="{D6C82EB2-E656-4D4E-B3DE-182201F31A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8" name="Picture 5">
          <a:extLst>
            <a:ext uri="{FF2B5EF4-FFF2-40B4-BE49-F238E27FC236}">
              <a16:creationId xmlns:a16="http://schemas.microsoft.com/office/drawing/2014/main" id="{FB361A5A-C8A1-4BB2-A128-A2830A714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29" name="Picture 5">
          <a:extLst>
            <a:ext uri="{FF2B5EF4-FFF2-40B4-BE49-F238E27FC236}">
              <a16:creationId xmlns:a16="http://schemas.microsoft.com/office/drawing/2014/main" id="{127AB131-CD69-4811-9F17-46CC0668B6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0" name="Picture 5">
          <a:extLst>
            <a:ext uri="{FF2B5EF4-FFF2-40B4-BE49-F238E27FC236}">
              <a16:creationId xmlns:a16="http://schemas.microsoft.com/office/drawing/2014/main" id="{562E987C-F9E0-4745-9C3B-FBBE66247F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1" name="Picture 5">
          <a:extLst>
            <a:ext uri="{FF2B5EF4-FFF2-40B4-BE49-F238E27FC236}">
              <a16:creationId xmlns:a16="http://schemas.microsoft.com/office/drawing/2014/main" id="{C88E8FF1-3173-4C9A-A400-16C400755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2" name="Picture 5">
          <a:extLst>
            <a:ext uri="{FF2B5EF4-FFF2-40B4-BE49-F238E27FC236}">
              <a16:creationId xmlns:a16="http://schemas.microsoft.com/office/drawing/2014/main" id="{B85393F9-05F0-48F0-B0DF-A7095D3E3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3" name="Picture 5">
          <a:extLst>
            <a:ext uri="{FF2B5EF4-FFF2-40B4-BE49-F238E27FC236}">
              <a16:creationId xmlns:a16="http://schemas.microsoft.com/office/drawing/2014/main" id="{695EB9BA-2558-4602-B913-22511D8517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4" name="Picture 5">
          <a:extLst>
            <a:ext uri="{FF2B5EF4-FFF2-40B4-BE49-F238E27FC236}">
              <a16:creationId xmlns:a16="http://schemas.microsoft.com/office/drawing/2014/main" id="{8B50670A-41D3-43DE-81DA-1F52F4468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5" name="Picture 5">
          <a:extLst>
            <a:ext uri="{FF2B5EF4-FFF2-40B4-BE49-F238E27FC236}">
              <a16:creationId xmlns:a16="http://schemas.microsoft.com/office/drawing/2014/main" id="{FD5B97F0-B928-4BC5-8531-0FBEE69B03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6" name="Picture 5">
          <a:extLst>
            <a:ext uri="{FF2B5EF4-FFF2-40B4-BE49-F238E27FC236}">
              <a16:creationId xmlns:a16="http://schemas.microsoft.com/office/drawing/2014/main" id="{535118B3-6237-4BDB-ADB6-531CC3735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237" name="Picture 5">
          <a:extLst>
            <a:ext uri="{FF2B5EF4-FFF2-40B4-BE49-F238E27FC236}">
              <a16:creationId xmlns:a16="http://schemas.microsoft.com/office/drawing/2014/main" id="{A2719660-03CF-4CE5-A0DA-14BC7F745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38" name="Picture 5">
          <a:extLst>
            <a:ext uri="{FF2B5EF4-FFF2-40B4-BE49-F238E27FC236}">
              <a16:creationId xmlns:a16="http://schemas.microsoft.com/office/drawing/2014/main" id="{2592E9D1-1D9E-4F22-B075-8E9E95E3E4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39" name="Picture 5">
          <a:extLst>
            <a:ext uri="{FF2B5EF4-FFF2-40B4-BE49-F238E27FC236}">
              <a16:creationId xmlns:a16="http://schemas.microsoft.com/office/drawing/2014/main" id="{40743D6C-0363-46E5-B4DE-DF29ADC8F1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0" name="Picture 5">
          <a:extLst>
            <a:ext uri="{FF2B5EF4-FFF2-40B4-BE49-F238E27FC236}">
              <a16:creationId xmlns:a16="http://schemas.microsoft.com/office/drawing/2014/main" id="{C7371268-1598-4CFD-8C27-77EC0991B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1" name="Picture 5">
          <a:extLst>
            <a:ext uri="{FF2B5EF4-FFF2-40B4-BE49-F238E27FC236}">
              <a16:creationId xmlns:a16="http://schemas.microsoft.com/office/drawing/2014/main" id="{DE919D63-D644-436B-AD46-415712090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2" name="Picture 5">
          <a:extLst>
            <a:ext uri="{FF2B5EF4-FFF2-40B4-BE49-F238E27FC236}">
              <a16:creationId xmlns:a16="http://schemas.microsoft.com/office/drawing/2014/main" id="{29433A75-DA7A-477C-83BB-E300D92F59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3" name="Picture 5">
          <a:extLst>
            <a:ext uri="{FF2B5EF4-FFF2-40B4-BE49-F238E27FC236}">
              <a16:creationId xmlns:a16="http://schemas.microsoft.com/office/drawing/2014/main" id="{13596E5B-6A3F-439E-B1C4-1FC16A23D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4" name="Picture 5">
          <a:extLst>
            <a:ext uri="{FF2B5EF4-FFF2-40B4-BE49-F238E27FC236}">
              <a16:creationId xmlns:a16="http://schemas.microsoft.com/office/drawing/2014/main" id="{DB103FCC-EE3B-4723-99B7-CF05E24F56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5" name="Picture 5">
          <a:extLst>
            <a:ext uri="{FF2B5EF4-FFF2-40B4-BE49-F238E27FC236}">
              <a16:creationId xmlns:a16="http://schemas.microsoft.com/office/drawing/2014/main" id="{A5176178-D0BC-450B-A467-F57ABF49C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6" name="Picture 5">
          <a:extLst>
            <a:ext uri="{FF2B5EF4-FFF2-40B4-BE49-F238E27FC236}">
              <a16:creationId xmlns:a16="http://schemas.microsoft.com/office/drawing/2014/main" id="{08C551CE-69BA-440C-BA81-E8389E510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7" name="Picture 5">
          <a:extLst>
            <a:ext uri="{FF2B5EF4-FFF2-40B4-BE49-F238E27FC236}">
              <a16:creationId xmlns:a16="http://schemas.microsoft.com/office/drawing/2014/main" id="{56F744E4-9E26-4770-9A7E-F906943EF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8" name="Picture 5">
          <a:extLst>
            <a:ext uri="{FF2B5EF4-FFF2-40B4-BE49-F238E27FC236}">
              <a16:creationId xmlns:a16="http://schemas.microsoft.com/office/drawing/2014/main" id="{36A0BFC8-F071-4E80-B724-4860781B3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49" name="Picture 5">
          <a:extLst>
            <a:ext uri="{FF2B5EF4-FFF2-40B4-BE49-F238E27FC236}">
              <a16:creationId xmlns:a16="http://schemas.microsoft.com/office/drawing/2014/main" id="{D395F8E6-0D8B-4B81-AE74-C5860CC42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0" name="Picture 5">
          <a:extLst>
            <a:ext uri="{FF2B5EF4-FFF2-40B4-BE49-F238E27FC236}">
              <a16:creationId xmlns:a16="http://schemas.microsoft.com/office/drawing/2014/main" id="{1459A633-A216-4035-87F5-49695553C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1" name="Picture 5">
          <a:extLst>
            <a:ext uri="{FF2B5EF4-FFF2-40B4-BE49-F238E27FC236}">
              <a16:creationId xmlns:a16="http://schemas.microsoft.com/office/drawing/2014/main" id="{2828388A-3C9C-4029-B63B-E2E75D924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2" name="Picture 5">
          <a:extLst>
            <a:ext uri="{FF2B5EF4-FFF2-40B4-BE49-F238E27FC236}">
              <a16:creationId xmlns:a16="http://schemas.microsoft.com/office/drawing/2014/main" id="{50621774-5324-42E4-AE53-95AE9D2503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3" name="Picture 5">
          <a:extLst>
            <a:ext uri="{FF2B5EF4-FFF2-40B4-BE49-F238E27FC236}">
              <a16:creationId xmlns:a16="http://schemas.microsoft.com/office/drawing/2014/main" id="{34CA1BF9-EDF8-4F79-B87E-44F528F7CC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4" name="Picture 5">
          <a:extLst>
            <a:ext uri="{FF2B5EF4-FFF2-40B4-BE49-F238E27FC236}">
              <a16:creationId xmlns:a16="http://schemas.microsoft.com/office/drawing/2014/main" id="{6EF8A6E5-0618-47F3-9AD8-A56280790E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5" name="Picture 5">
          <a:extLst>
            <a:ext uri="{FF2B5EF4-FFF2-40B4-BE49-F238E27FC236}">
              <a16:creationId xmlns:a16="http://schemas.microsoft.com/office/drawing/2014/main" id="{CCF6D857-F654-420C-8EC6-E89A1004C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6" name="Picture 5">
          <a:extLst>
            <a:ext uri="{FF2B5EF4-FFF2-40B4-BE49-F238E27FC236}">
              <a16:creationId xmlns:a16="http://schemas.microsoft.com/office/drawing/2014/main" id="{F5CE8EAD-8204-4D0F-A69D-4627FE960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7" name="Picture 5">
          <a:extLst>
            <a:ext uri="{FF2B5EF4-FFF2-40B4-BE49-F238E27FC236}">
              <a16:creationId xmlns:a16="http://schemas.microsoft.com/office/drawing/2014/main" id="{FA9F0AE7-DB07-498B-8BD6-D6F37C0F0A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8" name="Picture 5">
          <a:extLst>
            <a:ext uri="{FF2B5EF4-FFF2-40B4-BE49-F238E27FC236}">
              <a16:creationId xmlns:a16="http://schemas.microsoft.com/office/drawing/2014/main" id="{67691455-11F4-4238-9A89-50EA29EC2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59" name="Picture 5">
          <a:extLst>
            <a:ext uri="{FF2B5EF4-FFF2-40B4-BE49-F238E27FC236}">
              <a16:creationId xmlns:a16="http://schemas.microsoft.com/office/drawing/2014/main" id="{5472D7FF-6CA8-4AA9-8EE0-63C144746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0" name="Picture 5">
          <a:extLst>
            <a:ext uri="{FF2B5EF4-FFF2-40B4-BE49-F238E27FC236}">
              <a16:creationId xmlns:a16="http://schemas.microsoft.com/office/drawing/2014/main" id="{27F0C63B-14AB-47CE-BFB3-7F032B203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1" name="Picture 5">
          <a:extLst>
            <a:ext uri="{FF2B5EF4-FFF2-40B4-BE49-F238E27FC236}">
              <a16:creationId xmlns:a16="http://schemas.microsoft.com/office/drawing/2014/main" id="{21F8BBEE-CA04-4CF5-913B-7990545C8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2" name="Picture 5">
          <a:extLst>
            <a:ext uri="{FF2B5EF4-FFF2-40B4-BE49-F238E27FC236}">
              <a16:creationId xmlns:a16="http://schemas.microsoft.com/office/drawing/2014/main" id="{BBBFE110-1A8C-4F86-A5FC-39A11D8CF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3" name="Picture 5">
          <a:extLst>
            <a:ext uri="{FF2B5EF4-FFF2-40B4-BE49-F238E27FC236}">
              <a16:creationId xmlns:a16="http://schemas.microsoft.com/office/drawing/2014/main" id="{D82EBEA9-DEE0-4DDA-86CB-9FC685A4F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4" name="Picture 5">
          <a:extLst>
            <a:ext uri="{FF2B5EF4-FFF2-40B4-BE49-F238E27FC236}">
              <a16:creationId xmlns:a16="http://schemas.microsoft.com/office/drawing/2014/main" id="{642F22AB-DF58-475B-B5FF-0B14597CF5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5" name="Picture 5">
          <a:extLst>
            <a:ext uri="{FF2B5EF4-FFF2-40B4-BE49-F238E27FC236}">
              <a16:creationId xmlns:a16="http://schemas.microsoft.com/office/drawing/2014/main" id="{7296C028-66AF-4255-A06E-0C84D31E4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6" name="Picture 5">
          <a:extLst>
            <a:ext uri="{FF2B5EF4-FFF2-40B4-BE49-F238E27FC236}">
              <a16:creationId xmlns:a16="http://schemas.microsoft.com/office/drawing/2014/main" id="{DEAFAFBB-A626-47C1-B512-F3B0D8513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7" name="Picture 5">
          <a:extLst>
            <a:ext uri="{FF2B5EF4-FFF2-40B4-BE49-F238E27FC236}">
              <a16:creationId xmlns:a16="http://schemas.microsoft.com/office/drawing/2014/main" id="{3E6781D8-B096-40BA-AF33-F33070A25F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8" name="Picture 5">
          <a:extLst>
            <a:ext uri="{FF2B5EF4-FFF2-40B4-BE49-F238E27FC236}">
              <a16:creationId xmlns:a16="http://schemas.microsoft.com/office/drawing/2014/main" id="{4F153847-34D5-4877-897B-DE3E16465B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69" name="Picture 5">
          <a:extLst>
            <a:ext uri="{FF2B5EF4-FFF2-40B4-BE49-F238E27FC236}">
              <a16:creationId xmlns:a16="http://schemas.microsoft.com/office/drawing/2014/main" id="{CE1F4A59-BAE7-4589-9479-25103816A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0" name="Picture 5">
          <a:extLst>
            <a:ext uri="{FF2B5EF4-FFF2-40B4-BE49-F238E27FC236}">
              <a16:creationId xmlns:a16="http://schemas.microsoft.com/office/drawing/2014/main" id="{35A101E9-DDC4-4930-A282-D10B95A35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1" name="Picture 5">
          <a:extLst>
            <a:ext uri="{FF2B5EF4-FFF2-40B4-BE49-F238E27FC236}">
              <a16:creationId xmlns:a16="http://schemas.microsoft.com/office/drawing/2014/main" id="{093384DC-447A-4A5D-A17A-8C3400496F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2" name="Picture 5">
          <a:extLst>
            <a:ext uri="{FF2B5EF4-FFF2-40B4-BE49-F238E27FC236}">
              <a16:creationId xmlns:a16="http://schemas.microsoft.com/office/drawing/2014/main" id="{26C20CCA-9C1F-4C2F-9E2C-BACC4A1A8D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3" name="Picture 5">
          <a:extLst>
            <a:ext uri="{FF2B5EF4-FFF2-40B4-BE49-F238E27FC236}">
              <a16:creationId xmlns:a16="http://schemas.microsoft.com/office/drawing/2014/main" id="{879A9DA9-4D97-4116-9394-FB6BA0C18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4" name="Picture 5">
          <a:extLst>
            <a:ext uri="{FF2B5EF4-FFF2-40B4-BE49-F238E27FC236}">
              <a16:creationId xmlns:a16="http://schemas.microsoft.com/office/drawing/2014/main" id="{6D44F577-2AE1-496C-9A36-4D612F2D3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5" name="Picture 5">
          <a:extLst>
            <a:ext uri="{FF2B5EF4-FFF2-40B4-BE49-F238E27FC236}">
              <a16:creationId xmlns:a16="http://schemas.microsoft.com/office/drawing/2014/main" id="{7E174797-6638-4FB4-BCF6-EA589BC3F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6" name="Picture 5">
          <a:extLst>
            <a:ext uri="{FF2B5EF4-FFF2-40B4-BE49-F238E27FC236}">
              <a16:creationId xmlns:a16="http://schemas.microsoft.com/office/drawing/2014/main" id="{A01D6FF5-9403-466F-B7AA-3B3D5E0F9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7" name="Picture 5">
          <a:extLst>
            <a:ext uri="{FF2B5EF4-FFF2-40B4-BE49-F238E27FC236}">
              <a16:creationId xmlns:a16="http://schemas.microsoft.com/office/drawing/2014/main" id="{A802E8C5-8C3F-42ED-B1A3-1AE0EFE480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8" name="Picture 5">
          <a:extLst>
            <a:ext uri="{FF2B5EF4-FFF2-40B4-BE49-F238E27FC236}">
              <a16:creationId xmlns:a16="http://schemas.microsoft.com/office/drawing/2014/main" id="{9A0C02E7-6A70-44EB-86D1-CE10512DF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279" name="Picture 5">
          <a:extLst>
            <a:ext uri="{FF2B5EF4-FFF2-40B4-BE49-F238E27FC236}">
              <a16:creationId xmlns:a16="http://schemas.microsoft.com/office/drawing/2014/main" id="{7F1C6EB1-51F9-4C6B-ADAC-E0A259524B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0" name="Picture 5">
          <a:extLst>
            <a:ext uri="{FF2B5EF4-FFF2-40B4-BE49-F238E27FC236}">
              <a16:creationId xmlns:a16="http://schemas.microsoft.com/office/drawing/2014/main" id="{E4873800-B462-4075-ADE9-2165461DA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1" name="Picture 5">
          <a:extLst>
            <a:ext uri="{FF2B5EF4-FFF2-40B4-BE49-F238E27FC236}">
              <a16:creationId xmlns:a16="http://schemas.microsoft.com/office/drawing/2014/main" id="{95710015-9E84-4748-B11C-23E5FAF0B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2" name="Picture 5">
          <a:extLst>
            <a:ext uri="{FF2B5EF4-FFF2-40B4-BE49-F238E27FC236}">
              <a16:creationId xmlns:a16="http://schemas.microsoft.com/office/drawing/2014/main" id="{DE881927-406B-498C-B020-AF09FF30F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3" name="Picture 5">
          <a:extLst>
            <a:ext uri="{FF2B5EF4-FFF2-40B4-BE49-F238E27FC236}">
              <a16:creationId xmlns:a16="http://schemas.microsoft.com/office/drawing/2014/main" id="{D9542858-57A0-4BC4-91BD-CEDFF9401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4" name="Picture 5">
          <a:extLst>
            <a:ext uri="{FF2B5EF4-FFF2-40B4-BE49-F238E27FC236}">
              <a16:creationId xmlns:a16="http://schemas.microsoft.com/office/drawing/2014/main" id="{716E93A8-F5B2-436E-8821-DF58A3F2C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5" name="Picture 5">
          <a:extLst>
            <a:ext uri="{FF2B5EF4-FFF2-40B4-BE49-F238E27FC236}">
              <a16:creationId xmlns:a16="http://schemas.microsoft.com/office/drawing/2014/main" id="{C9E2815B-2996-45FC-96F2-90D4F2144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6" name="Picture 5">
          <a:extLst>
            <a:ext uri="{FF2B5EF4-FFF2-40B4-BE49-F238E27FC236}">
              <a16:creationId xmlns:a16="http://schemas.microsoft.com/office/drawing/2014/main" id="{F10B64D1-4019-402B-9531-D2FC21116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7" name="Picture 5">
          <a:extLst>
            <a:ext uri="{FF2B5EF4-FFF2-40B4-BE49-F238E27FC236}">
              <a16:creationId xmlns:a16="http://schemas.microsoft.com/office/drawing/2014/main" id="{525874D9-1808-449F-902C-117D739C0F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8" name="Picture 5">
          <a:extLst>
            <a:ext uri="{FF2B5EF4-FFF2-40B4-BE49-F238E27FC236}">
              <a16:creationId xmlns:a16="http://schemas.microsoft.com/office/drawing/2014/main" id="{759952DA-6249-4846-BD2F-A4C592BF5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89" name="Picture 5">
          <a:extLst>
            <a:ext uri="{FF2B5EF4-FFF2-40B4-BE49-F238E27FC236}">
              <a16:creationId xmlns:a16="http://schemas.microsoft.com/office/drawing/2014/main" id="{0155477B-C040-49E9-A00B-A5C02A1E0A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0" name="Picture 5">
          <a:extLst>
            <a:ext uri="{FF2B5EF4-FFF2-40B4-BE49-F238E27FC236}">
              <a16:creationId xmlns:a16="http://schemas.microsoft.com/office/drawing/2014/main" id="{71DF3083-4F39-4DE3-BFA5-C768CDE12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1" name="Picture 5">
          <a:extLst>
            <a:ext uri="{FF2B5EF4-FFF2-40B4-BE49-F238E27FC236}">
              <a16:creationId xmlns:a16="http://schemas.microsoft.com/office/drawing/2014/main" id="{40848804-B416-47A9-B952-CB9CE3D833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2" name="Picture 5">
          <a:extLst>
            <a:ext uri="{FF2B5EF4-FFF2-40B4-BE49-F238E27FC236}">
              <a16:creationId xmlns:a16="http://schemas.microsoft.com/office/drawing/2014/main" id="{B3B2C255-999C-4C70-8EE1-73DCA4A2F6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3" name="Picture 5">
          <a:extLst>
            <a:ext uri="{FF2B5EF4-FFF2-40B4-BE49-F238E27FC236}">
              <a16:creationId xmlns:a16="http://schemas.microsoft.com/office/drawing/2014/main" id="{622A26AD-0010-4311-8381-0958028ABF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4" name="Picture 5">
          <a:extLst>
            <a:ext uri="{FF2B5EF4-FFF2-40B4-BE49-F238E27FC236}">
              <a16:creationId xmlns:a16="http://schemas.microsoft.com/office/drawing/2014/main" id="{550BE4B4-F5B8-40A6-BA67-49F888A271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5" name="Picture 5">
          <a:extLst>
            <a:ext uri="{FF2B5EF4-FFF2-40B4-BE49-F238E27FC236}">
              <a16:creationId xmlns:a16="http://schemas.microsoft.com/office/drawing/2014/main" id="{F7B06DC9-289E-4D2A-8A15-687B2314F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6" name="Picture 5">
          <a:extLst>
            <a:ext uri="{FF2B5EF4-FFF2-40B4-BE49-F238E27FC236}">
              <a16:creationId xmlns:a16="http://schemas.microsoft.com/office/drawing/2014/main" id="{80F218B3-A7EB-4348-9D94-8BDC95CD89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7" name="Picture 5">
          <a:extLst>
            <a:ext uri="{FF2B5EF4-FFF2-40B4-BE49-F238E27FC236}">
              <a16:creationId xmlns:a16="http://schemas.microsoft.com/office/drawing/2014/main" id="{673FC7BE-8EE1-42FA-812E-FAB9C8792E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8" name="Picture 5">
          <a:extLst>
            <a:ext uri="{FF2B5EF4-FFF2-40B4-BE49-F238E27FC236}">
              <a16:creationId xmlns:a16="http://schemas.microsoft.com/office/drawing/2014/main" id="{6A9E93DB-7FAF-4737-AEA9-5855C8810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299" name="Picture 5">
          <a:extLst>
            <a:ext uri="{FF2B5EF4-FFF2-40B4-BE49-F238E27FC236}">
              <a16:creationId xmlns:a16="http://schemas.microsoft.com/office/drawing/2014/main" id="{F78589E1-2FEF-4E57-891E-A3D4AF367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0" name="Picture 5">
          <a:extLst>
            <a:ext uri="{FF2B5EF4-FFF2-40B4-BE49-F238E27FC236}">
              <a16:creationId xmlns:a16="http://schemas.microsoft.com/office/drawing/2014/main" id="{BC5BBBEC-3058-47AC-8ECF-4FC082EB27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1" name="Picture 5">
          <a:extLst>
            <a:ext uri="{FF2B5EF4-FFF2-40B4-BE49-F238E27FC236}">
              <a16:creationId xmlns:a16="http://schemas.microsoft.com/office/drawing/2014/main" id="{3CC74A9C-ABAF-49D4-8523-65366B608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2" name="Picture 5">
          <a:extLst>
            <a:ext uri="{FF2B5EF4-FFF2-40B4-BE49-F238E27FC236}">
              <a16:creationId xmlns:a16="http://schemas.microsoft.com/office/drawing/2014/main" id="{D021C6E9-238C-442E-ACE3-E927B5EAFC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3" name="Picture 5">
          <a:extLst>
            <a:ext uri="{FF2B5EF4-FFF2-40B4-BE49-F238E27FC236}">
              <a16:creationId xmlns:a16="http://schemas.microsoft.com/office/drawing/2014/main" id="{10D26F61-480F-407D-B2CD-868CC7EF39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4" name="Picture 5">
          <a:extLst>
            <a:ext uri="{FF2B5EF4-FFF2-40B4-BE49-F238E27FC236}">
              <a16:creationId xmlns:a16="http://schemas.microsoft.com/office/drawing/2014/main" id="{962AB2A2-F261-4B13-BABE-BA5D30E6FE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5" name="Picture 5">
          <a:extLst>
            <a:ext uri="{FF2B5EF4-FFF2-40B4-BE49-F238E27FC236}">
              <a16:creationId xmlns:a16="http://schemas.microsoft.com/office/drawing/2014/main" id="{E16A7E5D-5A9C-45EB-93CE-1A8D7467E7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6" name="Picture 5">
          <a:extLst>
            <a:ext uri="{FF2B5EF4-FFF2-40B4-BE49-F238E27FC236}">
              <a16:creationId xmlns:a16="http://schemas.microsoft.com/office/drawing/2014/main" id="{75A89E47-A14D-40D5-BDAC-E2157CC597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7" name="Picture 5">
          <a:extLst>
            <a:ext uri="{FF2B5EF4-FFF2-40B4-BE49-F238E27FC236}">
              <a16:creationId xmlns:a16="http://schemas.microsoft.com/office/drawing/2014/main" id="{31282022-DB54-4267-BDC6-4DE3BEE2C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8" name="Picture 5">
          <a:extLst>
            <a:ext uri="{FF2B5EF4-FFF2-40B4-BE49-F238E27FC236}">
              <a16:creationId xmlns:a16="http://schemas.microsoft.com/office/drawing/2014/main" id="{83DCBD65-3098-432E-A499-562FC41E0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09" name="Picture 5">
          <a:extLst>
            <a:ext uri="{FF2B5EF4-FFF2-40B4-BE49-F238E27FC236}">
              <a16:creationId xmlns:a16="http://schemas.microsoft.com/office/drawing/2014/main" id="{94D4A198-5554-4618-ADC3-7EE684676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0" name="Picture 5">
          <a:extLst>
            <a:ext uri="{FF2B5EF4-FFF2-40B4-BE49-F238E27FC236}">
              <a16:creationId xmlns:a16="http://schemas.microsoft.com/office/drawing/2014/main" id="{643D10D9-7B35-4AB3-A0C6-D5793C37F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1" name="Picture 5">
          <a:extLst>
            <a:ext uri="{FF2B5EF4-FFF2-40B4-BE49-F238E27FC236}">
              <a16:creationId xmlns:a16="http://schemas.microsoft.com/office/drawing/2014/main" id="{DA730317-78A3-4644-86EF-DA62D4687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2" name="Picture 5">
          <a:extLst>
            <a:ext uri="{FF2B5EF4-FFF2-40B4-BE49-F238E27FC236}">
              <a16:creationId xmlns:a16="http://schemas.microsoft.com/office/drawing/2014/main" id="{90FF099D-DF15-4ACD-B7DC-E1E03BC77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3" name="Picture 5">
          <a:extLst>
            <a:ext uri="{FF2B5EF4-FFF2-40B4-BE49-F238E27FC236}">
              <a16:creationId xmlns:a16="http://schemas.microsoft.com/office/drawing/2014/main" id="{9B4667CE-22F7-4DDE-A3E6-8B9840B5C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4" name="Picture 5">
          <a:extLst>
            <a:ext uri="{FF2B5EF4-FFF2-40B4-BE49-F238E27FC236}">
              <a16:creationId xmlns:a16="http://schemas.microsoft.com/office/drawing/2014/main" id="{BB65C390-EB61-469D-A6BE-9337AB473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5" name="Picture 5">
          <a:extLst>
            <a:ext uri="{FF2B5EF4-FFF2-40B4-BE49-F238E27FC236}">
              <a16:creationId xmlns:a16="http://schemas.microsoft.com/office/drawing/2014/main" id="{6BAC4076-4104-4479-847D-733C746091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6" name="Picture 5">
          <a:extLst>
            <a:ext uri="{FF2B5EF4-FFF2-40B4-BE49-F238E27FC236}">
              <a16:creationId xmlns:a16="http://schemas.microsoft.com/office/drawing/2014/main" id="{229A1CDD-225E-4F30-B27C-C7EE527FFB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7" name="Picture 5">
          <a:extLst>
            <a:ext uri="{FF2B5EF4-FFF2-40B4-BE49-F238E27FC236}">
              <a16:creationId xmlns:a16="http://schemas.microsoft.com/office/drawing/2014/main" id="{26369C58-1C1A-49D2-A945-47FB081D6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8" name="Picture 5">
          <a:extLst>
            <a:ext uri="{FF2B5EF4-FFF2-40B4-BE49-F238E27FC236}">
              <a16:creationId xmlns:a16="http://schemas.microsoft.com/office/drawing/2014/main" id="{D3F4EA50-8FBE-47D0-A621-0625F8DF20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19" name="Picture 5">
          <a:extLst>
            <a:ext uri="{FF2B5EF4-FFF2-40B4-BE49-F238E27FC236}">
              <a16:creationId xmlns:a16="http://schemas.microsoft.com/office/drawing/2014/main" id="{0D24000B-DA77-432C-9FD4-BD970FC24C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0" name="Picture 5">
          <a:extLst>
            <a:ext uri="{FF2B5EF4-FFF2-40B4-BE49-F238E27FC236}">
              <a16:creationId xmlns:a16="http://schemas.microsoft.com/office/drawing/2014/main" id="{A1093565-4394-4CA4-B451-5198424BC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1" name="Picture 5">
          <a:extLst>
            <a:ext uri="{FF2B5EF4-FFF2-40B4-BE49-F238E27FC236}">
              <a16:creationId xmlns:a16="http://schemas.microsoft.com/office/drawing/2014/main" id="{497D4948-7F1F-4168-A3BE-2F356B923E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2" name="Picture 5">
          <a:extLst>
            <a:ext uri="{FF2B5EF4-FFF2-40B4-BE49-F238E27FC236}">
              <a16:creationId xmlns:a16="http://schemas.microsoft.com/office/drawing/2014/main" id="{0D2856BB-9F21-42A7-AEDE-AA5AFE625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3" name="Picture 5">
          <a:extLst>
            <a:ext uri="{FF2B5EF4-FFF2-40B4-BE49-F238E27FC236}">
              <a16:creationId xmlns:a16="http://schemas.microsoft.com/office/drawing/2014/main" id="{E7AF3082-F661-43FF-A3D5-8B27C226A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4" name="Picture 5">
          <a:extLst>
            <a:ext uri="{FF2B5EF4-FFF2-40B4-BE49-F238E27FC236}">
              <a16:creationId xmlns:a16="http://schemas.microsoft.com/office/drawing/2014/main" id="{A2AC8732-B961-4DAC-B08E-47377DCEA3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5" name="Picture 5">
          <a:extLst>
            <a:ext uri="{FF2B5EF4-FFF2-40B4-BE49-F238E27FC236}">
              <a16:creationId xmlns:a16="http://schemas.microsoft.com/office/drawing/2014/main" id="{2D250A3D-833A-423B-B7CD-2A769CB3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6" name="Picture 5">
          <a:extLst>
            <a:ext uri="{FF2B5EF4-FFF2-40B4-BE49-F238E27FC236}">
              <a16:creationId xmlns:a16="http://schemas.microsoft.com/office/drawing/2014/main" id="{C7AC29F0-7762-4799-AEA9-5B69497C8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7" name="Picture 5">
          <a:extLst>
            <a:ext uri="{FF2B5EF4-FFF2-40B4-BE49-F238E27FC236}">
              <a16:creationId xmlns:a16="http://schemas.microsoft.com/office/drawing/2014/main" id="{641B899A-24B5-401A-8B99-1F4CDD705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8" name="Picture 5">
          <a:extLst>
            <a:ext uri="{FF2B5EF4-FFF2-40B4-BE49-F238E27FC236}">
              <a16:creationId xmlns:a16="http://schemas.microsoft.com/office/drawing/2014/main" id="{141B6CFD-52DE-4E61-8FBD-EC99FC144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29" name="Picture 5">
          <a:extLst>
            <a:ext uri="{FF2B5EF4-FFF2-40B4-BE49-F238E27FC236}">
              <a16:creationId xmlns:a16="http://schemas.microsoft.com/office/drawing/2014/main" id="{177CC074-7D49-4A85-8681-1FBD5BFD24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0" name="Picture 5">
          <a:extLst>
            <a:ext uri="{FF2B5EF4-FFF2-40B4-BE49-F238E27FC236}">
              <a16:creationId xmlns:a16="http://schemas.microsoft.com/office/drawing/2014/main" id="{47092583-AE49-4DB8-A9CE-EBC81BFB3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1" name="Picture 5">
          <a:extLst>
            <a:ext uri="{FF2B5EF4-FFF2-40B4-BE49-F238E27FC236}">
              <a16:creationId xmlns:a16="http://schemas.microsoft.com/office/drawing/2014/main" id="{7FB9F9B9-AFF1-4E79-8F42-3515E1F24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2" name="Picture 5">
          <a:extLst>
            <a:ext uri="{FF2B5EF4-FFF2-40B4-BE49-F238E27FC236}">
              <a16:creationId xmlns:a16="http://schemas.microsoft.com/office/drawing/2014/main" id="{92B0B074-6426-4ADE-A6F4-7056E68865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3" name="Picture 5">
          <a:extLst>
            <a:ext uri="{FF2B5EF4-FFF2-40B4-BE49-F238E27FC236}">
              <a16:creationId xmlns:a16="http://schemas.microsoft.com/office/drawing/2014/main" id="{A5F0DAED-4C26-4A5B-8E84-D11A00EFB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4" name="Picture 5">
          <a:extLst>
            <a:ext uri="{FF2B5EF4-FFF2-40B4-BE49-F238E27FC236}">
              <a16:creationId xmlns:a16="http://schemas.microsoft.com/office/drawing/2014/main" id="{C965AA9C-1C0A-43E9-84D8-0B1B92EEE1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5" name="Picture 5">
          <a:extLst>
            <a:ext uri="{FF2B5EF4-FFF2-40B4-BE49-F238E27FC236}">
              <a16:creationId xmlns:a16="http://schemas.microsoft.com/office/drawing/2014/main" id="{CF035FDB-D466-4973-958E-BAC6E3EA2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6" name="Picture 5">
          <a:extLst>
            <a:ext uri="{FF2B5EF4-FFF2-40B4-BE49-F238E27FC236}">
              <a16:creationId xmlns:a16="http://schemas.microsoft.com/office/drawing/2014/main" id="{C977C011-6BA0-4E4D-8CA8-3ED53D017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7" name="Picture 5">
          <a:extLst>
            <a:ext uri="{FF2B5EF4-FFF2-40B4-BE49-F238E27FC236}">
              <a16:creationId xmlns:a16="http://schemas.microsoft.com/office/drawing/2014/main" id="{EB6D852D-B996-41A7-8B26-0A7A018DF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8" name="Picture 5">
          <a:extLst>
            <a:ext uri="{FF2B5EF4-FFF2-40B4-BE49-F238E27FC236}">
              <a16:creationId xmlns:a16="http://schemas.microsoft.com/office/drawing/2014/main" id="{220DBC78-6908-42F9-BBBE-7F119D8E32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39" name="Picture 5">
          <a:extLst>
            <a:ext uri="{FF2B5EF4-FFF2-40B4-BE49-F238E27FC236}">
              <a16:creationId xmlns:a16="http://schemas.microsoft.com/office/drawing/2014/main" id="{F05E86D6-DB76-4812-959E-8BF4719AF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40" name="Picture 5">
          <a:extLst>
            <a:ext uri="{FF2B5EF4-FFF2-40B4-BE49-F238E27FC236}">
              <a16:creationId xmlns:a16="http://schemas.microsoft.com/office/drawing/2014/main" id="{8DF9B504-13E2-4350-9177-AF061C185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41" name="Picture 5">
          <a:extLst>
            <a:ext uri="{FF2B5EF4-FFF2-40B4-BE49-F238E27FC236}">
              <a16:creationId xmlns:a16="http://schemas.microsoft.com/office/drawing/2014/main" id="{C3EBAE7B-86C8-461F-9BC3-3694FBAB4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2" name="Picture 5">
          <a:extLst>
            <a:ext uri="{FF2B5EF4-FFF2-40B4-BE49-F238E27FC236}">
              <a16:creationId xmlns:a16="http://schemas.microsoft.com/office/drawing/2014/main" id="{524E5D13-62CD-4C65-8365-862271E06E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3" name="Picture 5">
          <a:extLst>
            <a:ext uri="{FF2B5EF4-FFF2-40B4-BE49-F238E27FC236}">
              <a16:creationId xmlns:a16="http://schemas.microsoft.com/office/drawing/2014/main" id="{D9910389-BB79-4356-9C01-8160BB817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4" name="Picture 5">
          <a:extLst>
            <a:ext uri="{FF2B5EF4-FFF2-40B4-BE49-F238E27FC236}">
              <a16:creationId xmlns:a16="http://schemas.microsoft.com/office/drawing/2014/main" id="{625466C2-59F3-4B9B-9E99-3DE08CC198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5" name="Picture 5">
          <a:extLst>
            <a:ext uri="{FF2B5EF4-FFF2-40B4-BE49-F238E27FC236}">
              <a16:creationId xmlns:a16="http://schemas.microsoft.com/office/drawing/2014/main" id="{66D5BDC2-1997-4D72-B131-629625DB50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6" name="Picture 5">
          <a:extLst>
            <a:ext uri="{FF2B5EF4-FFF2-40B4-BE49-F238E27FC236}">
              <a16:creationId xmlns:a16="http://schemas.microsoft.com/office/drawing/2014/main" id="{50C71A6D-DE9A-479F-B25C-EC5293A473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7" name="Picture 5">
          <a:extLst>
            <a:ext uri="{FF2B5EF4-FFF2-40B4-BE49-F238E27FC236}">
              <a16:creationId xmlns:a16="http://schemas.microsoft.com/office/drawing/2014/main" id="{6A81C377-90A7-44F9-9B51-4B9D1CAD3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8" name="Picture 5">
          <a:extLst>
            <a:ext uri="{FF2B5EF4-FFF2-40B4-BE49-F238E27FC236}">
              <a16:creationId xmlns:a16="http://schemas.microsoft.com/office/drawing/2014/main" id="{14FEC780-1661-4851-A7D0-8741FBEBAA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49" name="Picture 5">
          <a:extLst>
            <a:ext uri="{FF2B5EF4-FFF2-40B4-BE49-F238E27FC236}">
              <a16:creationId xmlns:a16="http://schemas.microsoft.com/office/drawing/2014/main" id="{F7B374E3-D700-4102-9BD0-D18F264F31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0" name="Picture 5">
          <a:extLst>
            <a:ext uri="{FF2B5EF4-FFF2-40B4-BE49-F238E27FC236}">
              <a16:creationId xmlns:a16="http://schemas.microsoft.com/office/drawing/2014/main" id="{6D796455-7778-4311-B8CD-E6269980F5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1" name="Picture 5">
          <a:extLst>
            <a:ext uri="{FF2B5EF4-FFF2-40B4-BE49-F238E27FC236}">
              <a16:creationId xmlns:a16="http://schemas.microsoft.com/office/drawing/2014/main" id="{6996EF99-F7F9-4EDC-BC7E-FFB3A61FE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2" name="Picture 5">
          <a:extLst>
            <a:ext uri="{FF2B5EF4-FFF2-40B4-BE49-F238E27FC236}">
              <a16:creationId xmlns:a16="http://schemas.microsoft.com/office/drawing/2014/main" id="{5C878B1C-DCA5-4FC6-B5F8-96BDB0B4C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3" name="Picture 5">
          <a:extLst>
            <a:ext uri="{FF2B5EF4-FFF2-40B4-BE49-F238E27FC236}">
              <a16:creationId xmlns:a16="http://schemas.microsoft.com/office/drawing/2014/main" id="{5D59E974-B6EE-4F74-9CCE-1A9791651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4" name="Picture 5">
          <a:extLst>
            <a:ext uri="{FF2B5EF4-FFF2-40B4-BE49-F238E27FC236}">
              <a16:creationId xmlns:a16="http://schemas.microsoft.com/office/drawing/2014/main" id="{090F4011-C733-4EA2-AEB3-D133693EF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5" name="Picture 5">
          <a:extLst>
            <a:ext uri="{FF2B5EF4-FFF2-40B4-BE49-F238E27FC236}">
              <a16:creationId xmlns:a16="http://schemas.microsoft.com/office/drawing/2014/main" id="{2C22D1E9-C469-420B-A367-22F7B3CAD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6" name="Picture 5">
          <a:extLst>
            <a:ext uri="{FF2B5EF4-FFF2-40B4-BE49-F238E27FC236}">
              <a16:creationId xmlns:a16="http://schemas.microsoft.com/office/drawing/2014/main" id="{7D4B8B69-158D-454C-BF57-63656E3C8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7" name="Picture 5">
          <a:extLst>
            <a:ext uri="{FF2B5EF4-FFF2-40B4-BE49-F238E27FC236}">
              <a16:creationId xmlns:a16="http://schemas.microsoft.com/office/drawing/2014/main" id="{12EC86CB-0A71-499D-AF95-35C1B6446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8" name="Picture 5">
          <a:extLst>
            <a:ext uri="{FF2B5EF4-FFF2-40B4-BE49-F238E27FC236}">
              <a16:creationId xmlns:a16="http://schemas.microsoft.com/office/drawing/2014/main" id="{FA4AD4CF-26B5-4F3D-8A77-C7156C96C9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59" name="Picture 5">
          <a:extLst>
            <a:ext uri="{FF2B5EF4-FFF2-40B4-BE49-F238E27FC236}">
              <a16:creationId xmlns:a16="http://schemas.microsoft.com/office/drawing/2014/main" id="{F38C7BA4-5828-430A-9D04-8844CA44E9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60" name="Picture 5">
          <a:extLst>
            <a:ext uri="{FF2B5EF4-FFF2-40B4-BE49-F238E27FC236}">
              <a16:creationId xmlns:a16="http://schemas.microsoft.com/office/drawing/2014/main" id="{E015EF89-318A-480E-8DB0-2DDE38B1FF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61" name="Picture 5">
          <a:extLst>
            <a:ext uri="{FF2B5EF4-FFF2-40B4-BE49-F238E27FC236}">
              <a16:creationId xmlns:a16="http://schemas.microsoft.com/office/drawing/2014/main" id="{AC347EE8-B8CC-4DEA-B2DD-B232FA1C6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362" name="Picture 5">
          <a:extLst>
            <a:ext uri="{FF2B5EF4-FFF2-40B4-BE49-F238E27FC236}">
              <a16:creationId xmlns:a16="http://schemas.microsoft.com/office/drawing/2014/main" id="{68A8541C-DD0A-403C-9EB0-BD2001CB4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3" name="Picture 5">
          <a:extLst>
            <a:ext uri="{FF2B5EF4-FFF2-40B4-BE49-F238E27FC236}">
              <a16:creationId xmlns:a16="http://schemas.microsoft.com/office/drawing/2014/main" id="{A6DD959A-E2D3-4D34-BEB5-4D7DE07B6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4" name="Picture 5">
          <a:extLst>
            <a:ext uri="{FF2B5EF4-FFF2-40B4-BE49-F238E27FC236}">
              <a16:creationId xmlns:a16="http://schemas.microsoft.com/office/drawing/2014/main" id="{580377D9-DBC1-49F8-AF5F-DDA53B0DB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5" name="Picture 5">
          <a:extLst>
            <a:ext uri="{FF2B5EF4-FFF2-40B4-BE49-F238E27FC236}">
              <a16:creationId xmlns:a16="http://schemas.microsoft.com/office/drawing/2014/main" id="{B09F0A9E-F50F-4699-83B7-1E106B5B9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6" name="Picture 5">
          <a:extLst>
            <a:ext uri="{FF2B5EF4-FFF2-40B4-BE49-F238E27FC236}">
              <a16:creationId xmlns:a16="http://schemas.microsoft.com/office/drawing/2014/main" id="{DCECF3D6-ED41-4341-8E8C-30BE4E86D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7" name="Picture 5">
          <a:extLst>
            <a:ext uri="{FF2B5EF4-FFF2-40B4-BE49-F238E27FC236}">
              <a16:creationId xmlns:a16="http://schemas.microsoft.com/office/drawing/2014/main" id="{F46C790D-E080-497C-B280-6BA757907A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8" name="Picture 5">
          <a:extLst>
            <a:ext uri="{FF2B5EF4-FFF2-40B4-BE49-F238E27FC236}">
              <a16:creationId xmlns:a16="http://schemas.microsoft.com/office/drawing/2014/main" id="{0B73A64C-AD71-4DC5-BBBF-1B8A33430E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69" name="Picture 5">
          <a:extLst>
            <a:ext uri="{FF2B5EF4-FFF2-40B4-BE49-F238E27FC236}">
              <a16:creationId xmlns:a16="http://schemas.microsoft.com/office/drawing/2014/main" id="{ED18EE43-89AE-46D4-A6E0-AB669A17B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0" name="Picture 5">
          <a:extLst>
            <a:ext uri="{FF2B5EF4-FFF2-40B4-BE49-F238E27FC236}">
              <a16:creationId xmlns:a16="http://schemas.microsoft.com/office/drawing/2014/main" id="{490BF33B-1C60-4EC1-8573-80C99BC2B2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1" name="Picture 5">
          <a:extLst>
            <a:ext uri="{FF2B5EF4-FFF2-40B4-BE49-F238E27FC236}">
              <a16:creationId xmlns:a16="http://schemas.microsoft.com/office/drawing/2014/main" id="{51DD1D1B-3980-49C8-B648-7DD24277D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2" name="Picture 5">
          <a:extLst>
            <a:ext uri="{FF2B5EF4-FFF2-40B4-BE49-F238E27FC236}">
              <a16:creationId xmlns:a16="http://schemas.microsoft.com/office/drawing/2014/main" id="{4C47245E-90CA-4C21-811D-946E164E03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3" name="Picture 5">
          <a:extLst>
            <a:ext uri="{FF2B5EF4-FFF2-40B4-BE49-F238E27FC236}">
              <a16:creationId xmlns:a16="http://schemas.microsoft.com/office/drawing/2014/main" id="{59F76884-DA82-40D9-8D1E-2E7B84D272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4" name="Picture 5">
          <a:extLst>
            <a:ext uri="{FF2B5EF4-FFF2-40B4-BE49-F238E27FC236}">
              <a16:creationId xmlns:a16="http://schemas.microsoft.com/office/drawing/2014/main" id="{26257A56-7701-4CB0-A082-13E55F015D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5" name="Picture 5">
          <a:extLst>
            <a:ext uri="{FF2B5EF4-FFF2-40B4-BE49-F238E27FC236}">
              <a16:creationId xmlns:a16="http://schemas.microsoft.com/office/drawing/2014/main" id="{A247A74E-3E68-4F13-BA93-1D8EF85F1A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6" name="Picture 5">
          <a:extLst>
            <a:ext uri="{FF2B5EF4-FFF2-40B4-BE49-F238E27FC236}">
              <a16:creationId xmlns:a16="http://schemas.microsoft.com/office/drawing/2014/main" id="{066D76A6-9175-49DE-9D89-A2CD5D965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7" name="Picture 5">
          <a:extLst>
            <a:ext uri="{FF2B5EF4-FFF2-40B4-BE49-F238E27FC236}">
              <a16:creationId xmlns:a16="http://schemas.microsoft.com/office/drawing/2014/main" id="{1FF335B5-CA64-4B85-9FC4-5EDA0F74D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8" name="Picture 5">
          <a:extLst>
            <a:ext uri="{FF2B5EF4-FFF2-40B4-BE49-F238E27FC236}">
              <a16:creationId xmlns:a16="http://schemas.microsoft.com/office/drawing/2014/main" id="{3E925423-32E5-4CA5-BFAD-0A1C20217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79" name="Picture 5">
          <a:extLst>
            <a:ext uri="{FF2B5EF4-FFF2-40B4-BE49-F238E27FC236}">
              <a16:creationId xmlns:a16="http://schemas.microsoft.com/office/drawing/2014/main" id="{3FE27588-E4B5-4FF3-8D75-13A8FA4E0E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80" name="Picture 5">
          <a:extLst>
            <a:ext uri="{FF2B5EF4-FFF2-40B4-BE49-F238E27FC236}">
              <a16:creationId xmlns:a16="http://schemas.microsoft.com/office/drawing/2014/main" id="{0986BDAF-7437-443A-9228-90F719E47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81" name="Picture 5">
          <a:extLst>
            <a:ext uri="{FF2B5EF4-FFF2-40B4-BE49-F238E27FC236}">
              <a16:creationId xmlns:a16="http://schemas.microsoft.com/office/drawing/2014/main" id="{D9D38EFE-2C99-425E-8B75-BB9FA6FD3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82" name="Picture 5">
          <a:extLst>
            <a:ext uri="{FF2B5EF4-FFF2-40B4-BE49-F238E27FC236}">
              <a16:creationId xmlns:a16="http://schemas.microsoft.com/office/drawing/2014/main" id="{2F36833A-592A-41FD-BCFA-B6A6F91D8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383" name="Picture 5">
          <a:extLst>
            <a:ext uri="{FF2B5EF4-FFF2-40B4-BE49-F238E27FC236}">
              <a16:creationId xmlns:a16="http://schemas.microsoft.com/office/drawing/2014/main" id="{56F392A9-2FB0-4FF3-8586-B3A21F56B8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4" name="Picture 5">
          <a:extLst>
            <a:ext uri="{FF2B5EF4-FFF2-40B4-BE49-F238E27FC236}">
              <a16:creationId xmlns:a16="http://schemas.microsoft.com/office/drawing/2014/main" id="{DA536D08-82B9-47F6-9698-C15DA6CD4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5" name="Picture 5">
          <a:extLst>
            <a:ext uri="{FF2B5EF4-FFF2-40B4-BE49-F238E27FC236}">
              <a16:creationId xmlns:a16="http://schemas.microsoft.com/office/drawing/2014/main" id="{80A8BEBE-A853-47E1-AD26-045A80D5F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6" name="Picture 5">
          <a:extLst>
            <a:ext uri="{FF2B5EF4-FFF2-40B4-BE49-F238E27FC236}">
              <a16:creationId xmlns:a16="http://schemas.microsoft.com/office/drawing/2014/main" id="{4B539C4E-4EFB-46BC-860B-856ACD6582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7" name="Picture 5">
          <a:extLst>
            <a:ext uri="{FF2B5EF4-FFF2-40B4-BE49-F238E27FC236}">
              <a16:creationId xmlns:a16="http://schemas.microsoft.com/office/drawing/2014/main" id="{993771C9-EE9D-4731-9BA0-9F488B250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8" name="Picture 5">
          <a:extLst>
            <a:ext uri="{FF2B5EF4-FFF2-40B4-BE49-F238E27FC236}">
              <a16:creationId xmlns:a16="http://schemas.microsoft.com/office/drawing/2014/main" id="{6B6E4BE7-3687-4F82-9A82-C572A8790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89" name="Picture 5">
          <a:extLst>
            <a:ext uri="{FF2B5EF4-FFF2-40B4-BE49-F238E27FC236}">
              <a16:creationId xmlns:a16="http://schemas.microsoft.com/office/drawing/2014/main" id="{DD3EF40C-A6B6-4892-9D6D-19F13A586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0" name="Picture 5">
          <a:extLst>
            <a:ext uri="{FF2B5EF4-FFF2-40B4-BE49-F238E27FC236}">
              <a16:creationId xmlns:a16="http://schemas.microsoft.com/office/drawing/2014/main" id="{CCC35629-10F9-4631-8F9B-07C312BE2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1" name="Picture 5">
          <a:extLst>
            <a:ext uri="{FF2B5EF4-FFF2-40B4-BE49-F238E27FC236}">
              <a16:creationId xmlns:a16="http://schemas.microsoft.com/office/drawing/2014/main" id="{FF64359D-D68C-4AA5-96E1-C0C069952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2" name="Picture 5">
          <a:extLst>
            <a:ext uri="{FF2B5EF4-FFF2-40B4-BE49-F238E27FC236}">
              <a16:creationId xmlns:a16="http://schemas.microsoft.com/office/drawing/2014/main" id="{6AE14B34-7F08-4579-ADFA-D2C1210FD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3" name="Picture 5">
          <a:extLst>
            <a:ext uri="{FF2B5EF4-FFF2-40B4-BE49-F238E27FC236}">
              <a16:creationId xmlns:a16="http://schemas.microsoft.com/office/drawing/2014/main" id="{45EF1356-1BE6-4303-A916-A967A2B88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4" name="Picture 5">
          <a:extLst>
            <a:ext uri="{FF2B5EF4-FFF2-40B4-BE49-F238E27FC236}">
              <a16:creationId xmlns:a16="http://schemas.microsoft.com/office/drawing/2014/main" id="{E275A1E7-9278-4429-97A1-5B895C8FD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5" name="Picture 5">
          <a:extLst>
            <a:ext uri="{FF2B5EF4-FFF2-40B4-BE49-F238E27FC236}">
              <a16:creationId xmlns:a16="http://schemas.microsoft.com/office/drawing/2014/main" id="{5A712855-DDD7-4036-9FFD-1123FDCDA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6" name="Picture 5">
          <a:extLst>
            <a:ext uri="{FF2B5EF4-FFF2-40B4-BE49-F238E27FC236}">
              <a16:creationId xmlns:a16="http://schemas.microsoft.com/office/drawing/2014/main" id="{CFE858AE-644E-43EC-86BE-2D3228C2E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7" name="Picture 5">
          <a:extLst>
            <a:ext uri="{FF2B5EF4-FFF2-40B4-BE49-F238E27FC236}">
              <a16:creationId xmlns:a16="http://schemas.microsoft.com/office/drawing/2014/main" id="{10E4C175-FBDA-4057-8F82-167E20C1C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8" name="Picture 5">
          <a:extLst>
            <a:ext uri="{FF2B5EF4-FFF2-40B4-BE49-F238E27FC236}">
              <a16:creationId xmlns:a16="http://schemas.microsoft.com/office/drawing/2014/main" id="{6C1399D7-4744-4A4A-886F-A637AFB7C2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399" name="Picture 5">
          <a:extLst>
            <a:ext uri="{FF2B5EF4-FFF2-40B4-BE49-F238E27FC236}">
              <a16:creationId xmlns:a16="http://schemas.microsoft.com/office/drawing/2014/main" id="{B9E38205-0344-479D-A853-AC305D994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0" name="Picture 5">
          <a:extLst>
            <a:ext uri="{FF2B5EF4-FFF2-40B4-BE49-F238E27FC236}">
              <a16:creationId xmlns:a16="http://schemas.microsoft.com/office/drawing/2014/main" id="{DD177519-6EF8-480A-844D-F31BF51F6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1" name="Picture 5">
          <a:extLst>
            <a:ext uri="{FF2B5EF4-FFF2-40B4-BE49-F238E27FC236}">
              <a16:creationId xmlns:a16="http://schemas.microsoft.com/office/drawing/2014/main" id="{D915B415-E877-4EA5-B74D-0B1198AB5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2" name="Picture 5">
          <a:extLst>
            <a:ext uri="{FF2B5EF4-FFF2-40B4-BE49-F238E27FC236}">
              <a16:creationId xmlns:a16="http://schemas.microsoft.com/office/drawing/2014/main" id="{A3E947E8-48C6-45F9-8AFA-3A995B7FCA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3" name="Picture 5">
          <a:extLst>
            <a:ext uri="{FF2B5EF4-FFF2-40B4-BE49-F238E27FC236}">
              <a16:creationId xmlns:a16="http://schemas.microsoft.com/office/drawing/2014/main" id="{B106C096-787A-4BE9-9B1D-7C5BE1C470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4" name="Picture 5">
          <a:extLst>
            <a:ext uri="{FF2B5EF4-FFF2-40B4-BE49-F238E27FC236}">
              <a16:creationId xmlns:a16="http://schemas.microsoft.com/office/drawing/2014/main" id="{0296204A-4486-4ADE-B681-BCAABDAEBC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5" name="Picture 5">
          <a:extLst>
            <a:ext uri="{FF2B5EF4-FFF2-40B4-BE49-F238E27FC236}">
              <a16:creationId xmlns:a16="http://schemas.microsoft.com/office/drawing/2014/main" id="{55DAFF11-08EF-42AA-91EE-9656A5748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6" name="Picture 5">
          <a:extLst>
            <a:ext uri="{FF2B5EF4-FFF2-40B4-BE49-F238E27FC236}">
              <a16:creationId xmlns:a16="http://schemas.microsoft.com/office/drawing/2014/main" id="{9F455A60-DD4C-4302-BA2C-53E5BEC37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7" name="Picture 5">
          <a:extLst>
            <a:ext uri="{FF2B5EF4-FFF2-40B4-BE49-F238E27FC236}">
              <a16:creationId xmlns:a16="http://schemas.microsoft.com/office/drawing/2014/main" id="{B7E375CE-7841-4325-992C-318AA8BBF3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8" name="Picture 5">
          <a:extLst>
            <a:ext uri="{FF2B5EF4-FFF2-40B4-BE49-F238E27FC236}">
              <a16:creationId xmlns:a16="http://schemas.microsoft.com/office/drawing/2014/main" id="{4E49413D-DCEB-4EB0-8006-139BFA495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09" name="Picture 5">
          <a:extLst>
            <a:ext uri="{FF2B5EF4-FFF2-40B4-BE49-F238E27FC236}">
              <a16:creationId xmlns:a16="http://schemas.microsoft.com/office/drawing/2014/main" id="{DCEC8AAA-2067-4A79-A7B3-AA6BA891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0" name="Picture 5">
          <a:extLst>
            <a:ext uri="{FF2B5EF4-FFF2-40B4-BE49-F238E27FC236}">
              <a16:creationId xmlns:a16="http://schemas.microsoft.com/office/drawing/2014/main" id="{BDB1AE1A-ABD8-4768-8DB4-30F5810C7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1" name="Picture 5">
          <a:extLst>
            <a:ext uri="{FF2B5EF4-FFF2-40B4-BE49-F238E27FC236}">
              <a16:creationId xmlns:a16="http://schemas.microsoft.com/office/drawing/2014/main" id="{03FB62BF-CE0D-4FB1-AE02-CEC12182F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2" name="Picture 5">
          <a:extLst>
            <a:ext uri="{FF2B5EF4-FFF2-40B4-BE49-F238E27FC236}">
              <a16:creationId xmlns:a16="http://schemas.microsoft.com/office/drawing/2014/main" id="{1623CCEE-D062-459D-B42E-DC0140AE67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3" name="Picture 5">
          <a:extLst>
            <a:ext uri="{FF2B5EF4-FFF2-40B4-BE49-F238E27FC236}">
              <a16:creationId xmlns:a16="http://schemas.microsoft.com/office/drawing/2014/main" id="{F05F9890-B82D-4B50-9B0E-92209762EF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4" name="Picture 5">
          <a:extLst>
            <a:ext uri="{FF2B5EF4-FFF2-40B4-BE49-F238E27FC236}">
              <a16:creationId xmlns:a16="http://schemas.microsoft.com/office/drawing/2014/main" id="{0B2753F8-14EA-4665-8C63-B814DA47B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5" name="Picture 5">
          <a:extLst>
            <a:ext uri="{FF2B5EF4-FFF2-40B4-BE49-F238E27FC236}">
              <a16:creationId xmlns:a16="http://schemas.microsoft.com/office/drawing/2014/main" id="{F1CECD20-EDC5-4978-BAAC-098FC55DF8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6" name="Picture 5">
          <a:extLst>
            <a:ext uri="{FF2B5EF4-FFF2-40B4-BE49-F238E27FC236}">
              <a16:creationId xmlns:a16="http://schemas.microsoft.com/office/drawing/2014/main" id="{DB08A3EA-09CD-4B68-9F90-D774C5904C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7" name="Picture 5">
          <a:extLst>
            <a:ext uri="{FF2B5EF4-FFF2-40B4-BE49-F238E27FC236}">
              <a16:creationId xmlns:a16="http://schemas.microsoft.com/office/drawing/2014/main" id="{1FFF984F-4EC7-41D7-8046-A47111A80C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8" name="Picture 5">
          <a:extLst>
            <a:ext uri="{FF2B5EF4-FFF2-40B4-BE49-F238E27FC236}">
              <a16:creationId xmlns:a16="http://schemas.microsoft.com/office/drawing/2014/main" id="{6B3E4FF8-A5E9-40AC-9467-BC4BBC8D5A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19" name="Picture 5">
          <a:extLst>
            <a:ext uri="{FF2B5EF4-FFF2-40B4-BE49-F238E27FC236}">
              <a16:creationId xmlns:a16="http://schemas.microsoft.com/office/drawing/2014/main" id="{2A378C9A-38E7-432A-BC4A-D0E9F8BF6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0" name="Picture 5">
          <a:extLst>
            <a:ext uri="{FF2B5EF4-FFF2-40B4-BE49-F238E27FC236}">
              <a16:creationId xmlns:a16="http://schemas.microsoft.com/office/drawing/2014/main" id="{D023C8EB-D17A-45C9-ABC7-5A0042E8FB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1" name="Picture 5">
          <a:extLst>
            <a:ext uri="{FF2B5EF4-FFF2-40B4-BE49-F238E27FC236}">
              <a16:creationId xmlns:a16="http://schemas.microsoft.com/office/drawing/2014/main" id="{A5F7C7C0-717E-49FC-8644-8CBCAFD92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2" name="Picture 5">
          <a:extLst>
            <a:ext uri="{FF2B5EF4-FFF2-40B4-BE49-F238E27FC236}">
              <a16:creationId xmlns:a16="http://schemas.microsoft.com/office/drawing/2014/main" id="{260B499F-30D7-458B-A100-D6798E783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3" name="Picture 5">
          <a:extLst>
            <a:ext uri="{FF2B5EF4-FFF2-40B4-BE49-F238E27FC236}">
              <a16:creationId xmlns:a16="http://schemas.microsoft.com/office/drawing/2014/main" id="{E1466237-376D-4C0D-8004-6246A03C5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4" name="Picture 5">
          <a:extLst>
            <a:ext uri="{FF2B5EF4-FFF2-40B4-BE49-F238E27FC236}">
              <a16:creationId xmlns:a16="http://schemas.microsoft.com/office/drawing/2014/main" id="{79F2252B-5B92-40B7-9A26-E65BAA9157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5" name="Picture 5">
          <a:extLst>
            <a:ext uri="{FF2B5EF4-FFF2-40B4-BE49-F238E27FC236}">
              <a16:creationId xmlns:a16="http://schemas.microsoft.com/office/drawing/2014/main" id="{996ED704-26A5-4B86-BDDE-429B8860E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6" name="Picture 5">
          <a:extLst>
            <a:ext uri="{FF2B5EF4-FFF2-40B4-BE49-F238E27FC236}">
              <a16:creationId xmlns:a16="http://schemas.microsoft.com/office/drawing/2014/main" id="{8E779CDA-C5AE-4106-A5C7-954885100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7" name="Picture 5">
          <a:extLst>
            <a:ext uri="{FF2B5EF4-FFF2-40B4-BE49-F238E27FC236}">
              <a16:creationId xmlns:a16="http://schemas.microsoft.com/office/drawing/2014/main" id="{D010BDDF-BE70-4858-89DA-B3683A2DF8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8" name="Picture 5">
          <a:extLst>
            <a:ext uri="{FF2B5EF4-FFF2-40B4-BE49-F238E27FC236}">
              <a16:creationId xmlns:a16="http://schemas.microsoft.com/office/drawing/2014/main" id="{FB7C34E9-C61C-4572-BC81-B90E8137A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29" name="Picture 5">
          <a:extLst>
            <a:ext uri="{FF2B5EF4-FFF2-40B4-BE49-F238E27FC236}">
              <a16:creationId xmlns:a16="http://schemas.microsoft.com/office/drawing/2014/main" id="{DF0906F9-EA83-4F7C-9732-EA8B7F6D7F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0" name="Picture 5">
          <a:extLst>
            <a:ext uri="{FF2B5EF4-FFF2-40B4-BE49-F238E27FC236}">
              <a16:creationId xmlns:a16="http://schemas.microsoft.com/office/drawing/2014/main" id="{509F359D-5D78-4846-8527-23249C0A6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1" name="Picture 5">
          <a:extLst>
            <a:ext uri="{FF2B5EF4-FFF2-40B4-BE49-F238E27FC236}">
              <a16:creationId xmlns:a16="http://schemas.microsoft.com/office/drawing/2014/main" id="{9E9A4D75-F8EC-400D-B76B-2B564ACDFF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2" name="Picture 5">
          <a:extLst>
            <a:ext uri="{FF2B5EF4-FFF2-40B4-BE49-F238E27FC236}">
              <a16:creationId xmlns:a16="http://schemas.microsoft.com/office/drawing/2014/main" id="{68CDF9EF-0EC4-4583-B8CC-FD3884A4ED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3" name="Picture 5">
          <a:extLst>
            <a:ext uri="{FF2B5EF4-FFF2-40B4-BE49-F238E27FC236}">
              <a16:creationId xmlns:a16="http://schemas.microsoft.com/office/drawing/2014/main" id="{A58D6EA8-4DBC-4827-99D5-A43FC3C4CA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4" name="Picture 5">
          <a:extLst>
            <a:ext uri="{FF2B5EF4-FFF2-40B4-BE49-F238E27FC236}">
              <a16:creationId xmlns:a16="http://schemas.microsoft.com/office/drawing/2014/main" id="{0E8CA471-4252-42EF-9A8C-AC4BE4C01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5" name="Picture 5">
          <a:extLst>
            <a:ext uri="{FF2B5EF4-FFF2-40B4-BE49-F238E27FC236}">
              <a16:creationId xmlns:a16="http://schemas.microsoft.com/office/drawing/2014/main" id="{19C6666B-38D3-4575-B515-8CE95C339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6" name="Picture 5">
          <a:extLst>
            <a:ext uri="{FF2B5EF4-FFF2-40B4-BE49-F238E27FC236}">
              <a16:creationId xmlns:a16="http://schemas.microsoft.com/office/drawing/2014/main" id="{3445D550-4B1F-4A91-A98D-159031B8C2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7" name="Picture 5">
          <a:extLst>
            <a:ext uri="{FF2B5EF4-FFF2-40B4-BE49-F238E27FC236}">
              <a16:creationId xmlns:a16="http://schemas.microsoft.com/office/drawing/2014/main" id="{3670492F-6DDC-4AAC-9960-0D59867A5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8" name="Picture 5">
          <a:extLst>
            <a:ext uri="{FF2B5EF4-FFF2-40B4-BE49-F238E27FC236}">
              <a16:creationId xmlns:a16="http://schemas.microsoft.com/office/drawing/2014/main" id="{77EF5D45-92EE-4FEC-B86E-D37E8E093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39" name="Picture 5">
          <a:extLst>
            <a:ext uri="{FF2B5EF4-FFF2-40B4-BE49-F238E27FC236}">
              <a16:creationId xmlns:a16="http://schemas.microsoft.com/office/drawing/2014/main" id="{E21BE228-B6ED-4AF1-9EBA-48EB1D6E39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0" name="Picture 5">
          <a:extLst>
            <a:ext uri="{FF2B5EF4-FFF2-40B4-BE49-F238E27FC236}">
              <a16:creationId xmlns:a16="http://schemas.microsoft.com/office/drawing/2014/main" id="{86EBB711-C20E-4936-9B73-82D0509C4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1" name="Picture 5">
          <a:extLst>
            <a:ext uri="{FF2B5EF4-FFF2-40B4-BE49-F238E27FC236}">
              <a16:creationId xmlns:a16="http://schemas.microsoft.com/office/drawing/2014/main" id="{A4D17611-2D3C-4B6A-AB04-D0409264E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2" name="Picture 5">
          <a:extLst>
            <a:ext uri="{FF2B5EF4-FFF2-40B4-BE49-F238E27FC236}">
              <a16:creationId xmlns:a16="http://schemas.microsoft.com/office/drawing/2014/main" id="{265424E9-D3A2-4ABB-B366-E54B810F9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3" name="Picture 5">
          <a:extLst>
            <a:ext uri="{FF2B5EF4-FFF2-40B4-BE49-F238E27FC236}">
              <a16:creationId xmlns:a16="http://schemas.microsoft.com/office/drawing/2014/main" id="{8FA07C07-24BA-45C3-B63B-F3D6B63FC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4" name="Picture 5">
          <a:extLst>
            <a:ext uri="{FF2B5EF4-FFF2-40B4-BE49-F238E27FC236}">
              <a16:creationId xmlns:a16="http://schemas.microsoft.com/office/drawing/2014/main" id="{9D567470-AFBF-4C96-AC66-08A444BA4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45" name="Picture 5">
          <a:extLst>
            <a:ext uri="{FF2B5EF4-FFF2-40B4-BE49-F238E27FC236}">
              <a16:creationId xmlns:a16="http://schemas.microsoft.com/office/drawing/2014/main" id="{005BB75E-BA65-4046-9340-50E82A722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46" name="Picture 5">
          <a:extLst>
            <a:ext uri="{FF2B5EF4-FFF2-40B4-BE49-F238E27FC236}">
              <a16:creationId xmlns:a16="http://schemas.microsoft.com/office/drawing/2014/main" id="{684AC502-06F0-4B7C-956E-10170AD875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47" name="Picture 5">
          <a:extLst>
            <a:ext uri="{FF2B5EF4-FFF2-40B4-BE49-F238E27FC236}">
              <a16:creationId xmlns:a16="http://schemas.microsoft.com/office/drawing/2014/main" id="{3ADC7B1C-384F-483C-A3F1-4C4A50A2B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48" name="Picture 5">
          <a:extLst>
            <a:ext uri="{FF2B5EF4-FFF2-40B4-BE49-F238E27FC236}">
              <a16:creationId xmlns:a16="http://schemas.microsoft.com/office/drawing/2014/main" id="{97431FDF-90E2-493E-9C9E-56288B05EE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49" name="Picture 5">
          <a:extLst>
            <a:ext uri="{FF2B5EF4-FFF2-40B4-BE49-F238E27FC236}">
              <a16:creationId xmlns:a16="http://schemas.microsoft.com/office/drawing/2014/main" id="{55F9AF2C-E5A2-4826-8258-409565F01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0" name="Picture 5">
          <a:extLst>
            <a:ext uri="{FF2B5EF4-FFF2-40B4-BE49-F238E27FC236}">
              <a16:creationId xmlns:a16="http://schemas.microsoft.com/office/drawing/2014/main" id="{2BAB4106-89FF-47D9-B34B-A6534A006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1" name="Picture 5">
          <a:extLst>
            <a:ext uri="{FF2B5EF4-FFF2-40B4-BE49-F238E27FC236}">
              <a16:creationId xmlns:a16="http://schemas.microsoft.com/office/drawing/2014/main" id="{F08B2D18-A1A8-4CE8-A213-5CB8E1A84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2" name="Picture 5">
          <a:extLst>
            <a:ext uri="{FF2B5EF4-FFF2-40B4-BE49-F238E27FC236}">
              <a16:creationId xmlns:a16="http://schemas.microsoft.com/office/drawing/2014/main" id="{DA4215DB-BE14-47DF-A654-1B0A93A2B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3" name="Picture 5">
          <a:extLst>
            <a:ext uri="{FF2B5EF4-FFF2-40B4-BE49-F238E27FC236}">
              <a16:creationId xmlns:a16="http://schemas.microsoft.com/office/drawing/2014/main" id="{24F60AEF-4846-4A06-85AB-DF79A1A0AD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4" name="Picture 5">
          <a:extLst>
            <a:ext uri="{FF2B5EF4-FFF2-40B4-BE49-F238E27FC236}">
              <a16:creationId xmlns:a16="http://schemas.microsoft.com/office/drawing/2014/main" id="{DD9AA723-CCFC-4371-AC20-DADAA282A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5" name="Picture 5">
          <a:extLst>
            <a:ext uri="{FF2B5EF4-FFF2-40B4-BE49-F238E27FC236}">
              <a16:creationId xmlns:a16="http://schemas.microsoft.com/office/drawing/2014/main" id="{B1113E18-E926-41F3-8688-07B4C22CC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6" name="Picture 5">
          <a:extLst>
            <a:ext uri="{FF2B5EF4-FFF2-40B4-BE49-F238E27FC236}">
              <a16:creationId xmlns:a16="http://schemas.microsoft.com/office/drawing/2014/main" id="{AAFC59F6-8F70-41AF-8A92-467BE1CE1E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7" name="Picture 5">
          <a:extLst>
            <a:ext uri="{FF2B5EF4-FFF2-40B4-BE49-F238E27FC236}">
              <a16:creationId xmlns:a16="http://schemas.microsoft.com/office/drawing/2014/main" id="{479F81A0-1C73-4A65-B092-800BE25E7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8" name="Picture 5">
          <a:extLst>
            <a:ext uri="{FF2B5EF4-FFF2-40B4-BE49-F238E27FC236}">
              <a16:creationId xmlns:a16="http://schemas.microsoft.com/office/drawing/2014/main" id="{C9821046-A905-4D24-9550-786D2AD9A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59" name="Picture 5">
          <a:extLst>
            <a:ext uri="{FF2B5EF4-FFF2-40B4-BE49-F238E27FC236}">
              <a16:creationId xmlns:a16="http://schemas.microsoft.com/office/drawing/2014/main" id="{BC5DC092-99FD-4461-A9AF-67144EEE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0" name="Picture 5">
          <a:extLst>
            <a:ext uri="{FF2B5EF4-FFF2-40B4-BE49-F238E27FC236}">
              <a16:creationId xmlns:a16="http://schemas.microsoft.com/office/drawing/2014/main" id="{30F0BF55-6DC9-4423-9DFA-27125B214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1" name="Picture 5">
          <a:extLst>
            <a:ext uri="{FF2B5EF4-FFF2-40B4-BE49-F238E27FC236}">
              <a16:creationId xmlns:a16="http://schemas.microsoft.com/office/drawing/2014/main" id="{58632892-BFA0-41B9-9725-99264C957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2" name="Picture 5">
          <a:extLst>
            <a:ext uri="{FF2B5EF4-FFF2-40B4-BE49-F238E27FC236}">
              <a16:creationId xmlns:a16="http://schemas.microsoft.com/office/drawing/2014/main" id="{AAE322E1-3F38-4436-85C7-9A70851F1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3" name="Picture 5">
          <a:extLst>
            <a:ext uri="{FF2B5EF4-FFF2-40B4-BE49-F238E27FC236}">
              <a16:creationId xmlns:a16="http://schemas.microsoft.com/office/drawing/2014/main" id="{AE34B2A5-02F5-40F9-BA50-591B6099E4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4" name="Picture 5">
          <a:extLst>
            <a:ext uri="{FF2B5EF4-FFF2-40B4-BE49-F238E27FC236}">
              <a16:creationId xmlns:a16="http://schemas.microsoft.com/office/drawing/2014/main" id="{7285260A-4933-4353-AE39-6C2CC08C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5" name="Picture 5">
          <a:extLst>
            <a:ext uri="{FF2B5EF4-FFF2-40B4-BE49-F238E27FC236}">
              <a16:creationId xmlns:a16="http://schemas.microsoft.com/office/drawing/2014/main" id="{6D855FF7-FCCC-46DE-B7DD-0251545B4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466" name="Picture 5">
          <a:extLst>
            <a:ext uri="{FF2B5EF4-FFF2-40B4-BE49-F238E27FC236}">
              <a16:creationId xmlns:a16="http://schemas.microsoft.com/office/drawing/2014/main" id="{FAD1F376-0522-4EEE-80EF-1E24BB05B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67" name="Picture 5">
          <a:extLst>
            <a:ext uri="{FF2B5EF4-FFF2-40B4-BE49-F238E27FC236}">
              <a16:creationId xmlns:a16="http://schemas.microsoft.com/office/drawing/2014/main" id="{25044F31-64FA-488F-A840-D248DE992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68" name="Picture 5">
          <a:extLst>
            <a:ext uri="{FF2B5EF4-FFF2-40B4-BE49-F238E27FC236}">
              <a16:creationId xmlns:a16="http://schemas.microsoft.com/office/drawing/2014/main" id="{DDC74F0A-11FA-49DF-AF05-472AF140B4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69" name="Picture 5">
          <a:extLst>
            <a:ext uri="{FF2B5EF4-FFF2-40B4-BE49-F238E27FC236}">
              <a16:creationId xmlns:a16="http://schemas.microsoft.com/office/drawing/2014/main" id="{F97E3831-6B8E-4350-B778-1BF918735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0" name="Picture 5">
          <a:extLst>
            <a:ext uri="{FF2B5EF4-FFF2-40B4-BE49-F238E27FC236}">
              <a16:creationId xmlns:a16="http://schemas.microsoft.com/office/drawing/2014/main" id="{2E49B84A-59BF-4841-9016-5BF0F2127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1" name="Picture 5">
          <a:extLst>
            <a:ext uri="{FF2B5EF4-FFF2-40B4-BE49-F238E27FC236}">
              <a16:creationId xmlns:a16="http://schemas.microsoft.com/office/drawing/2014/main" id="{B6C99C74-6990-4D97-9E97-08EAB60AB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2" name="Picture 5">
          <a:extLst>
            <a:ext uri="{FF2B5EF4-FFF2-40B4-BE49-F238E27FC236}">
              <a16:creationId xmlns:a16="http://schemas.microsoft.com/office/drawing/2014/main" id="{885B42EC-518B-4E21-BC07-7970E2A73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3" name="Picture 5">
          <a:extLst>
            <a:ext uri="{FF2B5EF4-FFF2-40B4-BE49-F238E27FC236}">
              <a16:creationId xmlns:a16="http://schemas.microsoft.com/office/drawing/2014/main" id="{96B11429-2353-4235-B258-0DDA56E221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4" name="Picture 5">
          <a:extLst>
            <a:ext uri="{FF2B5EF4-FFF2-40B4-BE49-F238E27FC236}">
              <a16:creationId xmlns:a16="http://schemas.microsoft.com/office/drawing/2014/main" id="{18103605-920B-4B8F-8BBF-6224DA652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5" name="Picture 5">
          <a:extLst>
            <a:ext uri="{FF2B5EF4-FFF2-40B4-BE49-F238E27FC236}">
              <a16:creationId xmlns:a16="http://schemas.microsoft.com/office/drawing/2014/main" id="{AB90B030-7A29-4282-846A-D81B9A3272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6" name="Picture 5">
          <a:extLst>
            <a:ext uri="{FF2B5EF4-FFF2-40B4-BE49-F238E27FC236}">
              <a16:creationId xmlns:a16="http://schemas.microsoft.com/office/drawing/2014/main" id="{FED2EE16-F86F-4DB0-8D9F-DD98A0D2B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7" name="Picture 5">
          <a:extLst>
            <a:ext uri="{FF2B5EF4-FFF2-40B4-BE49-F238E27FC236}">
              <a16:creationId xmlns:a16="http://schemas.microsoft.com/office/drawing/2014/main" id="{A0DA99FE-1FB5-4549-83FA-8930FAEB8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8" name="Picture 5">
          <a:extLst>
            <a:ext uri="{FF2B5EF4-FFF2-40B4-BE49-F238E27FC236}">
              <a16:creationId xmlns:a16="http://schemas.microsoft.com/office/drawing/2014/main" id="{16BE5A10-02A2-49D3-984C-3BF08AAEA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79" name="Picture 5">
          <a:extLst>
            <a:ext uri="{FF2B5EF4-FFF2-40B4-BE49-F238E27FC236}">
              <a16:creationId xmlns:a16="http://schemas.microsoft.com/office/drawing/2014/main" id="{6AC6CD90-3158-4845-8689-0989CF89C3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0" name="Picture 5">
          <a:extLst>
            <a:ext uri="{FF2B5EF4-FFF2-40B4-BE49-F238E27FC236}">
              <a16:creationId xmlns:a16="http://schemas.microsoft.com/office/drawing/2014/main" id="{6138CB75-3851-4394-B2B5-1764FB2193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1" name="Picture 5">
          <a:extLst>
            <a:ext uri="{FF2B5EF4-FFF2-40B4-BE49-F238E27FC236}">
              <a16:creationId xmlns:a16="http://schemas.microsoft.com/office/drawing/2014/main" id="{44BA0767-7A3F-4707-93F1-C323A410B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2" name="Picture 5">
          <a:extLst>
            <a:ext uri="{FF2B5EF4-FFF2-40B4-BE49-F238E27FC236}">
              <a16:creationId xmlns:a16="http://schemas.microsoft.com/office/drawing/2014/main" id="{F43F54B9-AC83-426E-8C68-DD6CFEA94E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3" name="Picture 5">
          <a:extLst>
            <a:ext uri="{FF2B5EF4-FFF2-40B4-BE49-F238E27FC236}">
              <a16:creationId xmlns:a16="http://schemas.microsoft.com/office/drawing/2014/main" id="{6FF759FF-739B-43BA-8E97-94EFF0716C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4" name="Picture 5">
          <a:extLst>
            <a:ext uri="{FF2B5EF4-FFF2-40B4-BE49-F238E27FC236}">
              <a16:creationId xmlns:a16="http://schemas.microsoft.com/office/drawing/2014/main" id="{84EC0E05-C944-496C-8A5C-C438E45DF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5" name="Picture 5">
          <a:extLst>
            <a:ext uri="{FF2B5EF4-FFF2-40B4-BE49-F238E27FC236}">
              <a16:creationId xmlns:a16="http://schemas.microsoft.com/office/drawing/2014/main" id="{FCD8838D-04AF-4015-81BE-70EAD9C42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6" name="Picture 5">
          <a:extLst>
            <a:ext uri="{FF2B5EF4-FFF2-40B4-BE49-F238E27FC236}">
              <a16:creationId xmlns:a16="http://schemas.microsoft.com/office/drawing/2014/main" id="{14869553-8576-4D5C-B4BA-DC1B3488B5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487" name="Picture 5">
          <a:extLst>
            <a:ext uri="{FF2B5EF4-FFF2-40B4-BE49-F238E27FC236}">
              <a16:creationId xmlns:a16="http://schemas.microsoft.com/office/drawing/2014/main" id="{80D129A7-616F-4BCB-9F5C-04864133F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88" name="Picture 5">
          <a:extLst>
            <a:ext uri="{FF2B5EF4-FFF2-40B4-BE49-F238E27FC236}">
              <a16:creationId xmlns:a16="http://schemas.microsoft.com/office/drawing/2014/main" id="{92EEE2FD-9AEB-4361-A5BE-B115D81B5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89" name="Picture 5">
          <a:extLst>
            <a:ext uri="{FF2B5EF4-FFF2-40B4-BE49-F238E27FC236}">
              <a16:creationId xmlns:a16="http://schemas.microsoft.com/office/drawing/2014/main" id="{BE24851B-D529-44D1-8C4C-051001F51C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0" name="Picture 5">
          <a:extLst>
            <a:ext uri="{FF2B5EF4-FFF2-40B4-BE49-F238E27FC236}">
              <a16:creationId xmlns:a16="http://schemas.microsoft.com/office/drawing/2014/main" id="{22B0B812-F10D-47C3-B14A-EDADC299AD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1" name="Picture 5">
          <a:extLst>
            <a:ext uri="{FF2B5EF4-FFF2-40B4-BE49-F238E27FC236}">
              <a16:creationId xmlns:a16="http://schemas.microsoft.com/office/drawing/2014/main" id="{FAB1DBC8-ED7C-4B77-A901-BC2DD928B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2" name="Picture 5">
          <a:extLst>
            <a:ext uri="{FF2B5EF4-FFF2-40B4-BE49-F238E27FC236}">
              <a16:creationId xmlns:a16="http://schemas.microsoft.com/office/drawing/2014/main" id="{264EAD9A-AB0C-454B-A39A-8A24D2D51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3" name="Picture 5">
          <a:extLst>
            <a:ext uri="{FF2B5EF4-FFF2-40B4-BE49-F238E27FC236}">
              <a16:creationId xmlns:a16="http://schemas.microsoft.com/office/drawing/2014/main" id="{0C19687B-9676-40E2-B0AB-6E2646A09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4" name="Picture 5">
          <a:extLst>
            <a:ext uri="{FF2B5EF4-FFF2-40B4-BE49-F238E27FC236}">
              <a16:creationId xmlns:a16="http://schemas.microsoft.com/office/drawing/2014/main" id="{04250953-3AE8-4C4E-9DC0-11EF4D76E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5" name="Picture 5">
          <a:extLst>
            <a:ext uri="{FF2B5EF4-FFF2-40B4-BE49-F238E27FC236}">
              <a16:creationId xmlns:a16="http://schemas.microsoft.com/office/drawing/2014/main" id="{166F664E-8EE3-4B49-A809-47AAA5BE8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6" name="Picture 5">
          <a:extLst>
            <a:ext uri="{FF2B5EF4-FFF2-40B4-BE49-F238E27FC236}">
              <a16:creationId xmlns:a16="http://schemas.microsoft.com/office/drawing/2014/main" id="{46F28E46-D2DD-461A-B171-78C7BF143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7" name="Picture 5">
          <a:extLst>
            <a:ext uri="{FF2B5EF4-FFF2-40B4-BE49-F238E27FC236}">
              <a16:creationId xmlns:a16="http://schemas.microsoft.com/office/drawing/2014/main" id="{49004F78-F79E-4B99-A1BB-46786C1B5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8" name="Picture 5">
          <a:extLst>
            <a:ext uri="{FF2B5EF4-FFF2-40B4-BE49-F238E27FC236}">
              <a16:creationId xmlns:a16="http://schemas.microsoft.com/office/drawing/2014/main" id="{6471F4CB-A031-4BF7-BF0E-5B2F8084E7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499" name="Picture 5">
          <a:extLst>
            <a:ext uri="{FF2B5EF4-FFF2-40B4-BE49-F238E27FC236}">
              <a16:creationId xmlns:a16="http://schemas.microsoft.com/office/drawing/2014/main" id="{E36646F7-8823-44FF-BBFC-20C8C9868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0" name="Picture 5">
          <a:extLst>
            <a:ext uri="{FF2B5EF4-FFF2-40B4-BE49-F238E27FC236}">
              <a16:creationId xmlns:a16="http://schemas.microsoft.com/office/drawing/2014/main" id="{1FA810CF-F01D-40C7-92AB-04020C3619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1" name="Picture 5">
          <a:extLst>
            <a:ext uri="{FF2B5EF4-FFF2-40B4-BE49-F238E27FC236}">
              <a16:creationId xmlns:a16="http://schemas.microsoft.com/office/drawing/2014/main" id="{A3C36F78-1F2E-4923-A8ED-D8D6E9D6A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2" name="Picture 5">
          <a:extLst>
            <a:ext uri="{FF2B5EF4-FFF2-40B4-BE49-F238E27FC236}">
              <a16:creationId xmlns:a16="http://schemas.microsoft.com/office/drawing/2014/main" id="{050AA1B5-8BCA-4A14-B888-4A730C530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3" name="Picture 5">
          <a:extLst>
            <a:ext uri="{FF2B5EF4-FFF2-40B4-BE49-F238E27FC236}">
              <a16:creationId xmlns:a16="http://schemas.microsoft.com/office/drawing/2014/main" id="{E6E82D68-0D73-428B-AB34-1472F4ECC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4" name="Picture 5">
          <a:extLst>
            <a:ext uri="{FF2B5EF4-FFF2-40B4-BE49-F238E27FC236}">
              <a16:creationId xmlns:a16="http://schemas.microsoft.com/office/drawing/2014/main" id="{B359E324-D2C5-4BE5-9D15-E8B8951849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5" name="Picture 5">
          <a:extLst>
            <a:ext uri="{FF2B5EF4-FFF2-40B4-BE49-F238E27FC236}">
              <a16:creationId xmlns:a16="http://schemas.microsoft.com/office/drawing/2014/main" id="{0330F8D5-E32C-449B-8118-F9A855331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6" name="Picture 5">
          <a:extLst>
            <a:ext uri="{FF2B5EF4-FFF2-40B4-BE49-F238E27FC236}">
              <a16:creationId xmlns:a16="http://schemas.microsoft.com/office/drawing/2014/main" id="{B46983EB-464D-4D1D-9D02-CD007DD23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7" name="Picture 5">
          <a:extLst>
            <a:ext uri="{FF2B5EF4-FFF2-40B4-BE49-F238E27FC236}">
              <a16:creationId xmlns:a16="http://schemas.microsoft.com/office/drawing/2014/main" id="{1E2E3124-CAFB-452E-B098-EC95DAF26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8" name="Picture 5">
          <a:extLst>
            <a:ext uri="{FF2B5EF4-FFF2-40B4-BE49-F238E27FC236}">
              <a16:creationId xmlns:a16="http://schemas.microsoft.com/office/drawing/2014/main" id="{E46C3C06-E8F4-4585-990B-EA3943CB4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09" name="Picture 5">
          <a:extLst>
            <a:ext uri="{FF2B5EF4-FFF2-40B4-BE49-F238E27FC236}">
              <a16:creationId xmlns:a16="http://schemas.microsoft.com/office/drawing/2014/main" id="{E74B5457-1360-4E58-9753-467112D02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0" name="Picture 5">
          <a:extLst>
            <a:ext uri="{FF2B5EF4-FFF2-40B4-BE49-F238E27FC236}">
              <a16:creationId xmlns:a16="http://schemas.microsoft.com/office/drawing/2014/main" id="{29837E49-CA52-4E50-B5B0-05EEBDB55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1" name="Picture 5">
          <a:extLst>
            <a:ext uri="{FF2B5EF4-FFF2-40B4-BE49-F238E27FC236}">
              <a16:creationId xmlns:a16="http://schemas.microsoft.com/office/drawing/2014/main" id="{2D852EA7-5515-4F46-BCE6-492210192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2" name="Picture 5">
          <a:extLst>
            <a:ext uri="{FF2B5EF4-FFF2-40B4-BE49-F238E27FC236}">
              <a16:creationId xmlns:a16="http://schemas.microsoft.com/office/drawing/2014/main" id="{88396079-11D9-451F-AF77-CF72F20ED0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3" name="Picture 5">
          <a:extLst>
            <a:ext uri="{FF2B5EF4-FFF2-40B4-BE49-F238E27FC236}">
              <a16:creationId xmlns:a16="http://schemas.microsoft.com/office/drawing/2014/main" id="{095FF1A0-A96C-4493-80A3-C8E4AFF43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4" name="Picture 5">
          <a:extLst>
            <a:ext uri="{FF2B5EF4-FFF2-40B4-BE49-F238E27FC236}">
              <a16:creationId xmlns:a16="http://schemas.microsoft.com/office/drawing/2014/main" id="{C9FEFB2B-6C97-468F-A045-38A4364924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5" name="Picture 5">
          <a:extLst>
            <a:ext uri="{FF2B5EF4-FFF2-40B4-BE49-F238E27FC236}">
              <a16:creationId xmlns:a16="http://schemas.microsoft.com/office/drawing/2014/main" id="{9776F30B-B4CC-4D39-BE3D-7BB4A58BA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6" name="Picture 5">
          <a:extLst>
            <a:ext uri="{FF2B5EF4-FFF2-40B4-BE49-F238E27FC236}">
              <a16:creationId xmlns:a16="http://schemas.microsoft.com/office/drawing/2014/main" id="{EAF25FF0-EB36-4FF1-A40C-FCD7845EDA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7" name="Picture 5">
          <a:extLst>
            <a:ext uri="{FF2B5EF4-FFF2-40B4-BE49-F238E27FC236}">
              <a16:creationId xmlns:a16="http://schemas.microsoft.com/office/drawing/2014/main" id="{FB71A16F-532B-4B79-9F49-6B806E478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8" name="Picture 5">
          <a:extLst>
            <a:ext uri="{FF2B5EF4-FFF2-40B4-BE49-F238E27FC236}">
              <a16:creationId xmlns:a16="http://schemas.microsoft.com/office/drawing/2014/main" id="{3C41952F-FDF1-4935-B016-1EE817B0D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19" name="Picture 5">
          <a:extLst>
            <a:ext uri="{FF2B5EF4-FFF2-40B4-BE49-F238E27FC236}">
              <a16:creationId xmlns:a16="http://schemas.microsoft.com/office/drawing/2014/main" id="{77B8498A-E737-419A-80BD-8EF3D97029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0" name="Picture 5">
          <a:extLst>
            <a:ext uri="{FF2B5EF4-FFF2-40B4-BE49-F238E27FC236}">
              <a16:creationId xmlns:a16="http://schemas.microsoft.com/office/drawing/2014/main" id="{B354E193-FEA8-4C07-9693-A9189B5AD7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1" name="Picture 5">
          <a:extLst>
            <a:ext uri="{FF2B5EF4-FFF2-40B4-BE49-F238E27FC236}">
              <a16:creationId xmlns:a16="http://schemas.microsoft.com/office/drawing/2014/main" id="{D95E75CF-5BC7-459C-80DC-279B606E6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2" name="Picture 5">
          <a:extLst>
            <a:ext uri="{FF2B5EF4-FFF2-40B4-BE49-F238E27FC236}">
              <a16:creationId xmlns:a16="http://schemas.microsoft.com/office/drawing/2014/main" id="{8EE45B22-84A4-4952-A2B4-8E4940333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3" name="Picture 5">
          <a:extLst>
            <a:ext uri="{FF2B5EF4-FFF2-40B4-BE49-F238E27FC236}">
              <a16:creationId xmlns:a16="http://schemas.microsoft.com/office/drawing/2014/main" id="{771C198C-90F8-4845-AD1F-E80069696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4" name="Picture 5">
          <a:extLst>
            <a:ext uri="{FF2B5EF4-FFF2-40B4-BE49-F238E27FC236}">
              <a16:creationId xmlns:a16="http://schemas.microsoft.com/office/drawing/2014/main" id="{01A548FB-4CE2-405E-B4B2-9E452189E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5" name="Picture 5">
          <a:extLst>
            <a:ext uri="{FF2B5EF4-FFF2-40B4-BE49-F238E27FC236}">
              <a16:creationId xmlns:a16="http://schemas.microsoft.com/office/drawing/2014/main" id="{804D9905-9352-47C9-A0B3-8EAA3D82C5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6" name="Picture 5">
          <a:extLst>
            <a:ext uri="{FF2B5EF4-FFF2-40B4-BE49-F238E27FC236}">
              <a16:creationId xmlns:a16="http://schemas.microsoft.com/office/drawing/2014/main" id="{075925F8-9ACE-45AF-8153-BCB29B771C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7" name="Picture 5">
          <a:extLst>
            <a:ext uri="{FF2B5EF4-FFF2-40B4-BE49-F238E27FC236}">
              <a16:creationId xmlns:a16="http://schemas.microsoft.com/office/drawing/2014/main" id="{D9907E72-CABF-44DC-9405-4D5E13F680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8" name="Picture 5">
          <a:extLst>
            <a:ext uri="{FF2B5EF4-FFF2-40B4-BE49-F238E27FC236}">
              <a16:creationId xmlns:a16="http://schemas.microsoft.com/office/drawing/2014/main" id="{1417DD7B-43F0-4C0A-93BD-DD65F9838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29" name="Picture 5">
          <a:extLst>
            <a:ext uri="{FF2B5EF4-FFF2-40B4-BE49-F238E27FC236}">
              <a16:creationId xmlns:a16="http://schemas.microsoft.com/office/drawing/2014/main" id="{848D3F52-5AF8-4488-9781-86C825C73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0" name="Picture 5">
          <a:extLst>
            <a:ext uri="{FF2B5EF4-FFF2-40B4-BE49-F238E27FC236}">
              <a16:creationId xmlns:a16="http://schemas.microsoft.com/office/drawing/2014/main" id="{E2609FF3-8153-4332-A889-6BC8FB017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1" name="Picture 5">
          <a:extLst>
            <a:ext uri="{FF2B5EF4-FFF2-40B4-BE49-F238E27FC236}">
              <a16:creationId xmlns:a16="http://schemas.microsoft.com/office/drawing/2014/main" id="{35353F15-B253-4092-A2B9-3F0B4761B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2" name="Picture 5">
          <a:extLst>
            <a:ext uri="{FF2B5EF4-FFF2-40B4-BE49-F238E27FC236}">
              <a16:creationId xmlns:a16="http://schemas.microsoft.com/office/drawing/2014/main" id="{90E2D918-A09F-4AAC-A9B2-27FC00CD4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3" name="Picture 5">
          <a:extLst>
            <a:ext uri="{FF2B5EF4-FFF2-40B4-BE49-F238E27FC236}">
              <a16:creationId xmlns:a16="http://schemas.microsoft.com/office/drawing/2014/main" id="{44006989-DE35-42EC-9E4F-2CA2573FE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4" name="Picture 5">
          <a:extLst>
            <a:ext uri="{FF2B5EF4-FFF2-40B4-BE49-F238E27FC236}">
              <a16:creationId xmlns:a16="http://schemas.microsoft.com/office/drawing/2014/main" id="{D7541F8B-843D-4433-8232-DDD86D774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5" name="Picture 5">
          <a:extLst>
            <a:ext uri="{FF2B5EF4-FFF2-40B4-BE49-F238E27FC236}">
              <a16:creationId xmlns:a16="http://schemas.microsoft.com/office/drawing/2014/main" id="{15C30CD7-A452-4AEC-9B64-8070EDA8B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6" name="Picture 5">
          <a:extLst>
            <a:ext uri="{FF2B5EF4-FFF2-40B4-BE49-F238E27FC236}">
              <a16:creationId xmlns:a16="http://schemas.microsoft.com/office/drawing/2014/main" id="{89E5BC1C-8720-4C0B-ADE9-1550C6BD3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7" name="Picture 5">
          <a:extLst>
            <a:ext uri="{FF2B5EF4-FFF2-40B4-BE49-F238E27FC236}">
              <a16:creationId xmlns:a16="http://schemas.microsoft.com/office/drawing/2014/main" id="{E8ECD1CA-D82D-4E19-9FCA-DC3D18FB1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8" name="Picture 5">
          <a:extLst>
            <a:ext uri="{FF2B5EF4-FFF2-40B4-BE49-F238E27FC236}">
              <a16:creationId xmlns:a16="http://schemas.microsoft.com/office/drawing/2014/main" id="{12FCB146-6FCD-4687-96A6-7187A73C8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39" name="Picture 5">
          <a:extLst>
            <a:ext uri="{FF2B5EF4-FFF2-40B4-BE49-F238E27FC236}">
              <a16:creationId xmlns:a16="http://schemas.microsoft.com/office/drawing/2014/main" id="{C67BD26C-12A6-4362-B1B4-D489A5CAB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0" name="Picture 5">
          <a:extLst>
            <a:ext uri="{FF2B5EF4-FFF2-40B4-BE49-F238E27FC236}">
              <a16:creationId xmlns:a16="http://schemas.microsoft.com/office/drawing/2014/main" id="{E097AD4B-36BE-43E3-8DA6-CCAB7D6BA9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1" name="Picture 5">
          <a:extLst>
            <a:ext uri="{FF2B5EF4-FFF2-40B4-BE49-F238E27FC236}">
              <a16:creationId xmlns:a16="http://schemas.microsoft.com/office/drawing/2014/main" id="{39C9A25D-27AF-45FC-8C12-A390A5DCA6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2" name="Picture 5">
          <a:extLst>
            <a:ext uri="{FF2B5EF4-FFF2-40B4-BE49-F238E27FC236}">
              <a16:creationId xmlns:a16="http://schemas.microsoft.com/office/drawing/2014/main" id="{B182D33B-F55C-468C-9BFD-7EE692A454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3" name="Picture 5">
          <a:extLst>
            <a:ext uri="{FF2B5EF4-FFF2-40B4-BE49-F238E27FC236}">
              <a16:creationId xmlns:a16="http://schemas.microsoft.com/office/drawing/2014/main" id="{C611F6CC-E01B-4E5C-B50F-D390632CA6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4" name="Picture 5">
          <a:extLst>
            <a:ext uri="{FF2B5EF4-FFF2-40B4-BE49-F238E27FC236}">
              <a16:creationId xmlns:a16="http://schemas.microsoft.com/office/drawing/2014/main" id="{4B129F74-1F75-4AF6-88FE-830E1CFFD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5" name="Picture 5">
          <a:extLst>
            <a:ext uri="{FF2B5EF4-FFF2-40B4-BE49-F238E27FC236}">
              <a16:creationId xmlns:a16="http://schemas.microsoft.com/office/drawing/2014/main" id="{DD3619E3-B8D5-49B2-9AC6-EDBDB8F80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6" name="Picture 5">
          <a:extLst>
            <a:ext uri="{FF2B5EF4-FFF2-40B4-BE49-F238E27FC236}">
              <a16:creationId xmlns:a16="http://schemas.microsoft.com/office/drawing/2014/main" id="{6D9A477A-578C-4C63-B939-1847F19762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7" name="Picture 5">
          <a:extLst>
            <a:ext uri="{FF2B5EF4-FFF2-40B4-BE49-F238E27FC236}">
              <a16:creationId xmlns:a16="http://schemas.microsoft.com/office/drawing/2014/main" id="{5951FEC2-A09B-496B-8694-F27B7A59EB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8" name="Picture 5">
          <a:extLst>
            <a:ext uri="{FF2B5EF4-FFF2-40B4-BE49-F238E27FC236}">
              <a16:creationId xmlns:a16="http://schemas.microsoft.com/office/drawing/2014/main" id="{AFBFC741-CA63-4873-83E2-E71441720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549" name="Picture 5">
          <a:extLst>
            <a:ext uri="{FF2B5EF4-FFF2-40B4-BE49-F238E27FC236}">
              <a16:creationId xmlns:a16="http://schemas.microsoft.com/office/drawing/2014/main" id="{2E466929-4F95-4F1E-A4A3-246D5F7003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0" name="Picture 5">
          <a:extLst>
            <a:ext uri="{FF2B5EF4-FFF2-40B4-BE49-F238E27FC236}">
              <a16:creationId xmlns:a16="http://schemas.microsoft.com/office/drawing/2014/main" id="{C8C25456-EF26-4AA1-B360-9452EDB220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1" name="Picture 5">
          <a:extLst>
            <a:ext uri="{FF2B5EF4-FFF2-40B4-BE49-F238E27FC236}">
              <a16:creationId xmlns:a16="http://schemas.microsoft.com/office/drawing/2014/main" id="{5EF035B5-8DA0-4960-A733-0766A0294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2" name="Picture 5">
          <a:extLst>
            <a:ext uri="{FF2B5EF4-FFF2-40B4-BE49-F238E27FC236}">
              <a16:creationId xmlns:a16="http://schemas.microsoft.com/office/drawing/2014/main" id="{D95A997F-09F2-429E-8084-4B301D8DB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3" name="Picture 5">
          <a:extLst>
            <a:ext uri="{FF2B5EF4-FFF2-40B4-BE49-F238E27FC236}">
              <a16:creationId xmlns:a16="http://schemas.microsoft.com/office/drawing/2014/main" id="{9E2246C3-F9C3-4DB2-B0F4-671E821373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4" name="Picture 5">
          <a:extLst>
            <a:ext uri="{FF2B5EF4-FFF2-40B4-BE49-F238E27FC236}">
              <a16:creationId xmlns:a16="http://schemas.microsoft.com/office/drawing/2014/main" id="{3899C20D-BC34-43B8-81DE-09E0E3D69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5" name="Picture 5">
          <a:extLst>
            <a:ext uri="{FF2B5EF4-FFF2-40B4-BE49-F238E27FC236}">
              <a16:creationId xmlns:a16="http://schemas.microsoft.com/office/drawing/2014/main" id="{F5B249EF-F5C3-4400-86CD-7461522E4F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6" name="Picture 5">
          <a:extLst>
            <a:ext uri="{FF2B5EF4-FFF2-40B4-BE49-F238E27FC236}">
              <a16:creationId xmlns:a16="http://schemas.microsoft.com/office/drawing/2014/main" id="{2E6D74FA-B16B-4042-B010-2AE58BC80D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7" name="Picture 5">
          <a:extLst>
            <a:ext uri="{FF2B5EF4-FFF2-40B4-BE49-F238E27FC236}">
              <a16:creationId xmlns:a16="http://schemas.microsoft.com/office/drawing/2014/main" id="{9784C0AE-E6A3-41B9-B35C-76D5F8E61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8" name="Picture 5">
          <a:extLst>
            <a:ext uri="{FF2B5EF4-FFF2-40B4-BE49-F238E27FC236}">
              <a16:creationId xmlns:a16="http://schemas.microsoft.com/office/drawing/2014/main" id="{116BFE19-0107-4560-B0BA-901CE9FCF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59" name="Picture 5">
          <a:extLst>
            <a:ext uri="{FF2B5EF4-FFF2-40B4-BE49-F238E27FC236}">
              <a16:creationId xmlns:a16="http://schemas.microsoft.com/office/drawing/2014/main" id="{6847F6E7-5207-4630-8F45-0FD42B9A5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0" name="Picture 5">
          <a:extLst>
            <a:ext uri="{FF2B5EF4-FFF2-40B4-BE49-F238E27FC236}">
              <a16:creationId xmlns:a16="http://schemas.microsoft.com/office/drawing/2014/main" id="{93634978-A4E0-40AF-8924-8AC4FC863C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1" name="Picture 5">
          <a:extLst>
            <a:ext uri="{FF2B5EF4-FFF2-40B4-BE49-F238E27FC236}">
              <a16:creationId xmlns:a16="http://schemas.microsoft.com/office/drawing/2014/main" id="{7507D8B6-2699-4AC9-ACD7-C901A45627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2" name="Picture 5">
          <a:extLst>
            <a:ext uri="{FF2B5EF4-FFF2-40B4-BE49-F238E27FC236}">
              <a16:creationId xmlns:a16="http://schemas.microsoft.com/office/drawing/2014/main" id="{94A0FF71-AFF0-423E-8D2B-07E9DC8E6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3" name="Picture 5">
          <a:extLst>
            <a:ext uri="{FF2B5EF4-FFF2-40B4-BE49-F238E27FC236}">
              <a16:creationId xmlns:a16="http://schemas.microsoft.com/office/drawing/2014/main" id="{8D8409C7-8CC0-4D64-9ACE-C7FDC30A4E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4" name="Picture 5">
          <a:extLst>
            <a:ext uri="{FF2B5EF4-FFF2-40B4-BE49-F238E27FC236}">
              <a16:creationId xmlns:a16="http://schemas.microsoft.com/office/drawing/2014/main" id="{222DE97A-20B6-49A3-93A5-9230579D6D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5" name="Picture 5">
          <a:extLst>
            <a:ext uri="{FF2B5EF4-FFF2-40B4-BE49-F238E27FC236}">
              <a16:creationId xmlns:a16="http://schemas.microsoft.com/office/drawing/2014/main" id="{D8862110-DC91-4E13-92D2-8D0BE07FF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6" name="Picture 5">
          <a:extLst>
            <a:ext uri="{FF2B5EF4-FFF2-40B4-BE49-F238E27FC236}">
              <a16:creationId xmlns:a16="http://schemas.microsoft.com/office/drawing/2014/main" id="{171761D7-A436-4567-8385-33441AAEBE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7" name="Picture 5">
          <a:extLst>
            <a:ext uri="{FF2B5EF4-FFF2-40B4-BE49-F238E27FC236}">
              <a16:creationId xmlns:a16="http://schemas.microsoft.com/office/drawing/2014/main" id="{F6AF95DE-C7EE-465B-A85A-8E89B2605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8" name="Picture 5">
          <a:extLst>
            <a:ext uri="{FF2B5EF4-FFF2-40B4-BE49-F238E27FC236}">
              <a16:creationId xmlns:a16="http://schemas.microsoft.com/office/drawing/2014/main" id="{635C8A59-F3D6-4FF5-92FA-501EE95DF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69" name="Picture 5">
          <a:extLst>
            <a:ext uri="{FF2B5EF4-FFF2-40B4-BE49-F238E27FC236}">
              <a16:creationId xmlns:a16="http://schemas.microsoft.com/office/drawing/2014/main" id="{FF90F92D-8CA6-4C78-935C-202E976FA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570" name="Picture 5">
          <a:extLst>
            <a:ext uri="{FF2B5EF4-FFF2-40B4-BE49-F238E27FC236}">
              <a16:creationId xmlns:a16="http://schemas.microsoft.com/office/drawing/2014/main" id="{D315BF8C-3E9A-491E-A3D4-0578522BF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1" name="Picture 5">
          <a:extLst>
            <a:ext uri="{FF2B5EF4-FFF2-40B4-BE49-F238E27FC236}">
              <a16:creationId xmlns:a16="http://schemas.microsoft.com/office/drawing/2014/main" id="{7FA8AB31-D7DA-4B27-87D6-3F82EB278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2" name="Picture 5">
          <a:extLst>
            <a:ext uri="{FF2B5EF4-FFF2-40B4-BE49-F238E27FC236}">
              <a16:creationId xmlns:a16="http://schemas.microsoft.com/office/drawing/2014/main" id="{75CEBF43-AC4C-40C1-9351-E2DD81BEB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3" name="Picture 5">
          <a:extLst>
            <a:ext uri="{FF2B5EF4-FFF2-40B4-BE49-F238E27FC236}">
              <a16:creationId xmlns:a16="http://schemas.microsoft.com/office/drawing/2014/main" id="{7331F48E-FE06-4245-9ADB-31FBD4E4C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4" name="Picture 5">
          <a:extLst>
            <a:ext uri="{FF2B5EF4-FFF2-40B4-BE49-F238E27FC236}">
              <a16:creationId xmlns:a16="http://schemas.microsoft.com/office/drawing/2014/main" id="{F364698C-72F7-46DE-B30A-222B0BF0B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5" name="Picture 5">
          <a:extLst>
            <a:ext uri="{FF2B5EF4-FFF2-40B4-BE49-F238E27FC236}">
              <a16:creationId xmlns:a16="http://schemas.microsoft.com/office/drawing/2014/main" id="{6AD02BD0-70C4-42ED-A986-FFF1EB5C1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6" name="Picture 5">
          <a:extLst>
            <a:ext uri="{FF2B5EF4-FFF2-40B4-BE49-F238E27FC236}">
              <a16:creationId xmlns:a16="http://schemas.microsoft.com/office/drawing/2014/main" id="{9F805114-ED62-4424-8F96-D58191089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7" name="Picture 5">
          <a:extLst>
            <a:ext uri="{FF2B5EF4-FFF2-40B4-BE49-F238E27FC236}">
              <a16:creationId xmlns:a16="http://schemas.microsoft.com/office/drawing/2014/main" id="{38C44AFC-A96A-4777-9549-2B8B03F63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8" name="Picture 5">
          <a:extLst>
            <a:ext uri="{FF2B5EF4-FFF2-40B4-BE49-F238E27FC236}">
              <a16:creationId xmlns:a16="http://schemas.microsoft.com/office/drawing/2014/main" id="{DC1B6343-A99B-4217-997D-80451314B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79" name="Picture 5">
          <a:extLst>
            <a:ext uri="{FF2B5EF4-FFF2-40B4-BE49-F238E27FC236}">
              <a16:creationId xmlns:a16="http://schemas.microsoft.com/office/drawing/2014/main" id="{EA79FEAF-896E-4E3E-BB03-A60038E00B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0" name="Picture 5">
          <a:extLst>
            <a:ext uri="{FF2B5EF4-FFF2-40B4-BE49-F238E27FC236}">
              <a16:creationId xmlns:a16="http://schemas.microsoft.com/office/drawing/2014/main" id="{CFAA68AA-8DF1-4405-8F4E-069A6A73D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1" name="Picture 5">
          <a:extLst>
            <a:ext uri="{FF2B5EF4-FFF2-40B4-BE49-F238E27FC236}">
              <a16:creationId xmlns:a16="http://schemas.microsoft.com/office/drawing/2014/main" id="{53E9C272-60A9-43A7-9559-DAFEDD817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2" name="Picture 5">
          <a:extLst>
            <a:ext uri="{FF2B5EF4-FFF2-40B4-BE49-F238E27FC236}">
              <a16:creationId xmlns:a16="http://schemas.microsoft.com/office/drawing/2014/main" id="{C73350BF-DF6F-462B-AF20-9643169AE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3" name="Picture 5">
          <a:extLst>
            <a:ext uri="{FF2B5EF4-FFF2-40B4-BE49-F238E27FC236}">
              <a16:creationId xmlns:a16="http://schemas.microsoft.com/office/drawing/2014/main" id="{3570FD5E-F068-4EF5-ABF5-DB948CF854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4" name="Picture 5">
          <a:extLst>
            <a:ext uri="{FF2B5EF4-FFF2-40B4-BE49-F238E27FC236}">
              <a16:creationId xmlns:a16="http://schemas.microsoft.com/office/drawing/2014/main" id="{1833FD6E-3108-4973-80B6-289189515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5" name="Picture 5">
          <a:extLst>
            <a:ext uri="{FF2B5EF4-FFF2-40B4-BE49-F238E27FC236}">
              <a16:creationId xmlns:a16="http://schemas.microsoft.com/office/drawing/2014/main" id="{3B26217D-1004-48A7-AF74-E6EC93E18E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6" name="Picture 5">
          <a:extLst>
            <a:ext uri="{FF2B5EF4-FFF2-40B4-BE49-F238E27FC236}">
              <a16:creationId xmlns:a16="http://schemas.microsoft.com/office/drawing/2014/main" id="{5E0DFEE5-A731-4740-B676-E4C3E12F6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7" name="Picture 5">
          <a:extLst>
            <a:ext uri="{FF2B5EF4-FFF2-40B4-BE49-F238E27FC236}">
              <a16:creationId xmlns:a16="http://schemas.microsoft.com/office/drawing/2014/main" id="{52B660A0-5A98-447A-801C-4B87B50716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8" name="Picture 5">
          <a:extLst>
            <a:ext uri="{FF2B5EF4-FFF2-40B4-BE49-F238E27FC236}">
              <a16:creationId xmlns:a16="http://schemas.microsoft.com/office/drawing/2014/main" id="{5B53D727-6CEC-4DAF-8D14-03D2EF101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89" name="Picture 5">
          <a:extLst>
            <a:ext uri="{FF2B5EF4-FFF2-40B4-BE49-F238E27FC236}">
              <a16:creationId xmlns:a16="http://schemas.microsoft.com/office/drawing/2014/main" id="{9A59C186-D65C-4374-A840-F70A0B2E59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0" name="Picture 5">
          <a:extLst>
            <a:ext uri="{FF2B5EF4-FFF2-40B4-BE49-F238E27FC236}">
              <a16:creationId xmlns:a16="http://schemas.microsoft.com/office/drawing/2014/main" id="{68EC8FCF-5E35-4FC7-B248-1101E9510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1" name="Picture 5">
          <a:extLst>
            <a:ext uri="{FF2B5EF4-FFF2-40B4-BE49-F238E27FC236}">
              <a16:creationId xmlns:a16="http://schemas.microsoft.com/office/drawing/2014/main" id="{5E9ADE97-59A9-4189-89AA-4767853AA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2" name="Picture 5">
          <a:extLst>
            <a:ext uri="{FF2B5EF4-FFF2-40B4-BE49-F238E27FC236}">
              <a16:creationId xmlns:a16="http://schemas.microsoft.com/office/drawing/2014/main" id="{828F752B-FC55-45FE-AF40-3DAD69D8F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3" name="Picture 5">
          <a:extLst>
            <a:ext uri="{FF2B5EF4-FFF2-40B4-BE49-F238E27FC236}">
              <a16:creationId xmlns:a16="http://schemas.microsoft.com/office/drawing/2014/main" id="{9006961F-38E0-4123-97AC-2826BD7CD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4" name="Picture 5">
          <a:extLst>
            <a:ext uri="{FF2B5EF4-FFF2-40B4-BE49-F238E27FC236}">
              <a16:creationId xmlns:a16="http://schemas.microsoft.com/office/drawing/2014/main" id="{AB963709-108F-4AD2-8459-05E73B060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5" name="Picture 5">
          <a:extLst>
            <a:ext uri="{FF2B5EF4-FFF2-40B4-BE49-F238E27FC236}">
              <a16:creationId xmlns:a16="http://schemas.microsoft.com/office/drawing/2014/main" id="{AE36402F-09C7-4A88-BE63-15E2439ED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6" name="Picture 5">
          <a:extLst>
            <a:ext uri="{FF2B5EF4-FFF2-40B4-BE49-F238E27FC236}">
              <a16:creationId xmlns:a16="http://schemas.microsoft.com/office/drawing/2014/main" id="{792BD1F7-11EF-454C-A3AB-3D1BAA38EC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7" name="Picture 5">
          <a:extLst>
            <a:ext uri="{FF2B5EF4-FFF2-40B4-BE49-F238E27FC236}">
              <a16:creationId xmlns:a16="http://schemas.microsoft.com/office/drawing/2014/main" id="{9E706AE5-B8C1-4962-BF69-2547B76F56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8" name="Picture 5">
          <a:extLst>
            <a:ext uri="{FF2B5EF4-FFF2-40B4-BE49-F238E27FC236}">
              <a16:creationId xmlns:a16="http://schemas.microsoft.com/office/drawing/2014/main" id="{DD8D9F8E-0DFE-4BED-88B5-C48B3B354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599" name="Picture 5">
          <a:extLst>
            <a:ext uri="{FF2B5EF4-FFF2-40B4-BE49-F238E27FC236}">
              <a16:creationId xmlns:a16="http://schemas.microsoft.com/office/drawing/2014/main" id="{9FD9B2CA-8BB5-4246-9877-0E90B8F83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0" name="Picture 5">
          <a:extLst>
            <a:ext uri="{FF2B5EF4-FFF2-40B4-BE49-F238E27FC236}">
              <a16:creationId xmlns:a16="http://schemas.microsoft.com/office/drawing/2014/main" id="{84ADE913-98BA-43D2-922E-B3F74F8B5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1" name="Picture 5">
          <a:extLst>
            <a:ext uri="{FF2B5EF4-FFF2-40B4-BE49-F238E27FC236}">
              <a16:creationId xmlns:a16="http://schemas.microsoft.com/office/drawing/2014/main" id="{789D0DA2-B0C7-4517-9D0F-F70A16EBC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2" name="Picture 5">
          <a:extLst>
            <a:ext uri="{FF2B5EF4-FFF2-40B4-BE49-F238E27FC236}">
              <a16:creationId xmlns:a16="http://schemas.microsoft.com/office/drawing/2014/main" id="{CD9EF30F-E868-4740-BDF4-7998B8BDE4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3" name="Picture 5">
          <a:extLst>
            <a:ext uri="{FF2B5EF4-FFF2-40B4-BE49-F238E27FC236}">
              <a16:creationId xmlns:a16="http://schemas.microsoft.com/office/drawing/2014/main" id="{376265A3-5C8B-4787-B67A-4E6945E82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4" name="Picture 5">
          <a:extLst>
            <a:ext uri="{FF2B5EF4-FFF2-40B4-BE49-F238E27FC236}">
              <a16:creationId xmlns:a16="http://schemas.microsoft.com/office/drawing/2014/main" id="{EA0D9395-7EE1-4A31-832B-8695871C1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5" name="Picture 5">
          <a:extLst>
            <a:ext uri="{FF2B5EF4-FFF2-40B4-BE49-F238E27FC236}">
              <a16:creationId xmlns:a16="http://schemas.microsoft.com/office/drawing/2014/main" id="{A63A3889-C7D1-4771-8AEF-3BC6E36EEF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6" name="Picture 5">
          <a:extLst>
            <a:ext uri="{FF2B5EF4-FFF2-40B4-BE49-F238E27FC236}">
              <a16:creationId xmlns:a16="http://schemas.microsoft.com/office/drawing/2014/main" id="{2595E49A-D1C5-476E-B362-05B021E80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7" name="Picture 5">
          <a:extLst>
            <a:ext uri="{FF2B5EF4-FFF2-40B4-BE49-F238E27FC236}">
              <a16:creationId xmlns:a16="http://schemas.microsoft.com/office/drawing/2014/main" id="{D75B127B-C821-4D93-8330-7B44F6BCF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8" name="Picture 5">
          <a:extLst>
            <a:ext uri="{FF2B5EF4-FFF2-40B4-BE49-F238E27FC236}">
              <a16:creationId xmlns:a16="http://schemas.microsoft.com/office/drawing/2014/main" id="{99226C62-FA96-4970-B53C-B890F72FF8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09" name="Picture 5">
          <a:extLst>
            <a:ext uri="{FF2B5EF4-FFF2-40B4-BE49-F238E27FC236}">
              <a16:creationId xmlns:a16="http://schemas.microsoft.com/office/drawing/2014/main" id="{8C60B45F-5E93-436C-B2BF-ED122A0BB1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0" name="Picture 5">
          <a:extLst>
            <a:ext uri="{FF2B5EF4-FFF2-40B4-BE49-F238E27FC236}">
              <a16:creationId xmlns:a16="http://schemas.microsoft.com/office/drawing/2014/main" id="{815D2DD3-8AA1-4920-A0CF-2353FF5EC7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1" name="Picture 5">
          <a:extLst>
            <a:ext uri="{FF2B5EF4-FFF2-40B4-BE49-F238E27FC236}">
              <a16:creationId xmlns:a16="http://schemas.microsoft.com/office/drawing/2014/main" id="{F7CC0387-75E1-4DD0-A9CD-1E621C616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2" name="Picture 5">
          <a:extLst>
            <a:ext uri="{FF2B5EF4-FFF2-40B4-BE49-F238E27FC236}">
              <a16:creationId xmlns:a16="http://schemas.microsoft.com/office/drawing/2014/main" id="{A2AE52E1-B383-4BE2-B99B-C0E14FC3E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3" name="Picture 5">
          <a:extLst>
            <a:ext uri="{FF2B5EF4-FFF2-40B4-BE49-F238E27FC236}">
              <a16:creationId xmlns:a16="http://schemas.microsoft.com/office/drawing/2014/main" id="{78AB57CD-11C4-4988-89AB-46837B212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4" name="Picture 5">
          <a:extLst>
            <a:ext uri="{FF2B5EF4-FFF2-40B4-BE49-F238E27FC236}">
              <a16:creationId xmlns:a16="http://schemas.microsoft.com/office/drawing/2014/main" id="{7AA0FCAA-7C57-483B-BBEA-B663D887F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5" name="Picture 5">
          <a:extLst>
            <a:ext uri="{FF2B5EF4-FFF2-40B4-BE49-F238E27FC236}">
              <a16:creationId xmlns:a16="http://schemas.microsoft.com/office/drawing/2014/main" id="{B59E0D29-48EF-4FA4-9D2B-A7F485A0CD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6" name="Picture 5">
          <a:extLst>
            <a:ext uri="{FF2B5EF4-FFF2-40B4-BE49-F238E27FC236}">
              <a16:creationId xmlns:a16="http://schemas.microsoft.com/office/drawing/2014/main" id="{85940F15-E2F2-4EDD-AC59-4849EB466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7" name="Picture 5">
          <a:extLst>
            <a:ext uri="{FF2B5EF4-FFF2-40B4-BE49-F238E27FC236}">
              <a16:creationId xmlns:a16="http://schemas.microsoft.com/office/drawing/2014/main" id="{51B5BBC1-F96D-4E08-A8A0-9E414F1D2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8" name="Picture 5">
          <a:extLst>
            <a:ext uri="{FF2B5EF4-FFF2-40B4-BE49-F238E27FC236}">
              <a16:creationId xmlns:a16="http://schemas.microsoft.com/office/drawing/2014/main" id="{44DC2DD3-2990-4195-99F5-733D7AD12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19" name="Picture 5">
          <a:extLst>
            <a:ext uri="{FF2B5EF4-FFF2-40B4-BE49-F238E27FC236}">
              <a16:creationId xmlns:a16="http://schemas.microsoft.com/office/drawing/2014/main" id="{C10E85E4-1473-4A43-A668-CE55C29DF1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0" name="Picture 5">
          <a:extLst>
            <a:ext uri="{FF2B5EF4-FFF2-40B4-BE49-F238E27FC236}">
              <a16:creationId xmlns:a16="http://schemas.microsoft.com/office/drawing/2014/main" id="{D6254F29-643F-4C15-8186-80736849F4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1" name="Picture 5">
          <a:extLst>
            <a:ext uri="{FF2B5EF4-FFF2-40B4-BE49-F238E27FC236}">
              <a16:creationId xmlns:a16="http://schemas.microsoft.com/office/drawing/2014/main" id="{D57D2BC9-ED04-4F5E-8D9A-1107568BB5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2" name="Picture 5">
          <a:extLst>
            <a:ext uri="{FF2B5EF4-FFF2-40B4-BE49-F238E27FC236}">
              <a16:creationId xmlns:a16="http://schemas.microsoft.com/office/drawing/2014/main" id="{7830D7A6-191E-4F7D-BB02-BED1BF539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3" name="Picture 5">
          <a:extLst>
            <a:ext uri="{FF2B5EF4-FFF2-40B4-BE49-F238E27FC236}">
              <a16:creationId xmlns:a16="http://schemas.microsoft.com/office/drawing/2014/main" id="{92D769EE-A0BA-49C7-B0D7-93EE8234D6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4" name="Picture 5">
          <a:extLst>
            <a:ext uri="{FF2B5EF4-FFF2-40B4-BE49-F238E27FC236}">
              <a16:creationId xmlns:a16="http://schemas.microsoft.com/office/drawing/2014/main" id="{90006543-4AE6-44E7-906A-63131CE9E9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5" name="Picture 5">
          <a:extLst>
            <a:ext uri="{FF2B5EF4-FFF2-40B4-BE49-F238E27FC236}">
              <a16:creationId xmlns:a16="http://schemas.microsoft.com/office/drawing/2014/main" id="{5F67AF18-9600-4AF7-859D-BDE5B2752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6" name="Picture 5">
          <a:extLst>
            <a:ext uri="{FF2B5EF4-FFF2-40B4-BE49-F238E27FC236}">
              <a16:creationId xmlns:a16="http://schemas.microsoft.com/office/drawing/2014/main" id="{0A308EB0-0FE4-4B6E-A763-EA8BC93953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7" name="Picture 5">
          <a:extLst>
            <a:ext uri="{FF2B5EF4-FFF2-40B4-BE49-F238E27FC236}">
              <a16:creationId xmlns:a16="http://schemas.microsoft.com/office/drawing/2014/main" id="{15EFD121-C128-40F3-BDE4-DD887EDB7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8" name="Picture 5">
          <a:extLst>
            <a:ext uri="{FF2B5EF4-FFF2-40B4-BE49-F238E27FC236}">
              <a16:creationId xmlns:a16="http://schemas.microsoft.com/office/drawing/2014/main" id="{3659733D-54AD-40D0-ADB6-1C86B53BEF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29" name="Picture 5">
          <a:extLst>
            <a:ext uri="{FF2B5EF4-FFF2-40B4-BE49-F238E27FC236}">
              <a16:creationId xmlns:a16="http://schemas.microsoft.com/office/drawing/2014/main" id="{CCEA0151-5CC0-4825-BB07-8D66746E1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30" name="Picture 5">
          <a:extLst>
            <a:ext uri="{FF2B5EF4-FFF2-40B4-BE49-F238E27FC236}">
              <a16:creationId xmlns:a16="http://schemas.microsoft.com/office/drawing/2014/main" id="{D17939FB-7DD9-4B54-92AD-3D2B0973F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31" name="Picture 5">
          <a:extLst>
            <a:ext uri="{FF2B5EF4-FFF2-40B4-BE49-F238E27FC236}">
              <a16:creationId xmlns:a16="http://schemas.microsoft.com/office/drawing/2014/main" id="{37B911D6-476D-48AA-8037-CF3E5405F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632" name="Picture 5">
          <a:extLst>
            <a:ext uri="{FF2B5EF4-FFF2-40B4-BE49-F238E27FC236}">
              <a16:creationId xmlns:a16="http://schemas.microsoft.com/office/drawing/2014/main" id="{FB5C6B45-E808-4F06-BE41-8929C4E343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3" name="Picture 5">
          <a:extLst>
            <a:ext uri="{FF2B5EF4-FFF2-40B4-BE49-F238E27FC236}">
              <a16:creationId xmlns:a16="http://schemas.microsoft.com/office/drawing/2014/main" id="{CBB6F5C4-F391-43F9-819A-FA6330646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4" name="Picture 5">
          <a:extLst>
            <a:ext uri="{FF2B5EF4-FFF2-40B4-BE49-F238E27FC236}">
              <a16:creationId xmlns:a16="http://schemas.microsoft.com/office/drawing/2014/main" id="{A1F4C4A1-B6FA-4B5C-AE34-EC7E40374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5" name="Picture 5">
          <a:extLst>
            <a:ext uri="{FF2B5EF4-FFF2-40B4-BE49-F238E27FC236}">
              <a16:creationId xmlns:a16="http://schemas.microsoft.com/office/drawing/2014/main" id="{F0DDEF4B-BC86-4D12-BCE8-7692AA7A6A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6" name="Picture 5">
          <a:extLst>
            <a:ext uri="{FF2B5EF4-FFF2-40B4-BE49-F238E27FC236}">
              <a16:creationId xmlns:a16="http://schemas.microsoft.com/office/drawing/2014/main" id="{3707CC9F-7466-4B5B-8FBA-63DC2AE4B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7" name="Picture 5">
          <a:extLst>
            <a:ext uri="{FF2B5EF4-FFF2-40B4-BE49-F238E27FC236}">
              <a16:creationId xmlns:a16="http://schemas.microsoft.com/office/drawing/2014/main" id="{1446363E-303D-423C-945E-16E2EAAC1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8" name="Picture 5">
          <a:extLst>
            <a:ext uri="{FF2B5EF4-FFF2-40B4-BE49-F238E27FC236}">
              <a16:creationId xmlns:a16="http://schemas.microsoft.com/office/drawing/2014/main" id="{55884969-83F9-4C30-BC0A-B9DE00E22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39" name="Picture 5">
          <a:extLst>
            <a:ext uri="{FF2B5EF4-FFF2-40B4-BE49-F238E27FC236}">
              <a16:creationId xmlns:a16="http://schemas.microsoft.com/office/drawing/2014/main" id="{ED4EFFD3-DEC2-4FA3-A4CB-809BCC728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0" name="Picture 5">
          <a:extLst>
            <a:ext uri="{FF2B5EF4-FFF2-40B4-BE49-F238E27FC236}">
              <a16:creationId xmlns:a16="http://schemas.microsoft.com/office/drawing/2014/main" id="{95646A20-52FE-49E8-BA75-80E1FCBEC9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1" name="Picture 5">
          <a:extLst>
            <a:ext uri="{FF2B5EF4-FFF2-40B4-BE49-F238E27FC236}">
              <a16:creationId xmlns:a16="http://schemas.microsoft.com/office/drawing/2014/main" id="{4B239C0D-67A0-41C8-8AD5-9C72FF7DE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2" name="Picture 5">
          <a:extLst>
            <a:ext uri="{FF2B5EF4-FFF2-40B4-BE49-F238E27FC236}">
              <a16:creationId xmlns:a16="http://schemas.microsoft.com/office/drawing/2014/main" id="{2149B6BA-AF96-4008-932D-C2D9993CA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3" name="Picture 5">
          <a:extLst>
            <a:ext uri="{FF2B5EF4-FFF2-40B4-BE49-F238E27FC236}">
              <a16:creationId xmlns:a16="http://schemas.microsoft.com/office/drawing/2014/main" id="{024099E4-379A-4694-8AC7-BC02F0771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4" name="Picture 5">
          <a:extLst>
            <a:ext uri="{FF2B5EF4-FFF2-40B4-BE49-F238E27FC236}">
              <a16:creationId xmlns:a16="http://schemas.microsoft.com/office/drawing/2014/main" id="{F55F9B9E-629F-4241-8097-8EB65969B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5" name="Picture 5">
          <a:extLst>
            <a:ext uri="{FF2B5EF4-FFF2-40B4-BE49-F238E27FC236}">
              <a16:creationId xmlns:a16="http://schemas.microsoft.com/office/drawing/2014/main" id="{06736C8F-08A2-4A6F-90A7-80FF921AA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6" name="Picture 5">
          <a:extLst>
            <a:ext uri="{FF2B5EF4-FFF2-40B4-BE49-F238E27FC236}">
              <a16:creationId xmlns:a16="http://schemas.microsoft.com/office/drawing/2014/main" id="{D4D06810-8F3E-4F52-986F-9C62649E5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7" name="Picture 5">
          <a:extLst>
            <a:ext uri="{FF2B5EF4-FFF2-40B4-BE49-F238E27FC236}">
              <a16:creationId xmlns:a16="http://schemas.microsoft.com/office/drawing/2014/main" id="{CCC8D052-040B-4D45-A826-7A536F2EA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8" name="Picture 5">
          <a:extLst>
            <a:ext uri="{FF2B5EF4-FFF2-40B4-BE49-F238E27FC236}">
              <a16:creationId xmlns:a16="http://schemas.microsoft.com/office/drawing/2014/main" id="{E5090E0C-BF8C-4410-B64E-0F8D7DE95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49" name="Picture 5">
          <a:extLst>
            <a:ext uri="{FF2B5EF4-FFF2-40B4-BE49-F238E27FC236}">
              <a16:creationId xmlns:a16="http://schemas.microsoft.com/office/drawing/2014/main" id="{EAE87DDE-A3C6-44E1-8CDB-567AFF883D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0" name="Picture 5">
          <a:extLst>
            <a:ext uri="{FF2B5EF4-FFF2-40B4-BE49-F238E27FC236}">
              <a16:creationId xmlns:a16="http://schemas.microsoft.com/office/drawing/2014/main" id="{DED2DED3-9D92-4280-98E6-9E9CB03ABF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1" name="Picture 5">
          <a:extLst>
            <a:ext uri="{FF2B5EF4-FFF2-40B4-BE49-F238E27FC236}">
              <a16:creationId xmlns:a16="http://schemas.microsoft.com/office/drawing/2014/main" id="{313A9CED-03A7-4116-980A-6AC4A03BB2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2" name="Picture 5">
          <a:extLst>
            <a:ext uri="{FF2B5EF4-FFF2-40B4-BE49-F238E27FC236}">
              <a16:creationId xmlns:a16="http://schemas.microsoft.com/office/drawing/2014/main" id="{79A87B9F-0251-48B0-B956-563321D89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3" name="Picture 5">
          <a:extLst>
            <a:ext uri="{FF2B5EF4-FFF2-40B4-BE49-F238E27FC236}">
              <a16:creationId xmlns:a16="http://schemas.microsoft.com/office/drawing/2014/main" id="{2F16E65B-2BB6-4B4F-9465-F8085B96D1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4" name="Picture 5">
          <a:extLst>
            <a:ext uri="{FF2B5EF4-FFF2-40B4-BE49-F238E27FC236}">
              <a16:creationId xmlns:a16="http://schemas.microsoft.com/office/drawing/2014/main" id="{764F707D-6BBF-4DE6-AFA5-1F1CCF51FE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5" name="Picture 5">
          <a:extLst>
            <a:ext uri="{FF2B5EF4-FFF2-40B4-BE49-F238E27FC236}">
              <a16:creationId xmlns:a16="http://schemas.microsoft.com/office/drawing/2014/main" id="{5506A56E-81C2-4867-AD73-009A776B2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6" name="Picture 5">
          <a:extLst>
            <a:ext uri="{FF2B5EF4-FFF2-40B4-BE49-F238E27FC236}">
              <a16:creationId xmlns:a16="http://schemas.microsoft.com/office/drawing/2014/main" id="{F97A5822-3AD6-4E39-9FE5-EB3A2EE83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7" name="Picture 5">
          <a:extLst>
            <a:ext uri="{FF2B5EF4-FFF2-40B4-BE49-F238E27FC236}">
              <a16:creationId xmlns:a16="http://schemas.microsoft.com/office/drawing/2014/main" id="{34022A72-FC7E-4D27-B24D-655F8C5841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8" name="Picture 5">
          <a:extLst>
            <a:ext uri="{FF2B5EF4-FFF2-40B4-BE49-F238E27FC236}">
              <a16:creationId xmlns:a16="http://schemas.microsoft.com/office/drawing/2014/main" id="{71E127D2-97BB-4C60-9EBA-DE85CD1E2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59" name="Picture 5">
          <a:extLst>
            <a:ext uri="{FF2B5EF4-FFF2-40B4-BE49-F238E27FC236}">
              <a16:creationId xmlns:a16="http://schemas.microsoft.com/office/drawing/2014/main" id="{F91BACFA-5E29-4641-AB12-B5ABFCF2B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0" name="Picture 5">
          <a:extLst>
            <a:ext uri="{FF2B5EF4-FFF2-40B4-BE49-F238E27FC236}">
              <a16:creationId xmlns:a16="http://schemas.microsoft.com/office/drawing/2014/main" id="{28629F4B-51E5-4E93-A8EC-FFCB8C5E66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1" name="Picture 5">
          <a:extLst>
            <a:ext uri="{FF2B5EF4-FFF2-40B4-BE49-F238E27FC236}">
              <a16:creationId xmlns:a16="http://schemas.microsoft.com/office/drawing/2014/main" id="{986DAA58-E3C2-4C75-AC6F-6961861F1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2" name="Picture 5">
          <a:extLst>
            <a:ext uri="{FF2B5EF4-FFF2-40B4-BE49-F238E27FC236}">
              <a16:creationId xmlns:a16="http://schemas.microsoft.com/office/drawing/2014/main" id="{466A3ECE-C970-4F9D-A444-0E292EA29D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3" name="Picture 5">
          <a:extLst>
            <a:ext uri="{FF2B5EF4-FFF2-40B4-BE49-F238E27FC236}">
              <a16:creationId xmlns:a16="http://schemas.microsoft.com/office/drawing/2014/main" id="{1989726B-3DDD-4620-B4D8-4D453AE93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4" name="Picture 5">
          <a:extLst>
            <a:ext uri="{FF2B5EF4-FFF2-40B4-BE49-F238E27FC236}">
              <a16:creationId xmlns:a16="http://schemas.microsoft.com/office/drawing/2014/main" id="{94DC669B-3E3E-46AD-8EF2-CB3DBA97F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5" name="Picture 5">
          <a:extLst>
            <a:ext uri="{FF2B5EF4-FFF2-40B4-BE49-F238E27FC236}">
              <a16:creationId xmlns:a16="http://schemas.microsoft.com/office/drawing/2014/main" id="{7E0F2692-0919-4A4D-A63D-B7CC14F0AE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6" name="Picture 5">
          <a:extLst>
            <a:ext uri="{FF2B5EF4-FFF2-40B4-BE49-F238E27FC236}">
              <a16:creationId xmlns:a16="http://schemas.microsoft.com/office/drawing/2014/main" id="{C92F7605-77D8-487B-895D-E5F7754AB8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7" name="Picture 5">
          <a:extLst>
            <a:ext uri="{FF2B5EF4-FFF2-40B4-BE49-F238E27FC236}">
              <a16:creationId xmlns:a16="http://schemas.microsoft.com/office/drawing/2014/main" id="{489CCE28-8786-4E62-856F-DF019D699F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8" name="Picture 5">
          <a:extLst>
            <a:ext uri="{FF2B5EF4-FFF2-40B4-BE49-F238E27FC236}">
              <a16:creationId xmlns:a16="http://schemas.microsoft.com/office/drawing/2014/main" id="{C6C26A43-7709-4566-B378-D04CC5501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69" name="Picture 5">
          <a:extLst>
            <a:ext uri="{FF2B5EF4-FFF2-40B4-BE49-F238E27FC236}">
              <a16:creationId xmlns:a16="http://schemas.microsoft.com/office/drawing/2014/main" id="{AAF4F246-60B0-4C19-9728-9125F5E9F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0" name="Picture 5">
          <a:extLst>
            <a:ext uri="{FF2B5EF4-FFF2-40B4-BE49-F238E27FC236}">
              <a16:creationId xmlns:a16="http://schemas.microsoft.com/office/drawing/2014/main" id="{F64323A2-60A0-481E-A460-74D4FEFBD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1" name="Picture 5">
          <a:extLst>
            <a:ext uri="{FF2B5EF4-FFF2-40B4-BE49-F238E27FC236}">
              <a16:creationId xmlns:a16="http://schemas.microsoft.com/office/drawing/2014/main" id="{BB8CC8D4-9E0A-4AA4-9646-CDED84462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2" name="Picture 5">
          <a:extLst>
            <a:ext uri="{FF2B5EF4-FFF2-40B4-BE49-F238E27FC236}">
              <a16:creationId xmlns:a16="http://schemas.microsoft.com/office/drawing/2014/main" id="{5BD0860B-B587-4BDE-B47F-A9432BABA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3" name="Picture 5">
          <a:extLst>
            <a:ext uri="{FF2B5EF4-FFF2-40B4-BE49-F238E27FC236}">
              <a16:creationId xmlns:a16="http://schemas.microsoft.com/office/drawing/2014/main" id="{440A3883-41CA-4D66-AF56-9364CFF10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674" name="Picture 5">
          <a:extLst>
            <a:ext uri="{FF2B5EF4-FFF2-40B4-BE49-F238E27FC236}">
              <a16:creationId xmlns:a16="http://schemas.microsoft.com/office/drawing/2014/main" id="{9A26F5A9-5376-403F-89CA-77E813B60E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75" name="Picture 5">
          <a:extLst>
            <a:ext uri="{FF2B5EF4-FFF2-40B4-BE49-F238E27FC236}">
              <a16:creationId xmlns:a16="http://schemas.microsoft.com/office/drawing/2014/main" id="{2979C6D3-2C29-419A-A48D-207D57941B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76" name="Picture 5">
          <a:extLst>
            <a:ext uri="{FF2B5EF4-FFF2-40B4-BE49-F238E27FC236}">
              <a16:creationId xmlns:a16="http://schemas.microsoft.com/office/drawing/2014/main" id="{F29F924F-B5B5-4E76-A8ED-CFE66DA76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77" name="Picture 5">
          <a:extLst>
            <a:ext uri="{FF2B5EF4-FFF2-40B4-BE49-F238E27FC236}">
              <a16:creationId xmlns:a16="http://schemas.microsoft.com/office/drawing/2014/main" id="{11436542-F0D9-4EA9-A96D-6A54681B5B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78" name="Picture 5">
          <a:extLst>
            <a:ext uri="{FF2B5EF4-FFF2-40B4-BE49-F238E27FC236}">
              <a16:creationId xmlns:a16="http://schemas.microsoft.com/office/drawing/2014/main" id="{95E8E23E-0436-4DBA-973B-8297CACC55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79" name="Picture 5">
          <a:extLst>
            <a:ext uri="{FF2B5EF4-FFF2-40B4-BE49-F238E27FC236}">
              <a16:creationId xmlns:a16="http://schemas.microsoft.com/office/drawing/2014/main" id="{EF0F7F68-C817-494E-B88A-7972FB5FB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0" name="Picture 5">
          <a:extLst>
            <a:ext uri="{FF2B5EF4-FFF2-40B4-BE49-F238E27FC236}">
              <a16:creationId xmlns:a16="http://schemas.microsoft.com/office/drawing/2014/main" id="{83F9D05E-25E2-4BFD-B287-7EA8601FA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1" name="Picture 5">
          <a:extLst>
            <a:ext uri="{FF2B5EF4-FFF2-40B4-BE49-F238E27FC236}">
              <a16:creationId xmlns:a16="http://schemas.microsoft.com/office/drawing/2014/main" id="{8B44CA95-E951-480C-92CC-F9541E5E1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2" name="Picture 5">
          <a:extLst>
            <a:ext uri="{FF2B5EF4-FFF2-40B4-BE49-F238E27FC236}">
              <a16:creationId xmlns:a16="http://schemas.microsoft.com/office/drawing/2014/main" id="{C3A88FEC-B3C8-4D98-A037-0839DD45A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3" name="Picture 5">
          <a:extLst>
            <a:ext uri="{FF2B5EF4-FFF2-40B4-BE49-F238E27FC236}">
              <a16:creationId xmlns:a16="http://schemas.microsoft.com/office/drawing/2014/main" id="{0FB85D1B-7532-4E88-8464-BA868B82C3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4" name="Picture 5">
          <a:extLst>
            <a:ext uri="{FF2B5EF4-FFF2-40B4-BE49-F238E27FC236}">
              <a16:creationId xmlns:a16="http://schemas.microsoft.com/office/drawing/2014/main" id="{41871799-9686-4319-B10E-226DA580C0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5" name="Picture 5">
          <a:extLst>
            <a:ext uri="{FF2B5EF4-FFF2-40B4-BE49-F238E27FC236}">
              <a16:creationId xmlns:a16="http://schemas.microsoft.com/office/drawing/2014/main" id="{36F7CE88-44DE-44E7-954A-54F494741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6" name="Picture 5">
          <a:extLst>
            <a:ext uri="{FF2B5EF4-FFF2-40B4-BE49-F238E27FC236}">
              <a16:creationId xmlns:a16="http://schemas.microsoft.com/office/drawing/2014/main" id="{4D161CF5-5194-428D-AF69-1FA56433D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7" name="Picture 5">
          <a:extLst>
            <a:ext uri="{FF2B5EF4-FFF2-40B4-BE49-F238E27FC236}">
              <a16:creationId xmlns:a16="http://schemas.microsoft.com/office/drawing/2014/main" id="{1BC69A30-E4AD-4AB1-96D2-2E1D5CE008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8" name="Picture 5">
          <a:extLst>
            <a:ext uri="{FF2B5EF4-FFF2-40B4-BE49-F238E27FC236}">
              <a16:creationId xmlns:a16="http://schemas.microsoft.com/office/drawing/2014/main" id="{11D95D70-AB48-4FF8-B405-CD1F95968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89" name="Picture 5">
          <a:extLst>
            <a:ext uri="{FF2B5EF4-FFF2-40B4-BE49-F238E27FC236}">
              <a16:creationId xmlns:a16="http://schemas.microsoft.com/office/drawing/2014/main" id="{B834A97D-E585-4F40-95CD-CE6D22535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0" name="Picture 5">
          <a:extLst>
            <a:ext uri="{FF2B5EF4-FFF2-40B4-BE49-F238E27FC236}">
              <a16:creationId xmlns:a16="http://schemas.microsoft.com/office/drawing/2014/main" id="{563F09B8-7ADB-4A9B-A202-EC2411F3C1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1" name="Picture 5">
          <a:extLst>
            <a:ext uri="{FF2B5EF4-FFF2-40B4-BE49-F238E27FC236}">
              <a16:creationId xmlns:a16="http://schemas.microsoft.com/office/drawing/2014/main" id="{9E3F5159-B319-4434-B3A3-2A47CD703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2" name="Picture 5">
          <a:extLst>
            <a:ext uri="{FF2B5EF4-FFF2-40B4-BE49-F238E27FC236}">
              <a16:creationId xmlns:a16="http://schemas.microsoft.com/office/drawing/2014/main" id="{A3827BAC-85EF-41BC-A20F-05B324246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3" name="Picture 5">
          <a:extLst>
            <a:ext uri="{FF2B5EF4-FFF2-40B4-BE49-F238E27FC236}">
              <a16:creationId xmlns:a16="http://schemas.microsoft.com/office/drawing/2014/main" id="{523E5CA9-C530-497E-9FA7-4B33727BB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4" name="Picture 5">
          <a:extLst>
            <a:ext uri="{FF2B5EF4-FFF2-40B4-BE49-F238E27FC236}">
              <a16:creationId xmlns:a16="http://schemas.microsoft.com/office/drawing/2014/main" id="{246C7537-3E45-4A3D-83E9-61EB05C982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5" name="Picture 5">
          <a:extLst>
            <a:ext uri="{FF2B5EF4-FFF2-40B4-BE49-F238E27FC236}">
              <a16:creationId xmlns:a16="http://schemas.microsoft.com/office/drawing/2014/main" id="{D022249C-50A2-4EBD-A215-F18AF0188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6" name="Picture 5">
          <a:extLst>
            <a:ext uri="{FF2B5EF4-FFF2-40B4-BE49-F238E27FC236}">
              <a16:creationId xmlns:a16="http://schemas.microsoft.com/office/drawing/2014/main" id="{F25CEBF5-84B8-45C1-B5D4-06FB03D87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7" name="Picture 5">
          <a:extLst>
            <a:ext uri="{FF2B5EF4-FFF2-40B4-BE49-F238E27FC236}">
              <a16:creationId xmlns:a16="http://schemas.microsoft.com/office/drawing/2014/main" id="{378E3B70-ADE1-4F15-9692-CC02ECBF1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8" name="Picture 5">
          <a:extLst>
            <a:ext uri="{FF2B5EF4-FFF2-40B4-BE49-F238E27FC236}">
              <a16:creationId xmlns:a16="http://schemas.microsoft.com/office/drawing/2014/main" id="{25CA8FC4-2FDB-4EF9-9493-CBB67298C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699" name="Picture 5">
          <a:extLst>
            <a:ext uri="{FF2B5EF4-FFF2-40B4-BE49-F238E27FC236}">
              <a16:creationId xmlns:a16="http://schemas.microsoft.com/office/drawing/2014/main" id="{2041E3BC-666A-421F-82AB-0C073AA67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0" name="Picture 5">
          <a:extLst>
            <a:ext uri="{FF2B5EF4-FFF2-40B4-BE49-F238E27FC236}">
              <a16:creationId xmlns:a16="http://schemas.microsoft.com/office/drawing/2014/main" id="{BF99F5EE-6AD9-4E98-B07B-6A7FE7A4A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1" name="Picture 5">
          <a:extLst>
            <a:ext uri="{FF2B5EF4-FFF2-40B4-BE49-F238E27FC236}">
              <a16:creationId xmlns:a16="http://schemas.microsoft.com/office/drawing/2014/main" id="{C2ABE961-1616-4E38-A1FA-E8DDEBE2C9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2" name="Picture 5">
          <a:extLst>
            <a:ext uri="{FF2B5EF4-FFF2-40B4-BE49-F238E27FC236}">
              <a16:creationId xmlns:a16="http://schemas.microsoft.com/office/drawing/2014/main" id="{C11F9D02-E206-4793-937A-E3C99A6CA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3" name="Picture 5">
          <a:extLst>
            <a:ext uri="{FF2B5EF4-FFF2-40B4-BE49-F238E27FC236}">
              <a16:creationId xmlns:a16="http://schemas.microsoft.com/office/drawing/2014/main" id="{8B94430B-2DF3-47D9-A6A5-BB58124F9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4" name="Picture 5">
          <a:extLst>
            <a:ext uri="{FF2B5EF4-FFF2-40B4-BE49-F238E27FC236}">
              <a16:creationId xmlns:a16="http://schemas.microsoft.com/office/drawing/2014/main" id="{AAAD1F28-F71E-4036-80A8-064E8C81B9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5" name="Picture 5">
          <a:extLst>
            <a:ext uri="{FF2B5EF4-FFF2-40B4-BE49-F238E27FC236}">
              <a16:creationId xmlns:a16="http://schemas.microsoft.com/office/drawing/2014/main" id="{5C2A6CDD-27BC-48EA-9C60-5D6D58804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6" name="Picture 5">
          <a:extLst>
            <a:ext uri="{FF2B5EF4-FFF2-40B4-BE49-F238E27FC236}">
              <a16:creationId xmlns:a16="http://schemas.microsoft.com/office/drawing/2014/main" id="{1A0ECB81-582F-4039-976B-951EF044F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7" name="Picture 5">
          <a:extLst>
            <a:ext uri="{FF2B5EF4-FFF2-40B4-BE49-F238E27FC236}">
              <a16:creationId xmlns:a16="http://schemas.microsoft.com/office/drawing/2014/main" id="{DC21AE6D-240D-4FEB-81C5-3948BF3211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8" name="Picture 5">
          <a:extLst>
            <a:ext uri="{FF2B5EF4-FFF2-40B4-BE49-F238E27FC236}">
              <a16:creationId xmlns:a16="http://schemas.microsoft.com/office/drawing/2014/main" id="{55FEC68C-4CE6-4EF2-AD01-566A0D2B0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09" name="Picture 5">
          <a:extLst>
            <a:ext uri="{FF2B5EF4-FFF2-40B4-BE49-F238E27FC236}">
              <a16:creationId xmlns:a16="http://schemas.microsoft.com/office/drawing/2014/main" id="{F7174BD4-7689-4A4D-B4B9-C3E24CDB1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0" name="Picture 5">
          <a:extLst>
            <a:ext uri="{FF2B5EF4-FFF2-40B4-BE49-F238E27FC236}">
              <a16:creationId xmlns:a16="http://schemas.microsoft.com/office/drawing/2014/main" id="{AFB8CE39-302F-4FFB-AA3F-042E5961F2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1" name="Picture 5">
          <a:extLst>
            <a:ext uri="{FF2B5EF4-FFF2-40B4-BE49-F238E27FC236}">
              <a16:creationId xmlns:a16="http://schemas.microsoft.com/office/drawing/2014/main" id="{0FBF00C0-DBB6-411B-B697-53C26AC3C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2" name="Picture 5">
          <a:extLst>
            <a:ext uri="{FF2B5EF4-FFF2-40B4-BE49-F238E27FC236}">
              <a16:creationId xmlns:a16="http://schemas.microsoft.com/office/drawing/2014/main" id="{43157DBD-6370-4D10-BE9C-78318F857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3" name="Picture 5">
          <a:extLst>
            <a:ext uri="{FF2B5EF4-FFF2-40B4-BE49-F238E27FC236}">
              <a16:creationId xmlns:a16="http://schemas.microsoft.com/office/drawing/2014/main" id="{1DDCDE91-77C1-41A3-B794-FEC7C40AC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4" name="Picture 5">
          <a:extLst>
            <a:ext uri="{FF2B5EF4-FFF2-40B4-BE49-F238E27FC236}">
              <a16:creationId xmlns:a16="http://schemas.microsoft.com/office/drawing/2014/main" id="{C8FD3CA3-C44D-426E-A123-B994098AF0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5" name="Picture 5">
          <a:extLst>
            <a:ext uri="{FF2B5EF4-FFF2-40B4-BE49-F238E27FC236}">
              <a16:creationId xmlns:a16="http://schemas.microsoft.com/office/drawing/2014/main" id="{8E360868-E88A-458E-AA6A-C02ABFECB7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6" name="Picture 5">
          <a:extLst>
            <a:ext uri="{FF2B5EF4-FFF2-40B4-BE49-F238E27FC236}">
              <a16:creationId xmlns:a16="http://schemas.microsoft.com/office/drawing/2014/main" id="{2E8044ED-4FF5-45D7-8C0A-0FD8F1E8B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7" name="Picture 5">
          <a:extLst>
            <a:ext uri="{FF2B5EF4-FFF2-40B4-BE49-F238E27FC236}">
              <a16:creationId xmlns:a16="http://schemas.microsoft.com/office/drawing/2014/main" id="{481257B7-DEED-4220-81FF-D09A084BFA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8" name="Picture 5">
          <a:extLst>
            <a:ext uri="{FF2B5EF4-FFF2-40B4-BE49-F238E27FC236}">
              <a16:creationId xmlns:a16="http://schemas.microsoft.com/office/drawing/2014/main" id="{AFCF36AD-B1DC-4991-8910-EC2D2F283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19" name="Picture 5">
          <a:extLst>
            <a:ext uri="{FF2B5EF4-FFF2-40B4-BE49-F238E27FC236}">
              <a16:creationId xmlns:a16="http://schemas.microsoft.com/office/drawing/2014/main" id="{E3B0B033-4DB8-4AC4-975E-D06D9C6AA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0" name="Picture 5">
          <a:extLst>
            <a:ext uri="{FF2B5EF4-FFF2-40B4-BE49-F238E27FC236}">
              <a16:creationId xmlns:a16="http://schemas.microsoft.com/office/drawing/2014/main" id="{C49D2B3E-10A4-478A-BD64-DC7BD6DF3B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1" name="Picture 5">
          <a:extLst>
            <a:ext uri="{FF2B5EF4-FFF2-40B4-BE49-F238E27FC236}">
              <a16:creationId xmlns:a16="http://schemas.microsoft.com/office/drawing/2014/main" id="{BFC84853-D919-442C-8479-8DC40CC77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2" name="Picture 5">
          <a:extLst>
            <a:ext uri="{FF2B5EF4-FFF2-40B4-BE49-F238E27FC236}">
              <a16:creationId xmlns:a16="http://schemas.microsoft.com/office/drawing/2014/main" id="{1DE3BE97-1F3E-4BA2-A5B1-5D36E71B9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3" name="Picture 5">
          <a:extLst>
            <a:ext uri="{FF2B5EF4-FFF2-40B4-BE49-F238E27FC236}">
              <a16:creationId xmlns:a16="http://schemas.microsoft.com/office/drawing/2014/main" id="{0E1DE92B-5BC3-4B53-8898-58DEC3D5D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4" name="Picture 5">
          <a:extLst>
            <a:ext uri="{FF2B5EF4-FFF2-40B4-BE49-F238E27FC236}">
              <a16:creationId xmlns:a16="http://schemas.microsoft.com/office/drawing/2014/main" id="{96CF367D-EFB4-4F28-BB43-072463F54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5" name="Picture 5">
          <a:extLst>
            <a:ext uri="{FF2B5EF4-FFF2-40B4-BE49-F238E27FC236}">
              <a16:creationId xmlns:a16="http://schemas.microsoft.com/office/drawing/2014/main" id="{9F59A948-125B-408B-AC35-F174B80C34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6" name="Picture 5">
          <a:extLst>
            <a:ext uri="{FF2B5EF4-FFF2-40B4-BE49-F238E27FC236}">
              <a16:creationId xmlns:a16="http://schemas.microsoft.com/office/drawing/2014/main" id="{AD6C3D28-B18D-4723-B1F7-919BF71211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7" name="Picture 5">
          <a:extLst>
            <a:ext uri="{FF2B5EF4-FFF2-40B4-BE49-F238E27FC236}">
              <a16:creationId xmlns:a16="http://schemas.microsoft.com/office/drawing/2014/main" id="{7AA33D7B-8F1B-4DA8-B43A-E2DEBC6C38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8" name="Picture 5">
          <a:extLst>
            <a:ext uri="{FF2B5EF4-FFF2-40B4-BE49-F238E27FC236}">
              <a16:creationId xmlns:a16="http://schemas.microsoft.com/office/drawing/2014/main" id="{5B679230-9480-47B5-B0F0-0A28977B9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29" name="Picture 5">
          <a:extLst>
            <a:ext uri="{FF2B5EF4-FFF2-40B4-BE49-F238E27FC236}">
              <a16:creationId xmlns:a16="http://schemas.microsoft.com/office/drawing/2014/main" id="{49E15901-8F68-4089-9AEB-1F7A27DDE5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0" name="Picture 5">
          <a:extLst>
            <a:ext uri="{FF2B5EF4-FFF2-40B4-BE49-F238E27FC236}">
              <a16:creationId xmlns:a16="http://schemas.microsoft.com/office/drawing/2014/main" id="{8B83375C-ECFE-4BFF-BAF8-52FCA9BB3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1" name="Picture 5">
          <a:extLst>
            <a:ext uri="{FF2B5EF4-FFF2-40B4-BE49-F238E27FC236}">
              <a16:creationId xmlns:a16="http://schemas.microsoft.com/office/drawing/2014/main" id="{6DC02BB2-EE47-4B24-9C77-183540283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2" name="Picture 5">
          <a:extLst>
            <a:ext uri="{FF2B5EF4-FFF2-40B4-BE49-F238E27FC236}">
              <a16:creationId xmlns:a16="http://schemas.microsoft.com/office/drawing/2014/main" id="{0713DEC0-0CDC-4B29-83BD-DFFE78F47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3" name="Picture 5">
          <a:extLst>
            <a:ext uri="{FF2B5EF4-FFF2-40B4-BE49-F238E27FC236}">
              <a16:creationId xmlns:a16="http://schemas.microsoft.com/office/drawing/2014/main" id="{0B542E3B-F1D0-45B1-B83D-33FCAD6C0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4" name="Picture 5">
          <a:extLst>
            <a:ext uri="{FF2B5EF4-FFF2-40B4-BE49-F238E27FC236}">
              <a16:creationId xmlns:a16="http://schemas.microsoft.com/office/drawing/2014/main" id="{0E31081D-2C35-49D7-9442-AEE087F848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5" name="Picture 5">
          <a:extLst>
            <a:ext uri="{FF2B5EF4-FFF2-40B4-BE49-F238E27FC236}">
              <a16:creationId xmlns:a16="http://schemas.microsoft.com/office/drawing/2014/main" id="{BDC3132D-FC17-4121-ADE0-1919C898A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36" name="Picture 5">
          <a:extLst>
            <a:ext uri="{FF2B5EF4-FFF2-40B4-BE49-F238E27FC236}">
              <a16:creationId xmlns:a16="http://schemas.microsoft.com/office/drawing/2014/main" id="{BA42A9A0-235A-4AC2-91DE-876152A1E5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37" name="Picture 5">
          <a:extLst>
            <a:ext uri="{FF2B5EF4-FFF2-40B4-BE49-F238E27FC236}">
              <a16:creationId xmlns:a16="http://schemas.microsoft.com/office/drawing/2014/main" id="{E9E162B4-E318-4EF4-8F31-FB88A8AAAA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38" name="Picture 5">
          <a:extLst>
            <a:ext uri="{FF2B5EF4-FFF2-40B4-BE49-F238E27FC236}">
              <a16:creationId xmlns:a16="http://schemas.microsoft.com/office/drawing/2014/main" id="{DC3D4518-1BEB-4495-9FCC-F2166D8D2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39" name="Picture 5">
          <a:extLst>
            <a:ext uri="{FF2B5EF4-FFF2-40B4-BE49-F238E27FC236}">
              <a16:creationId xmlns:a16="http://schemas.microsoft.com/office/drawing/2014/main" id="{1C130AC7-FCBF-405C-BE44-D6A1113F74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0" name="Picture 5">
          <a:extLst>
            <a:ext uri="{FF2B5EF4-FFF2-40B4-BE49-F238E27FC236}">
              <a16:creationId xmlns:a16="http://schemas.microsoft.com/office/drawing/2014/main" id="{EED73534-552A-46C1-9E39-0EDE802A0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1" name="Picture 5">
          <a:extLst>
            <a:ext uri="{FF2B5EF4-FFF2-40B4-BE49-F238E27FC236}">
              <a16:creationId xmlns:a16="http://schemas.microsoft.com/office/drawing/2014/main" id="{A83F2614-51F3-4213-AC16-7FC8EF209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2" name="Picture 5">
          <a:extLst>
            <a:ext uri="{FF2B5EF4-FFF2-40B4-BE49-F238E27FC236}">
              <a16:creationId xmlns:a16="http://schemas.microsoft.com/office/drawing/2014/main" id="{0C7C8B98-565F-464D-9833-26282B01F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3" name="Picture 5">
          <a:extLst>
            <a:ext uri="{FF2B5EF4-FFF2-40B4-BE49-F238E27FC236}">
              <a16:creationId xmlns:a16="http://schemas.microsoft.com/office/drawing/2014/main" id="{AF882F86-2DC0-4564-99BF-39EFFF39A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4" name="Picture 5">
          <a:extLst>
            <a:ext uri="{FF2B5EF4-FFF2-40B4-BE49-F238E27FC236}">
              <a16:creationId xmlns:a16="http://schemas.microsoft.com/office/drawing/2014/main" id="{4A51844F-7BBD-41B5-97EF-4AC1D146F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5" name="Picture 5">
          <a:extLst>
            <a:ext uri="{FF2B5EF4-FFF2-40B4-BE49-F238E27FC236}">
              <a16:creationId xmlns:a16="http://schemas.microsoft.com/office/drawing/2014/main" id="{93AEC7FD-139C-4003-AACD-FDA5106101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6" name="Picture 5">
          <a:extLst>
            <a:ext uri="{FF2B5EF4-FFF2-40B4-BE49-F238E27FC236}">
              <a16:creationId xmlns:a16="http://schemas.microsoft.com/office/drawing/2014/main" id="{4CC0CADD-4373-46EA-9978-371C25CB02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7" name="Picture 5">
          <a:extLst>
            <a:ext uri="{FF2B5EF4-FFF2-40B4-BE49-F238E27FC236}">
              <a16:creationId xmlns:a16="http://schemas.microsoft.com/office/drawing/2014/main" id="{4811156B-E21D-4223-BB80-AA8BC6559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8" name="Picture 5">
          <a:extLst>
            <a:ext uri="{FF2B5EF4-FFF2-40B4-BE49-F238E27FC236}">
              <a16:creationId xmlns:a16="http://schemas.microsoft.com/office/drawing/2014/main" id="{963C31D6-9A5D-4766-96BC-3C5DBB0E5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49" name="Picture 5">
          <a:extLst>
            <a:ext uri="{FF2B5EF4-FFF2-40B4-BE49-F238E27FC236}">
              <a16:creationId xmlns:a16="http://schemas.microsoft.com/office/drawing/2014/main" id="{1D0163DB-57FE-4930-AD8A-2698632E1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0" name="Picture 5">
          <a:extLst>
            <a:ext uri="{FF2B5EF4-FFF2-40B4-BE49-F238E27FC236}">
              <a16:creationId xmlns:a16="http://schemas.microsoft.com/office/drawing/2014/main" id="{9E31FDB2-18A8-4447-9802-DA280E1ACE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1" name="Picture 5">
          <a:extLst>
            <a:ext uri="{FF2B5EF4-FFF2-40B4-BE49-F238E27FC236}">
              <a16:creationId xmlns:a16="http://schemas.microsoft.com/office/drawing/2014/main" id="{D79F9B0F-107E-4085-90AA-9B133B45DF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2" name="Picture 5">
          <a:extLst>
            <a:ext uri="{FF2B5EF4-FFF2-40B4-BE49-F238E27FC236}">
              <a16:creationId xmlns:a16="http://schemas.microsoft.com/office/drawing/2014/main" id="{0E729A9B-71C3-4520-B03D-BFB0DCE3B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3" name="Picture 5">
          <a:extLst>
            <a:ext uri="{FF2B5EF4-FFF2-40B4-BE49-F238E27FC236}">
              <a16:creationId xmlns:a16="http://schemas.microsoft.com/office/drawing/2014/main" id="{631B413D-90C8-4D3A-A2D7-773C40D818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4" name="Picture 5">
          <a:extLst>
            <a:ext uri="{FF2B5EF4-FFF2-40B4-BE49-F238E27FC236}">
              <a16:creationId xmlns:a16="http://schemas.microsoft.com/office/drawing/2014/main" id="{FA50054A-BD4E-4B60-9521-40DD9D8012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5" name="Picture 5">
          <a:extLst>
            <a:ext uri="{FF2B5EF4-FFF2-40B4-BE49-F238E27FC236}">
              <a16:creationId xmlns:a16="http://schemas.microsoft.com/office/drawing/2014/main" id="{83ECEC1A-A25D-4044-8BA4-700F3596F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6" name="Picture 5">
          <a:extLst>
            <a:ext uri="{FF2B5EF4-FFF2-40B4-BE49-F238E27FC236}">
              <a16:creationId xmlns:a16="http://schemas.microsoft.com/office/drawing/2014/main" id="{21DE9A2B-BAE1-4D50-AC44-9CAD2606BB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757" name="Picture 5">
          <a:extLst>
            <a:ext uri="{FF2B5EF4-FFF2-40B4-BE49-F238E27FC236}">
              <a16:creationId xmlns:a16="http://schemas.microsoft.com/office/drawing/2014/main" id="{F9FD5736-BF81-4F6A-AA0F-13A545F5D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58" name="Picture 5">
          <a:extLst>
            <a:ext uri="{FF2B5EF4-FFF2-40B4-BE49-F238E27FC236}">
              <a16:creationId xmlns:a16="http://schemas.microsoft.com/office/drawing/2014/main" id="{48B0B67A-C64B-4E4D-8B2C-869595F8C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59" name="Picture 5">
          <a:extLst>
            <a:ext uri="{FF2B5EF4-FFF2-40B4-BE49-F238E27FC236}">
              <a16:creationId xmlns:a16="http://schemas.microsoft.com/office/drawing/2014/main" id="{A8E41E33-57AD-4936-91B8-4CA448F6A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0" name="Picture 5">
          <a:extLst>
            <a:ext uri="{FF2B5EF4-FFF2-40B4-BE49-F238E27FC236}">
              <a16:creationId xmlns:a16="http://schemas.microsoft.com/office/drawing/2014/main" id="{77F83D51-7C5A-468B-B71E-CD633DCFC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1" name="Picture 5">
          <a:extLst>
            <a:ext uri="{FF2B5EF4-FFF2-40B4-BE49-F238E27FC236}">
              <a16:creationId xmlns:a16="http://schemas.microsoft.com/office/drawing/2014/main" id="{F78AD7B8-ACAB-46A9-B9A4-66162E1226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2" name="Picture 5">
          <a:extLst>
            <a:ext uri="{FF2B5EF4-FFF2-40B4-BE49-F238E27FC236}">
              <a16:creationId xmlns:a16="http://schemas.microsoft.com/office/drawing/2014/main" id="{2953245E-25F1-4866-B79E-16A79D337D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3" name="Picture 5">
          <a:extLst>
            <a:ext uri="{FF2B5EF4-FFF2-40B4-BE49-F238E27FC236}">
              <a16:creationId xmlns:a16="http://schemas.microsoft.com/office/drawing/2014/main" id="{60741D95-A2E7-4557-A69B-0ECFDEB31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4" name="Picture 5">
          <a:extLst>
            <a:ext uri="{FF2B5EF4-FFF2-40B4-BE49-F238E27FC236}">
              <a16:creationId xmlns:a16="http://schemas.microsoft.com/office/drawing/2014/main" id="{F423686B-6EA0-496F-9243-6B45254A4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5" name="Picture 5">
          <a:extLst>
            <a:ext uri="{FF2B5EF4-FFF2-40B4-BE49-F238E27FC236}">
              <a16:creationId xmlns:a16="http://schemas.microsoft.com/office/drawing/2014/main" id="{DC03133B-EC8E-4B51-8BED-88AD9692D4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6" name="Picture 5">
          <a:extLst>
            <a:ext uri="{FF2B5EF4-FFF2-40B4-BE49-F238E27FC236}">
              <a16:creationId xmlns:a16="http://schemas.microsoft.com/office/drawing/2014/main" id="{2B0E4EBF-932A-475C-A577-978B4155B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7" name="Picture 5">
          <a:extLst>
            <a:ext uri="{FF2B5EF4-FFF2-40B4-BE49-F238E27FC236}">
              <a16:creationId xmlns:a16="http://schemas.microsoft.com/office/drawing/2014/main" id="{EABD0424-645F-4F8A-A7BA-E673C73B3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8" name="Picture 5">
          <a:extLst>
            <a:ext uri="{FF2B5EF4-FFF2-40B4-BE49-F238E27FC236}">
              <a16:creationId xmlns:a16="http://schemas.microsoft.com/office/drawing/2014/main" id="{94795393-DDC0-4AB4-A83C-F94044D5EE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69" name="Picture 5">
          <a:extLst>
            <a:ext uri="{FF2B5EF4-FFF2-40B4-BE49-F238E27FC236}">
              <a16:creationId xmlns:a16="http://schemas.microsoft.com/office/drawing/2014/main" id="{B9BB16E7-ED9B-46BF-A07B-B2092A8790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0" name="Picture 5">
          <a:extLst>
            <a:ext uri="{FF2B5EF4-FFF2-40B4-BE49-F238E27FC236}">
              <a16:creationId xmlns:a16="http://schemas.microsoft.com/office/drawing/2014/main" id="{6A40DE04-1004-4A16-A0DA-3509A6C64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1" name="Picture 5">
          <a:extLst>
            <a:ext uri="{FF2B5EF4-FFF2-40B4-BE49-F238E27FC236}">
              <a16:creationId xmlns:a16="http://schemas.microsoft.com/office/drawing/2014/main" id="{F781CD3D-D922-48AB-A8FC-A65ED6535C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2" name="Picture 5">
          <a:extLst>
            <a:ext uri="{FF2B5EF4-FFF2-40B4-BE49-F238E27FC236}">
              <a16:creationId xmlns:a16="http://schemas.microsoft.com/office/drawing/2014/main" id="{E708E85A-8C64-4BF0-919F-D78E6EA35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3" name="Picture 5">
          <a:extLst>
            <a:ext uri="{FF2B5EF4-FFF2-40B4-BE49-F238E27FC236}">
              <a16:creationId xmlns:a16="http://schemas.microsoft.com/office/drawing/2014/main" id="{BBDAE045-B724-4378-89A6-47F7D82FA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4" name="Picture 5">
          <a:extLst>
            <a:ext uri="{FF2B5EF4-FFF2-40B4-BE49-F238E27FC236}">
              <a16:creationId xmlns:a16="http://schemas.microsoft.com/office/drawing/2014/main" id="{8EAC92A1-CD19-4E5E-B16F-F500CBB4E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5" name="Picture 5">
          <a:extLst>
            <a:ext uri="{FF2B5EF4-FFF2-40B4-BE49-F238E27FC236}">
              <a16:creationId xmlns:a16="http://schemas.microsoft.com/office/drawing/2014/main" id="{0AB75682-B168-4818-A16E-B88C8A2C61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6" name="Picture 5">
          <a:extLst>
            <a:ext uri="{FF2B5EF4-FFF2-40B4-BE49-F238E27FC236}">
              <a16:creationId xmlns:a16="http://schemas.microsoft.com/office/drawing/2014/main" id="{5E764A26-2D2C-4AC6-8E1C-5BBB5344B1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7" name="Picture 5">
          <a:extLst>
            <a:ext uri="{FF2B5EF4-FFF2-40B4-BE49-F238E27FC236}">
              <a16:creationId xmlns:a16="http://schemas.microsoft.com/office/drawing/2014/main" id="{7BA7FA75-0E98-4655-B016-B890663B3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778" name="Picture 5">
          <a:extLst>
            <a:ext uri="{FF2B5EF4-FFF2-40B4-BE49-F238E27FC236}">
              <a16:creationId xmlns:a16="http://schemas.microsoft.com/office/drawing/2014/main" id="{87F2AA24-39B5-4294-8A79-4E639C4919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79" name="Picture 5">
          <a:extLst>
            <a:ext uri="{FF2B5EF4-FFF2-40B4-BE49-F238E27FC236}">
              <a16:creationId xmlns:a16="http://schemas.microsoft.com/office/drawing/2014/main" id="{B8DA8847-6213-4CB9-BD3F-D995594B5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0" name="Picture 5">
          <a:extLst>
            <a:ext uri="{FF2B5EF4-FFF2-40B4-BE49-F238E27FC236}">
              <a16:creationId xmlns:a16="http://schemas.microsoft.com/office/drawing/2014/main" id="{4C7A1B99-9CF9-44BD-88F6-10DA69B87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1" name="Picture 5">
          <a:extLst>
            <a:ext uri="{FF2B5EF4-FFF2-40B4-BE49-F238E27FC236}">
              <a16:creationId xmlns:a16="http://schemas.microsoft.com/office/drawing/2014/main" id="{B79C4A50-34B6-4774-920E-1BE02D2A0D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2" name="Picture 5">
          <a:extLst>
            <a:ext uri="{FF2B5EF4-FFF2-40B4-BE49-F238E27FC236}">
              <a16:creationId xmlns:a16="http://schemas.microsoft.com/office/drawing/2014/main" id="{325FB292-6148-4A98-B6BD-DD632BE95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3" name="Picture 5">
          <a:extLst>
            <a:ext uri="{FF2B5EF4-FFF2-40B4-BE49-F238E27FC236}">
              <a16:creationId xmlns:a16="http://schemas.microsoft.com/office/drawing/2014/main" id="{9B46667D-1AD0-4C59-8995-297D272FF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4" name="Picture 5">
          <a:extLst>
            <a:ext uri="{FF2B5EF4-FFF2-40B4-BE49-F238E27FC236}">
              <a16:creationId xmlns:a16="http://schemas.microsoft.com/office/drawing/2014/main" id="{CD911DCB-7DD4-4585-A961-80B9DADDBA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5" name="Picture 5">
          <a:extLst>
            <a:ext uri="{FF2B5EF4-FFF2-40B4-BE49-F238E27FC236}">
              <a16:creationId xmlns:a16="http://schemas.microsoft.com/office/drawing/2014/main" id="{30A9BED1-632E-4096-848D-B464156945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6" name="Picture 5">
          <a:extLst>
            <a:ext uri="{FF2B5EF4-FFF2-40B4-BE49-F238E27FC236}">
              <a16:creationId xmlns:a16="http://schemas.microsoft.com/office/drawing/2014/main" id="{39E96FB5-0A11-411E-8C62-8DC7DB93C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7" name="Picture 5">
          <a:extLst>
            <a:ext uri="{FF2B5EF4-FFF2-40B4-BE49-F238E27FC236}">
              <a16:creationId xmlns:a16="http://schemas.microsoft.com/office/drawing/2014/main" id="{6737A5A2-DD25-406E-8514-8F3B1A9629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8" name="Picture 5">
          <a:extLst>
            <a:ext uri="{FF2B5EF4-FFF2-40B4-BE49-F238E27FC236}">
              <a16:creationId xmlns:a16="http://schemas.microsoft.com/office/drawing/2014/main" id="{4184E57C-D286-4536-B044-B53DE3AD2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89" name="Picture 5">
          <a:extLst>
            <a:ext uri="{FF2B5EF4-FFF2-40B4-BE49-F238E27FC236}">
              <a16:creationId xmlns:a16="http://schemas.microsoft.com/office/drawing/2014/main" id="{D65F5BEA-DD38-4F54-9C0C-76324C312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0" name="Picture 5">
          <a:extLst>
            <a:ext uri="{FF2B5EF4-FFF2-40B4-BE49-F238E27FC236}">
              <a16:creationId xmlns:a16="http://schemas.microsoft.com/office/drawing/2014/main" id="{946A8E38-882D-45CA-8BE6-3288E665C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1" name="Picture 5">
          <a:extLst>
            <a:ext uri="{FF2B5EF4-FFF2-40B4-BE49-F238E27FC236}">
              <a16:creationId xmlns:a16="http://schemas.microsoft.com/office/drawing/2014/main" id="{669E06C1-792C-4A9C-A4A1-519C1F1FCD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2" name="Picture 5">
          <a:extLst>
            <a:ext uri="{FF2B5EF4-FFF2-40B4-BE49-F238E27FC236}">
              <a16:creationId xmlns:a16="http://schemas.microsoft.com/office/drawing/2014/main" id="{B2BF6500-946A-4219-8138-DF7ED02C1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3" name="Picture 5">
          <a:extLst>
            <a:ext uri="{FF2B5EF4-FFF2-40B4-BE49-F238E27FC236}">
              <a16:creationId xmlns:a16="http://schemas.microsoft.com/office/drawing/2014/main" id="{D4D703DE-C1F3-45BF-BE1E-AE3030C9E7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4" name="Picture 5">
          <a:extLst>
            <a:ext uri="{FF2B5EF4-FFF2-40B4-BE49-F238E27FC236}">
              <a16:creationId xmlns:a16="http://schemas.microsoft.com/office/drawing/2014/main" id="{6802426B-9768-40EB-B573-67CB88860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5" name="Picture 5">
          <a:extLst>
            <a:ext uri="{FF2B5EF4-FFF2-40B4-BE49-F238E27FC236}">
              <a16:creationId xmlns:a16="http://schemas.microsoft.com/office/drawing/2014/main" id="{EC468659-CBEE-4F1D-96F5-78D0FC0716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6" name="Picture 5">
          <a:extLst>
            <a:ext uri="{FF2B5EF4-FFF2-40B4-BE49-F238E27FC236}">
              <a16:creationId xmlns:a16="http://schemas.microsoft.com/office/drawing/2014/main" id="{BF5BA927-8400-4B96-842A-7BE9369CD8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7" name="Picture 5">
          <a:extLst>
            <a:ext uri="{FF2B5EF4-FFF2-40B4-BE49-F238E27FC236}">
              <a16:creationId xmlns:a16="http://schemas.microsoft.com/office/drawing/2014/main" id="{8383CCA5-3D79-482E-8280-DF9245F9B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8" name="Picture 5">
          <a:extLst>
            <a:ext uri="{FF2B5EF4-FFF2-40B4-BE49-F238E27FC236}">
              <a16:creationId xmlns:a16="http://schemas.microsoft.com/office/drawing/2014/main" id="{5AEC90CF-CE84-4D42-AA1C-F2798B03C3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799" name="Picture 5">
          <a:extLst>
            <a:ext uri="{FF2B5EF4-FFF2-40B4-BE49-F238E27FC236}">
              <a16:creationId xmlns:a16="http://schemas.microsoft.com/office/drawing/2014/main" id="{E52BDA20-657C-41B7-8DEA-BAE255D42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0" name="Picture 5">
          <a:extLst>
            <a:ext uri="{FF2B5EF4-FFF2-40B4-BE49-F238E27FC236}">
              <a16:creationId xmlns:a16="http://schemas.microsoft.com/office/drawing/2014/main" id="{EA9E3BD2-DD7C-4975-92D8-D6EC6A7BE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1" name="Picture 5">
          <a:extLst>
            <a:ext uri="{FF2B5EF4-FFF2-40B4-BE49-F238E27FC236}">
              <a16:creationId xmlns:a16="http://schemas.microsoft.com/office/drawing/2014/main" id="{2FBE152B-050D-4841-A449-A379F14EC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2" name="Picture 5">
          <a:extLst>
            <a:ext uri="{FF2B5EF4-FFF2-40B4-BE49-F238E27FC236}">
              <a16:creationId xmlns:a16="http://schemas.microsoft.com/office/drawing/2014/main" id="{B448CE31-0CA5-4B98-9901-736DBF6BC9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3" name="Picture 5">
          <a:extLst>
            <a:ext uri="{FF2B5EF4-FFF2-40B4-BE49-F238E27FC236}">
              <a16:creationId xmlns:a16="http://schemas.microsoft.com/office/drawing/2014/main" id="{1E6F6990-D831-4872-84B5-412D7B3253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4" name="Picture 5">
          <a:extLst>
            <a:ext uri="{FF2B5EF4-FFF2-40B4-BE49-F238E27FC236}">
              <a16:creationId xmlns:a16="http://schemas.microsoft.com/office/drawing/2014/main" id="{BBD69AD8-2E0D-49AD-947A-21CFF5535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5" name="Picture 5">
          <a:extLst>
            <a:ext uri="{FF2B5EF4-FFF2-40B4-BE49-F238E27FC236}">
              <a16:creationId xmlns:a16="http://schemas.microsoft.com/office/drawing/2014/main" id="{B538F0AA-6228-423F-9C92-7437098716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6" name="Picture 5">
          <a:extLst>
            <a:ext uri="{FF2B5EF4-FFF2-40B4-BE49-F238E27FC236}">
              <a16:creationId xmlns:a16="http://schemas.microsoft.com/office/drawing/2014/main" id="{F39FABF1-5A9A-4EAF-B532-3EEB22EA3F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7" name="Picture 5">
          <a:extLst>
            <a:ext uri="{FF2B5EF4-FFF2-40B4-BE49-F238E27FC236}">
              <a16:creationId xmlns:a16="http://schemas.microsoft.com/office/drawing/2014/main" id="{D67B989D-2EC4-41C7-B1A6-4FD6A2D5A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8" name="Picture 5">
          <a:extLst>
            <a:ext uri="{FF2B5EF4-FFF2-40B4-BE49-F238E27FC236}">
              <a16:creationId xmlns:a16="http://schemas.microsoft.com/office/drawing/2014/main" id="{D9E6C78D-72B6-4ECD-A5B8-FDF245F6D1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09" name="Picture 5">
          <a:extLst>
            <a:ext uri="{FF2B5EF4-FFF2-40B4-BE49-F238E27FC236}">
              <a16:creationId xmlns:a16="http://schemas.microsoft.com/office/drawing/2014/main" id="{941EC694-F75C-4A3F-8ADD-E1AD8405C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0" name="Picture 5">
          <a:extLst>
            <a:ext uri="{FF2B5EF4-FFF2-40B4-BE49-F238E27FC236}">
              <a16:creationId xmlns:a16="http://schemas.microsoft.com/office/drawing/2014/main" id="{BC9ED297-3B33-4D44-AE72-05DF70B7D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1" name="Picture 5">
          <a:extLst>
            <a:ext uri="{FF2B5EF4-FFF2-40B4-BE49-F238E27FC236}">
              <a16:creationId xmlns:a16="http://schemas.microsoft.com/office/drawing/2014/main" id="{EC180112-6AB0-4338-B6CC-5EF4EFA60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2" name="Picture 5">
          <a:extLst>
            <a:ext uri="{FF2B5EF4-FFF2-40B4-BE49-F238E27FC236}">
              <a16:creationId xmlns:a16="http://schemas.microsoft.com/office/drawing/2014/main" id="{A08883D5-F18A-42DD-BEDC-7BB3BD4EF2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3" name="Picture 5">
          <a:extLst>
            <a:ext uri="{FF2B5EF4-FFF2-40B4-BE49-F238E27FC236}">
              <a16:creationId xmlns:a16="http://schemas.microsoft.com/office/drawing/2014/main" id="{2026FF95-DF4D-4579-A165-4CBD5FDA16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4" name="Picture 5">
          <a:extLst>
            <a:ext uri="{FF2B5EF4-FFF2-40B4-BE49-F238E27FC236}">
              <a16:creationId xmlns:a16="http://schemas.microsoft.com/office/drawing/2014/main" id="{E9895221-C82A-4938-88B2-EA5072EEE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5" name="Picture 5">
          <a:extLst>
            <a:ext uri="{FF2B5EF4-FFF2-40B4-BE49-F238E27FC236}">
              <a16:creationId xmlns:a16="http://schemas.microsoft.com/office/drawing/2014/main" id="{9E7354DA-6F1A-4D32-829C-EA5321CAE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6" name="Picture 5">
          <a:extLst>
            <a:ext uri="{FF2B5EF4-FFF2-40B4-BE49-F238E27FC236}">
              <a16:creationId xmlns:a16="http://schemas.microsoft.com/office/drawing/2014/main" id="{6BD3B334-5DDF-4318-9DB5-9019DA2498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7" name="Picture 5">
          <a:extLst>
            <a:ext uri="{FF2B5EF4-FFF2-40B4-BE49-F238E27FC236}">
              <a16:creationId xmlns:a16="http://schemas.microsoft.com/office/drawing/2014/main" id="{62C48894-E430-45A8-B69B-EB1543DE47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8" name="Picture 5">
          <a:extLst>
            <a:ext uri="{FF2B5EF4-FFF2-40B4-BE49-F238E27FC236}">
              <a16:creationId xmlns:a16="http://schemas.microsoft.com/office/drawing/2014/main" id="{BD044318-953D-4722-83B3-C05BBE703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19" name="Picture 5">
          <a:extLst>
            <a:ext uri="{FF2B5EF4-FFF2-40B4-BE49-F238E27FC236}">
              <a16:creationId xmlns:a16="http://schemas.microsoft.com/office/drawing/2014/main" id="{707314E1-D934-40BF-ABC6-CDC99DD41F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0" name="Picture 5">
          <a:extLst>
            <a:ext uri="{FF2B5EF4-FFF2-40B4-BE49-F238E27FC236}">
              <a16:creationId xmlns:a16="http://schemas.microsoft.com/office/drawing/2014/main" id="{46F348D1-6E64-4EDC-B04F-34BE86B78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1" name="Picture 5">
          <a:extLst>
            <a:ext uri="{FF2B5EF4-FFF2-40B4-BE49-F238E27FC236}">
              <a16:creationId xmlns:a16="http://schemas.microsoft.com/office/drawing/2014/main" id="{6F83D411-10B0-43E7-8EB1-FBD202B7D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2" name="Picture 5">
          <a:extLst>
            <a:ext uri="{FF2B5EF4-FFF2-40B4-BE49-F238E27FC236}">
              <a16:creationId xmlns:a16="http://schemas.microsoft.com/office/drawing/2014/main" id="{C3053E73-C2E7-4D42-83BB-8219B6D7E5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3" name="Picture 5">
          <a:extLst>
            <a:ext uri="{FF2B5EF4-FFF2-40B4-BE49-F238E27FC236}">
              <a16:creationId xmlns:a16="http://schemas.microsoft.com/office/drawing/2014/main" id="{8D3A4E2C-F56C-4DD0-BBC1-32EE93B275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4" name="Picture 5">
          <a:extLst>
            <a:ext uri="{FF2B5EF4-FFF2-40B4-BE49-F238E27FC236}">
              <a16:creationId xmlns:a16="http://schemas.microsoft.com/office/drawing/2014/main" id="{66CDB37F-D060-426B-B373-2448E60EC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5" name="Picture 5">
          <a:extLst>
            <a:ext uri="{FF2B5EF4-FFF2-40B4-BE49-F238E27FC236}">
              <a16:creationId xmlns:a16="http://schemas.microsoft.com/office/drawing/2014/main" id="{0B86DF55-A493-4DEA-B404-89C71BF19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6" name="Picture 5">
          <a:extLst>
            <a:ext uri="{FF2B5EF4-FFF2-40B4-BE49-F238E27FC236}">
              <a16:creationId xmlns:a16="http://schemas.microsoft.com/office/drawing/2014/main" id="{7EC40E22-4F79-4B2B-BF1E-A94EB4E05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7" name="Picture 5">
          <a:extLst>
            <a:ext uri="{FF2B5EF4-FFF2-40B4-BE49-F238E27FC236}">
              <a16:creationId xmlns:a16="http://schemas.microsoft.com/office/drawing/2014/main" id="{DAB34B68-A889-4B0E-B25D-ADF66153E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8" name="Picture 5">
          <a:extLst>
            <a:ext uri="{FF2B5EF4-FFF2-40B4-BE49-F238E27FC236}">
              <a16:creationId xmlns:a16="http://schemas.microsoft.com/office/drawing/2014/main" id="{40161788-5769-475F-8558-76041A549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29" name="Picture 5">
          <a:extLst>
            <a:ext uri="{FF2B5EF4-FFF2-40B4-BE49-F238E27FC236}">
              <a16:creationId xmlns:a16="http://schemas.microsoft.com/office/drawing/2014/main" id="{E462E844-722A-46D9-A052-AB322831E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0" name="Picture 5">
          <a:extLst>
            <a:ext uri="{FF2B5EF4-FFF2-40B4-BE49-F238E27FC236}">
              <a16:creationId xmlns:a16="http://schemas.microsoft.com/office/drawing/2014/main" id="{340FA993-A3CC-44B0-85F4-61D145CEF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1" name="Picture 5">
          <a:extLst>
            <a:ext uri="{FF2B5EF4-FFF2-40B4-BE49-F238E27FC236}">
              <a16:creationId xmlns:a16="http://schemas.microsoft.com/office/drawing/2014/main" id="{850B80E5-8EFC-46AF-93CE-1C55D1A0E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2" name="Picture 5">
          <a:extLst>
            <a:ext uri="{FF2B5EF4-FFF2-40B4-BE49-F238E27FC236}">
              <a16:creationId xmlns:a16="http://schemas.microsoft.com/office/drawing/2014/main" id="{82147F93-190B-4D85-8A6A-D0812F5F9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3" name="Picture 5">
          <a:extLst>
            <a:ext uri="{FF2B5EF4-FFF2-40B4-BE49-F238E27FC236}">
              <a16:creationId xmlns:a16="http://schemas.microsoft.com/office/drawing/2014/main" id="{1FA63264-6160-43C7-8F49-A8F45AD3F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4" name="Picture 5">
          <a:extLst>
            <a:ext uri="{FF2B5EF4-FFF2-40B4-BE49-F238E27FC236}">
              <a16:creationId xmlns:a16="http://schemas.microsoft.com/office/drawing/2014/main" id="{B8CF7519-482C-4D9B-994E-BA21D98FD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5" name="Picture 5">
          <a:extLst>
            <a:ext uri="{FF2B5EF4-FFF2-40B4-BE49-F238E27FC236}">
              <a16:creationId xmlns:a16="http://schemas.microsoft.com/office/drawing/2014/main" id="{4B8DA78F-A383-447A-AE92-B31F98CB06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6" name="Picture 5">
          <a:extLst>
            <a:ext uri="{FF2B5EF4-FFF2-40B4-BE49-F238E27FC236}">
              <a16:creationId xmlns:a16="http://schemas.microsoft.com/office/drawing/2014/main" id="{A7A054DC-C8AF-44B5-A569-9F9F08E65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7" name="Picture 5">
          <a:extLst>
            <a:ext uri="{FF2B5EF4-FFF2-40B4-BE49-F238E27FC236}">
              <a16:creationId xmlns:a16="http://schemas.microsoft.com/office/drawing/2014/main" id="{7AE5F263-FEAC-4FA0-9E82-C353C5B4B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8" name="Picture 5">
          <a:extLst>
            <a:ext uri="{FF2B5EF4-FFF2-40B4-BE49-F238E27FC236}">
              <a16:creationId xmlns:a16="http://schemas.microsoft.com/office/drawing/2014/main" id="{F362D305-B13F-4A52-987E-6750F3B004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39" name="Picture 5">
          <a:extLst>
            <a:ext uri="{FF2B5EF4-FFF2-40B4-BE49-F238E27FC236}">
              <a16:creationId xmlns:a16="http://schemas.microsoft.com/office/drawing/2014/main" id="{6371920F-30DD-4473-B84C-F501B5B16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40" name="Picture 5">
          <a:extLst>
            <a:ext uri="{FF2B5EF4-FFF2-40B4-BE49-F238E27FC236}">
              <a16:creationId xmlns:a16="http://schemas.microsoft.com/office/drawing/2014/main" id="{15A31313-C920-4886-8F2D-1294CA185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1" name="Picture 5">
          <a:extLst>
            <a:ext uri="{FF2B5EF4-FFF2-40B4-BE49-F238E27FC236}">
              <a16:creationId xmlns:a16="http://schemas.microsoft.com/office/drawing/2014/main" id="{1F2F832C-0917-4252-9BAE-FD5706A933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2" name="Picture 5">
          <a:extLst>
            <a:ext uri="{FF2B5EF4-FFF2-40B4-BE49-F238E27FC236}">
              <a16:creationId xmlns:a16="http://schemas.microsoft.com/office/drawing/2014/main" id="{A5FA0CC3-B298-4E43-9A0B-7EE4E3E7C3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3" name="Picture 5">
          <a:extLst>
            <a:ext uri="{FF2B5EF4-FFF2-40B4-BE49-F238E27FC236}">
              <a16:creationId xmlns:a16="http://schemas.microsoft.com/office/drawing/2014/main" id="{F6040A34-B020-43D2-A86B-9C3D26299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4" name="Picture 5">
          <a:extLst>
            <a:ext uri="{FF2B5EF4-FFF2-40B4-BE49-F238E27FC236}">
              <a16:creationId xmlns:a16="http://schemas.microsoft.com/office/drawing/2014/main" id="{B0228817-C6BB-434F-941C-260B065A6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5" name="Picture 5">
          <a:extLst>
            <a:ext uri="{FF2B5EF4-FFF2-40B4-BE49-F238E27FC236}">
              <a16:creationId xmlns:a16="http://schemas.microsoft.com/office/drawing/2014/main" id="{5305D498-E10C-444C-94AC-6B97AA70F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6" name="Picture 5">
          <a:extLst>
            <a:ext uri="{FF2B5EF4-FFF2-40B4-BE49-F238E27FC236}">
              <a16:creationId xmlns:a16="http://schemas.microsoft.com/office/drawing/2014/main" id="{F2049849-FD2D-40A7-BBE5-AFD0A08EE2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7" name="Picture 5">
          <a:extLst>
            <a:ext uri="{FF2B5EF4-FFF2-40B4-BE49-F238E27FC236}">
              <a16:creationId xmlns:a16="http://schemas.microsoft.com/office/drawing/2014/main" id="{03D3899F-4AF3-4483-A603-089757C964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8" name="Picture 5">
          <a:extLst>
            <a:ext uri="{FF2B5EF4-FFF2-40B4-BE49-F238E27FC236}">
              <a16:creationId xmlns:a16="http://schemas.microsoft.com/office/drawing/2014/main" id="{11AE9771-01C4-4EFD-AE07-8937981B8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49" name="Picture 5">
          <a:extLst>
            <a:ext uri="{FF2B5EF4-FFF2-40B4-BE49-F238E27FC236}">
              <a16:creationId xmlns:a16="http://schemas.microsoft.com/office/drawing/2014/main" id="{ACD09224-66F6-45F1-9842-FFA3ED86F6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0" name="Picture 5">
          <a:extLst>
            <a:ext uri="{FF2B5EF4-FFF2-40B4-BE49-F238E27FC236}">
              <a16:creationId xmlns:a16="http://schemas.microsoft.com/office/drawing/2014/main" id="{C3D507FA-A918-4C3D-9E6B-8BBD9659E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1" name="Picture 5">
          <a:extLst>
            <a:ext uri="{FF2B5EF4-FFF2-40B4-BE49-F238E27FC236}">
              <a16:creationId xmlns:a16="http://schemas.microsoft.com/office/drawing/2014/main" id="{3B2E9D24-7059-4576-8FB3-F05C086CEB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2" name="Picture 5">
          <a:extLst>
            <a:ext uri="{FF2B5EF4-FFF2-40B4-BE49-F238E27FC236}">
              <a16:creationId xmlns:a16="http://schemas.microsoft.com/office/drawing/2014/main" id="{A2DF1093-6677-42B1-9C9A-B4809B85A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3" name="Picture 5">
          <a:extLst>
            <a:ext uri="{FF2B5EF4-FFF2-40B4-BE49-F238E27FC236}">
              <a16:creationId xmlns:a16="http://schemas.microsoft.com/office/drawing/2014/main" id="{F045585D-F19B-48B2-9C57-4B1D5DEFBE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4" name="Picture 5">
          <a:extLst>
            <a:ext uri="{FF2B5EF4-FFF2-40B4-BE49-F238E27FC236}">
              <a16:creationId xmlns:a16="http://schemas.microsoft.com/office/drawing/2014/main" id="{0FC4BE92-DC23-4FFB-8967-A44028678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5" name="Picture 5">
          <a:extLst>
            <a:ext uri="{FF2B5EF4-FFF2-40B4-BE49-F238E27FC236}">
              <a16:creationId xmlns:a16="http://schemas.microsoft.com/office/drawing/2014/main" id="{B81C7656-3DF3-4DFF-AF3B-F750EEE11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6" name="Picture 5">
          <a:extLst>
            <a:ext uri="{FF2B5EF4-FFF2-40B4-BE49-F238E27FC236}">
              <a16:creationId xmlns:a16="http://schemas.microsoft.com/office/drawing/2014/main" id="{8937F91B-789B-44D4-ABF3-1367DE2F4D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7" name="Picture 5">
          <a:extLst>
            <a:ext uri="{FF2B5EF4-FFF2-40B4-BE49-F238E27FC236}">
              <a16:creationId xmlns:a16="http://schemas.microsoft.com/office/drawing/2014/main" id="{55A8BC0C-4832-4D7D-A2B7-42ECEA0EE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8" name="Picture 5">
          <a:extLst>
            <a:ext uri="{FF2B5EF4-FFF2-40B4-BE49-F238E27FC236}">
              <a16:creationId xmlns:a16="http://schemas.microsoft.com/office/drawing/2014/main" id="{57469E8E-36B5-4C11-B16F-A3E984E20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59" name="Picture 5">
          <a:extLst>
            <a:ext uri="{FF2B5EF4-FFF2-40B4-BE49-F238E27FC236}">
              <a16:creationId xmlns:a16="http://schemas.microsoft.com/office/drawing/2014/main" id="{97D6A978-1D8D-488D-A8E2-9ECC0E819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60" name="Picture 5">
          <a:extLst>
            <a:ext uri="{FF2B5EF4-FFF2-40B4-BE49-F238E27FC236}">
              <a16:creationId xmlns:a16="http://schemas.microsoft.com/office/drawing/2014/main" id="{BEFFC60F-52C1-4908-B976-4EE28C917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861" name="Picture 5">
          <a:extLst>
            <a:ext uri="{FF2B5EF4-FFF2-40B4-BE49-F238E27FC236}">
              <a16:creationId xmlns:a16="http://schemas.microsoft.com/office/drawing/2014/main" id="{4E6330D4-907A-4D18-9411-438440DB3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2" name="Picture 5">
          <a:extLst>
            <a:ext uri="{FF2B5EF4-FFF2-40B4-BE49-F238E27FC236}">
              <a16:creationId xmlns:a16="http://schemas.microsoft.com/office/drawing/2014/main" id="{9F75D6EE-0164-47CE-8025-3AA52E97F7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3" name="Picture 5">
          <a:extLst>
            <a:ext uri="{FF2B5EF4-FFF2-40B4-BE49-F238E27FC236}">
              <a16:creationId xmlns:a16="http://schemas.microsoft.com/office/drawing/2014/main" id="{1A48B6E6-DD86-4090-8910-994A5D53FF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4" name="Picture 5">
          <a:extLst>
            <a:ext uri="{FF2B5EF4-FFF2-40B4-BE49-F238E27FC236}">
              <a16:creationId xmlns:a16="http://schemas.microsoft.com/office/drawing/2014/main" id="{2CF3C2FE-002B-4672-8C84-DC22D438A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5" name="Picture 5">
          <a:extLst>
            <a:ext uri="{FF2B5EF4-FFF2-40B4-BE49-F238E27FC236}">
              <a16:creationId xmlns:a16="http://schemas.microsoft.com/office/drawing/2014/main" id="{69A8CE80-C59C-481F-8306-EF1E75188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6" name="Picture 5">
          <a:extLst>
            <a:ext uri="{FF2B5EF4-FFF2-40B4-BE49-F238E27FC236}">
              <a16:creationId xmlns:a16="http://schemas.microsoft.com/office/drawing/2014/main" id="{42CE61DB-B774-4684-B528-DAA5D57C2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7" name="Picture 5">
          <a:extLst>
            <a:ext uri="{FF2B5EF4-FFF2-40B4-BE49-F238E27FC236}">
              <a16:creationId xmlns:a16="http://schemas.microsoft.com/office/drawing/2014/main" id="{39956E93-27FD-43C6-AE0F-A27E2AC4E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8" name="Picture 5">
          <a:extLst>
            <a:ext uri="{FF2B5EF4-FFF2-40B4-BE49-F238E27FC236}">
              <a16:creationId xmlns:a16="http://schemas.microsoft.com/office/drawing/2014/main" id="{E5186FAE-E639-4488-934B-3A76738A9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69" name="Picture 5">
          <a:extLst>
            <a:ext uri="{FF2B5EF4-FFF2-40B4-BE49-F238E27FC236}">
              <a16:creationId xmlns:a16="http://schemas.microsoft.com/office/drawing/2014/main" id="{ECA5AF41-3DE0-4E4B-AC73-C912A3A4E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0" name="Picture 5">
          <a:extLst>
            <a:ext uri="{FF2B5EF4-FFF2-40B4-BE49-F238E27FC236}">
              <a16:creationId xmlns:a16="http://schemas.microsoft.com/office/drawing/2014/main" id="{ED298BD2-7DE0-4DC5-AA36-9D2DCF680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1" name="Picture 5">
          <a:extLst>
            <a:ext uri="{FF2B5EF4-FFF2-40B4-BE49-F238E27FC236}">
              <a16:creationId xmlns:a16="http://schemas.microsoft.com/office/drawing/2014/main" id="{4E0B890C-9050-458F-9EE7-DD4AF6A7D6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2" name="Picture 5">
          <a:extLst>
            <a:ext uri="{FF2B5EF4-FFF2-40B4-BE49-F238E27FC236}">
              <a16:creationId xmlns:a16="http://schemas.microsoft.com/office/drawing/2014/main" id="{A9658050-D544-44D5-ACB3-BE1608F355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3" name="Picture 5">
          <a:extLst>
            <a:ext uri="{FF2B5EF4-FFF2-40B4-BE49-F238E27FC236}">
              <a16:creationId xmlns:a16="http://schemas.microsoft.com/office/drawing/2014/main" id="{D4636B62-2C87-4864-A189-5299493BB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4" name="Picture 5">
          <a:extLst>
            <a:ext uri="{FF2B5EF4-FFF2-40B4-BE49-F238E27FC236}">
              <a16:creationId xmlns:a16="http://schemas.microsoft.com/office/drawing/2014/main" id="{6AD46DBF-BFF2-4DE1-A260-F68CC69934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5" name="Picture 5">
          <a:extLst>
            <a:ext uri="{FF2B5EF4-FFF2-40B4-BE49-F238E27FC236}">
              <a16:creationId xmlns:a16="http://schemas.microsoft.com/office/drawing/2014/main" id="{6F4D1FA8-D895-4FC7-A06B-6127025A9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6" name="Picture 5">
          <a:extLst>
            <a:ext uri="{FF2B5EF4-FFF2-40B4-BE49-F238E27FC236}">
              <a16:creationId xmlns:a16="http://schemas.microsoft.com/office/drawing/2014/main" id="{F99EF6E7-E8C0-4CCD-9D54-74EAC45FB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7" name="Picture 5">
          <a:extLst>
            <a:ext uri="{FF2B5EF4-FFF2-40B4-BE49-F238E27FC236}">
              <a16:creationId xmlns:a16="http://schemas.microsoft.com/office/drawing/2014/main" id="{04BE7D88-6BB6-42E3-8DDF-0B69E4F661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8" name="Picture 5">
          <a:extLst>
            <a:ext uri="{FF2B5EF4-FFF2-40B4-BE49-F238E27FC236}">
              <a16:creationId xmlns:a16="http://schemas.microsoft.com/office/drawing/2014/main" id="{296F314A-B2D9-41D6-A4AB-F3594B5B1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79" name="Picture 5">
          <a:extLst>
            <a:ext uri="{FF2B5EF4-FFF2-40B4-BE49-F238E27FC236}">
              <a16:creationId xmlns:a16="http://schemas.microsoft.com/office/drawing/2014/main" id="{009883D3-1B25-42A7-88FC-40EC0E0E4D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80" name="Picture 5">
          <a:extLst>
            <a:ext uri="{FF2B5EF4-FFF2-40B4-BE49-F238E27FC236}">
              <a16:creationId xmlns:a16="http://schemas.microsoft.com/office/drawing/2014/main" id="{5615A187-430F-4F1D-BA81-6495F6BC76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81" name="Picture 5">
          <a:extLst>
            <a:ext uri="{FF2B5EF4-FFF2-40B4-BE49-F238E27FC236}">
              <a16:creationId xmlns:a16="http://schemas.microsoft.com/office/drawing/2014/main" id="{75E3129F-4758-4C1F-9DE3-E110F2E27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6882" name="Picture 5">
          <a:extLst>
            <a:ext uri="{FF2B5EF4-FFF2-40B4-BE49-F238E27FC236}">
              <a16:creationId xmlns:a16="http://schemas.microsoft.com/office/drawing/2014/main" id="{09B547D5-9F21-4685-9985-3513082FB9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3" name="Picture 5">
          <a:extLst>
            <a:ext uri="{FF2B5EF4-FFF2-40B4-BE49-F238E27FC236}">
              <a16:creationId xmlns:a16="http://schemas.microsoft.com/office/drawing/2014/main" id="{EBA567B4-0D52-4461-91AA-172F22C8F2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4" name="Picture 5">
          <a:extLst>
            <a:ext uri="{FF2B5EF4-FFF2-40B4-BE49-F238E27FC236}">
              <a16:creationId xmlns:a16="http://schemas.microsoft.com/office/drawing/2014/main" id="{188A37D8-8F90-4A69-844A-FBCE1D113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5" name="Picture 5">
          <a:extLst>
            <a:ext uri="{FF2B5EF4-FFF2-40B4-BE49-F238E27FC236}">
              <a16:creationId xmlns:a16="http://schemas.microsoft.com/office/drawing/2014/main" id="{1CDDA95E-F654-4423-A4E9-F436F16348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6" name="Picture 5">
          <a:extLst>
            <a:ext uri="{FF2B5EF4-FFF2-40B4-BE49-F238E27FC236}">
              <a16:creationId xmlns:a16="http://schemas.microsoft.com/office/drawing/2014/main" id="{E4A29EFE-94FB-4327-86BB-E66E3C26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7" name="Picture 5">
          <a:extLst>
            <a:ext uri="{FF2B5EF4-FFF2-40B4-BE49-F238E27FC236}">
              <a16:creationId xmlns:a16="http://schemas.microsoft.com/office/drawing/2014/main" id="{D7B6829E-A9DE-44D5-8121-8B55F510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8" name="Picture 5">
          <a:extLst>
            <a:ext uri="{FF2B5EF4-FFF2-40B4-BE49-F238E27FC236}">
              <a16:creationId xmlns:a16="http://schemas.microsoft.com/office/drawing/2014/main" id="{894AB4AA-D586-4274-963D-4A5404DB0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89" name="Picture 5">
          <a:extLst>
            <a:ext uri="{FF2B5EF4-FFF2-40B4-BE49-F238E27FC236}">
              <a16:creationId xmlns:a16="http://schemas.microsoft.com/office/drawing/2014/main" id="{CD365C9B-FF22-4673-80A3-4433601D9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0" name="Picture 5">
          <a:extLst>
            <a:ext uri="{FF2B5EF4-FFF2-40B4-BE49-F238E27FC236}">
              <a16:creationId xmlns:a16="http://schemas.microsoft.com/office/drawing/2014/main" id="{BB426CE0-7E80-44DB-8DB6-43E015BB8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1" name="Picture 5">
          <a:extLst>
            <a:ext uri="{FF2B5EF4-FFF2-40B4-BE49-F238E27FC236}">
              <a16:creationId xmlns:a16="http://schemas.microsoft.com/office/drawing/2014/main" id="{CA944692-0CCA-4C90-AFBB-15698CC79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2" name="Picture 5">
          <a:extLst>
            <a:ext uri="{FF2B5EF4-FFF2-40B4-BE49-F238E27FC236}">
              <a16:creationId xmlns:a16="http://schemas.microsoft.com/office/drawing/2014/main" id="{827DD810-72C0-43C4-BA4A-CBF0F2C5E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3" name="Picture 5">
          <a:extLst>
            <a:ext uri="{FF2B5EF4-FFF2-40B4-BE49-F238E27FC236}">
              <a16:creationId xmlns:a16="http://schemas.microsoft.com/office/drawing/2014/main" id="{B1A36DC6-F3BC-412D-8EB6-6888F0A205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4" name="Picture 5">
          <a:extLst>
            <a:ext uri="{FF2B5EF4-FFF2-40B4-BE49-F238E27FC236}">
              <a16:creationId xmlns:a16="http://schemas.microsoft.com/office/drawing/2014/main" id="{31408EDB-12F5-403F-9304-9EF22539B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5" name="Picture 5">
          <a:extLst>
            <a:ext uri="{FF2B5EF4-FFF2-40B4-BE49-F238E27FC236}">
              <a16:creationId xmlns:a16="http://schemas.microsoft.com/office/drawing/2014/main" id="{A1F7FBAC-1E57-45E0-9A80-984D7D69D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6" name="Picture 5">
          <a:extLst>
            <a:ext uri="{FF2B5EF4-FFF2-40B4-BE49-F238E27FC236}">
              <a16:creationId xmlns:a16="http://schemas.microsoft.com/office/drawing/2014/main" id="{B371CFB4-E13A-4B2C-A70D-119386D8B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7" name="Picture 5">
          <a:extLst>
            <a:ext uri="{FF2B5EF4-FFF2-40B4-BE49-F238E27FC236}">
              <a16:creationId xmlns:a16="http://schemas.microsoft.com/office/drawing/2014/main" id="{ADAB1034-0281-4E17-9ADC-F0FF69586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8" name="Picture 5">
          <a:extLst>
            <a:ext uri="{FF2B5EF4-FFF2-40B4-BE49-F238E27FC236}">
              <a16:creationId xmlns:a16="http://schemas.microsoft.com/office/drawing/2014/main" id="{87033898-DADA-4A81-9216-39E9F9075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899" name="Picture 5">
          <a:extLst>
            <a:ext uri="{FF2B5EF4-FFF2-40B4-BE49-F238E27FC236}">
              <a16:creationId xmlns:a16="http://schemas.microsoft.com/office/drawing/2014/main" id="{3057CEF5-3CD8-4347-81C6-3B3351A68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0" name="Picture 5">
          <a:extLst>
            <a:ext uri="{FF2B5EF4-FFF2-40B4-BE49-F238E27FC236}">
              <a16:creationId xmlns:a16="http://schemas.microsoft.com/office/drawing/2014/main" id="{B8AE4040-CAFA-431F-9A6A-E6EB89CDE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1" name="Picture 5">
          <a:extLst>
            <a:ext uri="{FF2B5EF4-FFF2-40B4-BE49-F238E27FC236}">
              <a16:creationId xmlns:a16="http://schemas.microsoft.com/office/drawing/2014/main" id="{72BF1D55-55E6-42FB-A698-EEF844BEDA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2" name="Picture 5">
          <a:extLst>
            <a:ext uri="{FF2B5EF4-FFF2-40B4-BE49-F238E27FC236}">
              <a16:creationId xmlns:a16="http://schemas.microsoft.com/office/drawing/2014/main" id="{630BA121-84BE-4BEE-9B00-46DECADDE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3" name="Picture 5">
          <a:extLst>
            <a:ext uri="{FF2B5EF4-FFF2-40B4-BE49-F238E27FC236}">
              <a16:creationId xmlns:a16="http://schemas.microsoft.com/office/drawing/2014/main" id="{7DA99554-30BB-4459-B00D-4B19C7B6E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4" name="Picture 5">
          <a:extLst>
            <a:ext uri="{FF2B5EF4-FFF2-40B4-BE49-F238E27FC236}">
              <a16:creationId xmlns:a16="http://schemas.microsoft.com/office/drawing/2014/main" id="{00079C8E-5A20-4ECF-BC26-260BF0A6EB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5" name="Picture 5">
          <a:extLst>
            <a:ext uri="{FF2B5EF4-FFF2-40B4-BE49-F238E27FC236}">
              <a16:creationId xmlns:a16="http://schemas.microsoft.com/office/drawing/2014/main" id="{70E8BD7D-CF7E-4587-A6F0-E525FE904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6" name="Picture 5">
          <a:extLst>
            <a:ext uri="{FF2B5EF4-FFF2-40B4-BE49-F238E27FC236}">
              <a16:creationId xmlns:a16="http://schemas.microsoft.com/office/drawing/2014/main" id="{B7934E9C-6D9B-40FF-A4AC-13EA87F2F6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7" name="Picture 5">
          <a:extLst>
            <a:ext uri="{FF2B5EF4-FFF2-40B4-BE49-F238E27FC236}">
              <a16:creationId xmlns:a16="http://schemas.microsoft.com/office/drawing/2014/main" id="{89819665-5E08-4817-8FB8-3820E990CF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8" name="Picture 5">
          <a:extLst>
            <a:ext uri="{FF2B5EF4-FFF2-40B4-BE49-F238E27FC236}">
              <a16:creationId xmlns:a16="http://schemas.microsoft.com/office/drawing/2014/main" id="{7AAAB30F-967B-4BA3-84CE-1DC9780AC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09" name="Picture 5">
          <a:extLst>
            <a:ext uri="{FF2B5EF4-FFF2-40B4-BE49-F238E27FC236}">
              <a16:creationId xmlns:a16="http://schemas.microsoft.com/office/drawing/2014/main" id="{292495F7-EDE3-4C1C-9E2D-B8B715FF8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0" name="Picture 5">
          <a:extLst>
            <a:ext uri="{FF2B5EF4-FFF2-40B4-BE49-F238E27FC236}">
              <a16:creationId xmlns:a16="http://schemas.microsoft.com/office/drawing/2014/main" id="{029B51B7-1D6E-49A6-943B-DC8B12DBB6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1" name="Picture 5">
          <a:extLst>
            <a:ext uri="{FF2B5EF4-FFF2-40B4-BE49-F238E27FC236}">
              <a16:creationId xmlns:a16="http://schemas.microsoft.com/office/drawing/2014/main" id="{0CF235A0-27A8-44BB-ADD1-3045E902F6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2" name="Picture 5">
          <a:extLst>
            <a:ext uri="{FF2B5EF4-FFF2-40B4-BE49-F238E27FC236}">
              <a16:creationId xmlns:a16="http://schemas.microsoft.com/office/drawing/2014/main" id="{29E691DB-0205-47C1-9D12-DD5C357ED2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3" name="Picture 5">
          <a:extLst>
            <a:ext uri="{FF2B5EF4-FFF2-40B4-BE49-F238E27FC236}">
              <a16:creationId xmlns:a16="http://schemas.microsoft.com/office/drawing/2014/main" id="{A5012004-7BC1-4FEE-BDEB-BD6E163EA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4" name="Picture 5">
          <a:extLst>
            <a:ext uri="{FF2B5EF4-FFF2-40B4-BE49-F238E27FC236}">
              <a16:creationId xmlns:a16="http://schemas.microsoft.com/office/drawing/2014/main" id="{71CDB161-3069-4FD3-89BE-2AE009696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5" name="Picture 5">
          <a:extLst>
            <a:ext uri="{FF2B5EF4-FFF2-40B4-BE49-F238E27FC236}">
              <a16:creationId xmlns:a16="http://schemas.microsoft.com/office/drawing/2014/main" id="{B8898B4F-52F4-48EE-A74B-13CEB8EBB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6" name="Picture 5">
          <a:extLst>
            <a:ext uri="{FF2B5EF4-FFF2-40B4-BE49-F238E27FC236}">
              <a16:creationId xmlns:a16="http://schemas.microsoft.com/office/drawing/2014/main" id="{3F7A19D9-530C-44F3-95CD-D55C244CB7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7" name="Picture 5">
          <a:extLst>
            <a:ext uri="{FF2B5EF4-FFF2-40B4-BE49-F238E27FC236}">
              <a16:creationId xmlns:a16="http://schemas.microsoft.com/office/drawing/2014/main" id="{3E18C745-C48F-43CD-B9B0-4421B3EC28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8" name="Picture 5">
          <a:extLst>
            <a:ext uri="{FF2B5EF4-FFF2-40B4-BE49-F238E27FC236}">
              <a16:creationId xmlns:a16="http://schemas.microsoft.com/office/drawing/2014/main" id="{CF55680D-7E5E-419B-982D-741AF74A09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19" name="Picture 5">
          <a:extLst>
            <a:ext uri="{FF2B5EF4-FFF2-40B4-BE49-F238E27FC236}">
              <a16:creationId xmlns:a16="http://schemas.microsoft.com/office/drawing/2014/main" id="{95F08B7A-048D-4C80-B13B-B63D22ABC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0" name="Picture 5">
          <a:extLst>
            <a:ext uri="{FF2B5EF4-FFF2-40B4-BE49-F238E27FC236}">
              <a16:creationId xmlns:a16="http://schemas.microsoft.com/office/drawing/2014/main" id="{57EA9A02-A374-4B3C-9C59-46639D78CA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1" name="Picture 5">
          <a:extLst>
            <a:ext uri="{FF2B5EF4-FFF2-40B4-BE49-F238E27FC236}">
              <a16:creationId xmlns:a16="http://schemas.microsoft.com/office/drawing/2014/main" id="{5D339A73-6E88-4214-A1B5-F618B187DC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2" name="Picture 5">
          <a:extLst>
            <a:ext uri="{FF2B5EF4-FFF2-40B4-BE49-F238E27FC236}">
              <a16:creationId xmlns:a16="http://schemas.microsoft.com/office/drawing/2014/main" id="{1A1C9531-1CFF-47B1-8F20-8A07C33C0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3" name="Picture 5">
          <a:extLst>
            <a:ext uri="{FF2B5EF4-FFF2-40B4-BE49-F238E27FC236}">
              <a16:creationId xmlns:a16="http://schemas.microsoft.com/office/drawing/2014/main" id="{BD4FDE1E-23E6-4C0B-98E3-2FD1B7417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4" name="Picture 5">
          <a:extLst>
            <a:ext uri="{FF2B5EF4-FFF2-40B4-BE49-F238E27FC236}">
              <a16:creationId xmlns:a16="http://schemas.microsoft.com/office/drawing/2014/main" id="{49D27A18-416B-4688-BCDD-0C3430C43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5" name="Picture 5">
          <a:extLst>
            <a:ext uri="{FF2B5EF4-FFF2-40B4-BE49-F238E27FC236}">
              <a16:creationId xmlns:a16="http://schemas.microsoft.com/office/drawing/2014/main" id="{B1FE95D0-7C00-4118-98F0-9730254BFB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6" name="Picture 5">
          <a:extLst>
            <a:ext uri="{FF2B5EF4-FFF2-40B4-BE49-F238E27FC236}">
              <a16:creationId xmlns:a16="http://schemas.microsoft.com/office/drawing/2014/main" id="{88740A5F-0004-46B3-9CFF-6866F94C5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7" name="Picture 5">
          <a:extLst>
            <a:ext uri="{FF2B5EF4-FFF2-40B4-BE49-F238E27FC236}">
              <a16:creationId xmlns:a16="http://schemas.microsoft.com/office/drawing/2014/main" id="{692899B3-0B95-4689-854A-29B47173A9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8" name="Picture 5">
          <a:extLst>
            <a:ext uri="{FF2B5EF4-FFF2-40B4-BE49-F238E27FC236}">
              <a16:creationId xmlns:a16="http://schemas.microsoft.com/office/drawing/2014/main" id="{A724E220-2CC7-4BE3-9F8E-88A190620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29" name="Picture 5">
          <a:extLst>
            <a:ext uri="{FF2B5EF4-FFF2-40B4-BE49-F238E27FC236}">
              <a16:creationId xmlns:a16="http://schemas.microsoft.com/office/drawing/2014/main" id="{CF1359D0-D144-4BCE-8EB2-A5551898F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0" name="Picture 5">
          <a:extLst>
            <a:ext uri="{FF2B5EF4-FFF2-40B4-BE49-F238E27FC236}">
              <a16:creationId xmlns:a16="http://schemas.microsoft.com/office/drawing/2014/main" id="{ACC13550-966C-4611-84E2-EB8D61854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1" name="Picture 5">
          <a:extLst>
            <a:ext uri="{FF2B5EF4-FFF2-40B4-BE49-F238E27FC236}">
              <a16:creationId xmlns:a16="http://schemas.microsoft.com/office/drawing/2014/main" id="{1AA569A0-FE5F-4880-8F2E-9F12FEC589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2" name="Picture 5">
          <a:extLst>
            <a:ext uri="{FF2B5EF4-FFF2-40B4-BE49-F238E27FC236}">
              <a16:creationId xmlns:a16="http://schemas.microsoft.com/office/drawing/2014/main" id="{0543D6F5-5F66-4E94-BD9B-66D196528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3" name="Picture 5">
          <a:extLst>
            <a:ext uri="{FF2B5EF4-FFF2-40B4-BE49-F238E27FC236}">
              <a16:creationId xmlns:a16="http://schemas.microsoft.com/office/drawing/2014/main" id="{2AADDB6D-CFC5-455A-ADFE-57C567DEA2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4" name="Picture 5">
          <a:extLst>
            <a:ext uri="{FF2B5EF4-FFF2-40B4-BE49-F238E27FC236}">
              <a16:creationId xmlns:a16="http://schemas.microsoft.com/office/drawing/2014/main" id="{DA901EB0-7512-4026-AC73-2DD8D154D4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5" name="Picture 5">
          <a:extLst>
            <a:ext uri="{FF2B5EF4-FFF2-40B4-BE49-F238E27FC236}">
              <a16:creationId xmlns:a16="http://schemas.microsoft.com/office/drawing/2014/main" id="{893379F0-1DB2-4758-B68E-E2824FD94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6" name="Picture 5">
          <a:extLst>
            <a:ext uri="{FF2B5EF4-FFF2-40B4-BE49-F238E27FC236}">
              <a16:creationId xmlns:a16="http://schemas.microsoft.com/office/drawing/2014/main" id="{02E4FB4C-FF2D-44A9-B86E-E36290480A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7" name="Picture 5">
          <a:extLst>
            <a:ext uri="{FF2B5EF4-FFF2-40B4-BE49-F238E27FC236}">
              <a16:creationId xmlns:a16="http://schemas.microsoft.com/office/drawing/2014/main" id="{FB10DA07-5155-40CE-B443-CDC1E2F09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8" name="Picture 5">
          <a:extLst>
            <a:ext uri="{FF2B5EF4-FFF2-40B4-BE49-F238E27FC236}">
              <a16:creationId xmlns:a16="http://schemas.microsoft.com/office/drawing/2014/main" id="{4CD53FF1-3654-4C0B-ABB6-97851A81C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39" name="Picture 5">
          <a:extLst>
            <a:ext uri="{FF2B5EF4-FFF2-40B4-BE49-F238E27FC236}">
              <a16:creationId xmlns:a16="http://schemas.microsoft.com/office/drawing/2014/main" id="{2250FAD6-9819-41C4-9BEA-8E727DA86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0" name="Picture 5">
          <a:extLst>
            <a:ext uri="{FF2B5EF4-FFF2-40B4-BE49-F238E27FC236}">
              <a16:creationId xmlns:a16="http://schemas.microsoft.com/office/drawing/2014/main" id="{DD8D5293-C85F-4AD3-89A7-5F3EEA463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1" name="Picture 5">
          <a:extLst>
            <a:ext uri="{FF2B5EF4-FFF2-40B4-BE49-F238E27FC236}">
              <a16:creationId xmlns:a16="http://schemas.microsoft.com/office/drawing/2014/main" id="{311A4328-0869-4B85-BD69-4B5B307E4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2" name="Picture 5">
          <a:extLst>
            <a:ext uri="{FF2B5EF4-FFF2-40B4-BE49-F238E27FC236}">
              <a16:creationId xmlns:a16="http://schemas.microsoft.com/office/drawing/2014/main" id="{5348A12E-E166-4F2C-ABED-8E8E3DFA9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3" name="Picture 5">
          <a:extLst>
            <a:ext uri="{FF2B5EF4-FFF2-40B4-BE49-F238E27FC236}">
              <a16:creationId xmlns:a16="http://schemas.microsoft.com/office/drawing/2014/main" id="{68CAA940-5CC4-4BF3-A31F-1593409BDD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6944" name="Picture 5">
          <a:extLst>
            <a:ext uri="{FF2B5EF4-FFF2-40B4-BE49-F238E27FC236}">
              <a16:creationId xmlns:a16="http://schemas.microsoft.com/office/drawing/2014/main" id="{79165EBF-8DF3-4D7B-9AD0-240865C817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45" name="Picture 5">
          <a:extLst>
            <a:ext uri="{FF2B5EF4-FFF2-40B4-BE49-F238E27FC236}">
              <a16:creationId xmlns:a16="http://schemas.microsoft.com/office/drawing/2014/main" id="{39951F49-4525-4115-BF6E-657BE8E43C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46" name="Picture 5">
          <a:extLst>
            <a:ext uri="{FF2B5EF4-FFF2-40B4-BE49-F238E27FC236}">
              <a16:creationId xmlns:a16="http://schemas.microsoft.com/office/drawing/2014/main" id="{B62B8F6F-25A7-46F7-A2FF-DC9700F2E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47" name="Picture 5">
          <a:extLst>
            <a:ext uri="{FF2B5EF4-FFF2-40B4-BE49-F238E27FC236}">
              <a16:creationId xmlns:a16="http://schemas.microsoft.com/office/drawing/2014/main" id="{C2A2284C-7774-43F3-985E-8E7DF9C3C6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48" name="Picture 5">
          <a:extLst>
            <a:ext uri="{FF2B5EF4-FFF2-40B4-BE49-F238E27FC236}">
              <a16:creationId xmlns:a16="http://schemas.microsoft.com/office/drawing/2014/main" id="{EB36584D-3CE3-49D5-B707-047BF7A0D1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49" name="Picture 5">
          <a:extLst>
            <a:ext uri="{FF2B5EF4-FFF2-40B4-BE49-F238E27FC236}">
              <a16:creationId xmlns:a16="http://schemas.microsoft.com/office/drawing/2014/main" id="{AEBD8EE3-839E-40DF-B861-D69C0B632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0" name="Picture 5">
          <a:extLst>
            <a:ext uri="{FF2B5EF4-FFF2-40B4-BE49-F238E27FC236}">
              <a16:creationId xmlns:a16="http://schemas.microsoft.com/office/drawing/2014/main" id="{BC690BF2-D92B-4CB7-84F5-21B479FDB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1" name="Picture 5">
          <a:extLst>
            <a:ext uri="{FF2B5EF4-FFF2-40B4-BE49-F238E27FC236}">
              <a16:creationId xmlns:a16="http://schemas.microsoft.com/office/drawing/2014/main" id="{13D877E4-BDBF-4AD7-B1F7-0F1126315C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2" name="Picture 5">
          <a:extLst>
            <a:ext uri="{FF2B5EF4-FFF2-40B4-BE49-F238E27FC236}">
              <a16:creationId xmlns:a16="http://schemas.microsoft.com/office/drawing/2014/main" id="{BB3E3E26-C07E-4D11-85B5-00F118B2B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3" name="Picture 5">
          <a:extLst>
            <a:ext uri="{FF2B5EF4-FFF2-40B4-BE49-F238E27FC236}">
              <a16:creationId xmlns:a16="http://schemas.microsoft.com/office/drawing/2014/main" id="{3A3AA527-2BB9-4063-8072-6A873B1907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4" name="Picture 5">
          <a:extLst>
            <a:ext uri="{FF2B5EF4-FFF2-40B4-BE49-F238E27FC236}">
              <a16:creationId xmlns:a16="http://schemas.microsoft.com/office/drawing/2014/main" id="{DF3513A5-6E36-410D-AD7C-68F1068A68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5" name="Picture 5">
          <a:extLst>
            <a:ext uri="{FF2B5EF4-FFF2-40B4-BE49-F238E27FC236}">
              <a16:creationId xmlns:a16="http://schemas.microsoft.com/office/drawing/2014/main" id="{422E31C7-9EE0-4B2E-99CF-BF099C1C8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6" name="Picture 5">
          <a:extLst>
            <a:ext uri="{FF2B5EF4-FFF2-40B4-BE49-F238E27FC236}">
              <a16:creationId xmlns:a16="http://schemas.microsoft.com/office/drawing/2014/main" id="{259BB1C9-549E-4F1F-982B-3C7ADC70D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7" name="Picture 5">
          <a:extLst>
            <a:ext uri="{FF2B5EF4-FFF2-40B4-BE49-F238E27FC236}">
              <a16:creationId xmlns:a16="http://schemas.microsoft.com/office/drawing/2014/main" id="{1A567AD3-1835-4FD7-BAAB-C652F2E6C3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8" name="Picture 5">
          <a:extLst>
            <a:ext uri="{FF2B5EF4-FFF2-40B4-BE49-F238E27FC236}">
              <a16:creationId xmlns:a16="http://schemas.microsoft.com/office/drawing/2014/main" id="{36AAF873-854A-4196-9BE5-013769715C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59" name="Picture 5">
          <a:extLst>
            <a:ext uri="{FF2B5EF4-FFF2-40B4-BE49-F238E27FC236}">
              <a16:creationId xmlns:a16="http://schemas.microsoft.com/office/drawing/2014/main" id="{F9BD617A-BCD8-4756-A279-7E52DAD17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0" name="Picture 5">
          <a:extLst>
            <a:ext uri="{FF2B5EF4-FFF2-40B4-BE49-F238E27FC236}">
              <a16:creationId xmlns:a16="http://schemas.microsoft.com/office/drawing/2014/main" id="{238CA84A-68D8-4BB9-BBE3-37D561D7B0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1" name="Picture 5">
          <a:extLst>
            <a:ext uri="{FF2B5EF4-FFF2-40B4-BE49-F238E27FC236}">
              <a16:creationId xmlns:a16="http://schemas.microsoft.com/office/drawing/2014/main" id="{CBB43EBC-95BB-4741-BCB5-9E86F75EA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2" name="Picture 5">
          <a:extLst>
            <a:ext uri="{FF2B5EF4-FFF2-40B4-BE49-F238E27FC236}">
              <a16:creationId xmlns:a16="http://schemas.microsoft.com/office/drawing/2014/main" id="{BDC77A0F-B4E4-4BB2-A216-36C4B5593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3" name="Picture 5">
          <a:extLst>
            <a:ext uri="{FF2B5EF4-FFF2-40B4-BE49-F238E27FC236}">
              <a16:creationId xmlns:a16="http://schemas.microsoft.com/office/drawing/2014/main" id="{3406B557-0C13-4918-A20D-33CB123285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4" name="Picture 5">
          <a:extLst>
            <a:ext uri="{FF2B5EF4-FFF2-40B4-BE49-F238E27FC236}">
              <a16:creationId xmlns:a16="http://schemas.microsoft.com/office/drawing/2014/main" id="{8454E641-B89D-4255-B18F-B2DEEABB5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6965" name="Picture 5">
          <a:extLst>
            <a:ext uri="{FF2B5EF4-FFF2-40B4-BE49-F238E27FC236}">
              <a16:creationId xmlns:a16="http://schemas.microsoft.com/office/drawing/2014/main" id="{E321469A-3732-49BB-92B1-40D72EADF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66" name="Picture 5">
          <a:extLst>
            <a:ext uri="{FF2B5EF4-FFF2-40B4-BE49-F238E27FC236}">
              <a16:creationId xmlns:a16="http://schemas.microsoft.com/office/drawing/2014/main" id="{E5C9A468-D211-41F3-BCF5-9E3E920C8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67" name="Picture 5">
          <a:extLst>
            <a:ext uri="{FF2B5EF4-FFF2-40B4-BE49-F238E27FC236}">
              <a16:creationId xmlns:a16="http://schemas.microsoft.com/office/drawing/2014/main" id="{DCBEE20A-2D2F-4AE3-9706-05ED7526B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68" name="Picture 5">
          <a:extLst>
            <a:ext uri="{FF2B5EF4-FFF2-40B4-BE49-F238E27FC236}">
              <a16:creationId xmlns:a16="http://schemas.microsoft.com/office/drawing/2014/main" id="{42EF6A91-AF94-4EB8-81A9-81C1E757A2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69" name="Picture 5">
          <a:extLst>
            <a:ext uri="{FF2B5EF4-FFF2-40B4-BE49-F238E27FC236}">
              <a16:creationId xmlns:a16="http://schemas.microsoft.com/office/drawing/2014/main" id="{FF0C8D66-5AB8-4801-8DCD-880B91084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0" name="Picture 5">
          <a:extLst>
            <a:ext uri="{FF2B5EF4-FFF2-40B4-BE49-F238E27FC236}">
              <a16:creationId xmlns:a16="http://schemas.microsoft.com/office/drawing/2014/main" id="{E4FB5640-0D30-4582-8DB2-19D04ADB2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1" name="Picture 5">
          <a:extLst>
            <a:ext uri="{FF2B5EF4-FFF2-40B4-BE49-F238E27FC236}">
              <a16:creationId xmlns:a16="http://schemas.microsoft.com/office/drawing/2014/main" id="{622FDD65-CD78-4270-82A2-67487D6A43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2" name="Picture 5">
          <a:extLst>
            <a:ext uri="{FF2B5EF4-FFF2-40B4-BE49-F238E27FC236}">
              <a16:creationId xmlns:a16="http://schemas.microsoft.com/office/drawing/2014/main" id="{A0042097-2AC7-439A-9A64-FE74A09122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3" name="Picture 5">
          <a:extLst>
            <a:ext uri="{FF2B5EF4-FFF2-40B4-BE49-F238E27FC236}">
              <a16:creationId xmlns:a16="http://schemas.microsoft.com/office/drawing/2014/main" id="{21E986FB-2996-4CBF-AC91-088B355D7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4" name="Picture 5">
          <a:extLst>
            <a:ext uri="{FF2B5EF4-FFF2-40B4-BE49-F238E27FC236}">
              <a16:creationId xmlns:a16="http://schemas.microsoft.com/office/drawing/2014/main" id="{F746DD18-2E64-4FF8-88BB-D6E139E0E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5" name="Picture 5">
          <a:extLst>
            <a:ext uri="{FF2B5EF4-FFF2-40B4-BE49-F238E27FC236}">
              <a16:creationId xmlns:a16="http://schemas.microsoft.com/office/drawing/2014/main" id="{6F70B2DC-02CB-4E13-9153-5C91F5CC9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6" name="Picture 5">
          <a:extLst>
            <a:ext uri="{FF2B5EF4-FFF2-40B4-BE49-F238E27FC236}">
              <a16:creationId xmlns:a16="http://schemas.microsoft.com/office/drawing/2014/main" id="{D7126172-241F-41E1-BBBA-6D0CF3454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7" name="Picture 5">
          <a:extLst>
            <a:ext uri="{FF2B5EF4-FFF2-40B4-BE49-F238E27FC236}">
              <a16:creationId xmlns:a16="http://schemas.microsoft.com/office/drawing/2014/main" id="{78C595F1-7319-4016-8F2B-811F27DB4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8" name="Picture 5">
          <a:extLst>
            <a:ext uri="{FF2B5EF4-FFF2-40B4-BE49-F238E27FC236}">
              <a16:creationId xmlns:a16="http://schemas.microsoft.com/office/drawing/2014/main" id="{17685302-C978-4A00-8BEA-ACD24CFF7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79" name="Picture 5">
          <a:extLst>
            <a:ext uri="{FF2B5EF4-FFF2-40B4-BE49-F238E27FC236}">
              <a16:creationId xmlns:a16="http://schemas.microsoft.com/office/drawing/2014/main" id="{BFAA0BBB-129D-4DD3-A948-91F5DCCA9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0" name="Picture 5">
          <a:extLst>
            <a:ext uri="{FF2B5EF4-FFF2-40B4-BE49-F238E27FC236}">
              <a16:creationId xmlns:a16="http://schemas.microsoft.com/office/drawing/2014/main" id="{B2FFF754-593C-4E98-9755-F0C4D0122B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1" name="Picture 5">
          <a:extLst>
            <a:ext uri="{FF2B5EF4-FFF2-40B4-BE49-F238E27FC236}">
              <a16:creationId xmlns:a16="http://schemas.microsoft.com/office/drawing/2014/main" id="{F956A3D2-6847-47D3-97FD-F6CE891519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2" name="Picture 5">
          <a:extLst>
            <a:ext uri="{FF2B5EF4-FFF2-40B4-BE49-F238E27FC236}">
              <a16:creationId xmlns:a16="http://schemas.microsoft.com/office/drawing/2014/main" id="{60193F4A-A856-4E79-9CA7-559623424B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3" name="Picture 5">
          <a:extLst>
            <a:ext uri="{FF2B5EF4-FFF2-40B4-BE49-F238E27FC236}">
              <a16:creationId xmlns:a16="http://schemas.microsoft.com/office/drawing/2014/main" id="{6E128FA9-6827-44F9-844B-43668452E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4" name="Picture 5">
          <a:extLst>
            <a:ext uri="{FF2B5EF4-FFF2-40B4-BE49-F238E27FC236}">
              <a16:creationId xmlns:a16="http://schemas.microsoft.com/office/drawing/2014/main" id="{FBF871C8-5ED9-4DC2-BAD6-6A8866EF1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5" name="Picture 5">
          <a:extLst>
            <a:ext uri="{FF2B5EF4-FFF2-40B4-BE49-F238E27FC236}">
              <a16:creationId xmlns:a16="http://schemas.microsoft.com/office/drawing/2014/main" id="{65751CA8-0082-4040-B64E-16C11F7B8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6" name="Picture 5">
          <a:extLst>
            <a:ext uri="{FF2B5EF4-FFF2-40B4-BE49-F238E27FC236}">
              <a16:creationId xmlns:a16="http://schemas.microsoft.com/office/drawing/2014/main" id="{69D59890-682E-436B-B814-724DC4C03D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7" name="Picture 5">
          <a:extLst>
            <a:ext uri="{FF2B5EF4-FFF2-40B4-BE49-F238E27FC236}">
              <a16:creationId xmlns:a16="http://schemas.microsoft.com/office/drawing/2014/main" id="{F86917D3-B55F-4DCE-90BC-BF90F4475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8" name="Picture 5">
          <a:extLst>
            <a:ext uri="{FF2B5EF4-FFF2-40B4-BE49-F238E27FC236}">
              <a16:creationId xmlns:a16="http://schemas.microsoft.com/office/drawing/2014/main" id="{495A54CE-F903-4B59-BA9A-7DA02AB7A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89" name="Picture 5">
          <a:extLst>
            <a:ext uri="{FF2B5EF4-FFF2-40B4-BE49-F238E27FC236}">
              <a16:creationId xmlns:a16="http://schemas.microsoft.com/office/drawing/2014/main" id="{39B59618-C7DF-4167-97DA-CB2448A540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0" name="Picture 5">
          <a:extLst>
            <a:ext uri="{FF2B5EF4-FFF2-40B4-BE49-F238E27FC236}">
              <a16:creationId xmlns:a16="http://schemas.microsoft.com/office/drawing/2014/main" id="{FB76DEA6-D32F-474B-9E06-D90405D7C2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1" name="Picture 5">
          <a:extLst>
            <a:ext uri="{FF2B5EF4-FFF2-40B4-BE49-F238E27FC236}">
              <a16:creationId xmlns:a16="http://schemas.microsoft.com/office/drawing/2014/main" id="{98B072DD-315D-40A9-BAAC-A8CBA5B7F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2" name="Picture 5">
          <a:extLst>
            <a:ext uri="{FF2B5EF4-FFF2-40B4-BE49-F238E27FC236}">
              <a16:creationId xmlns:a16="http://schemas.microsoft.com/office/drawing/2014/main" id="{33A0D72A-E902-4C65-B497-687F27622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3" name="Picture 5">
          <a:extLst>
            <a:ext uri="{FF2B5EF4-FFF2-40B4-BE49-F238E27FC236}">
              <a16:creationId xmlns:a16="http://schemas.microsoft.com/office/drawing/2014/main" id="{5893BEBA-FC11-4A25-9EFF-2F33EF18C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4" name="Picture 5">
          <a:extLst>
            <a:ext uri="{FF2B5EF4-FFF2-40B4-BE49-F238E27FC236}">
              <a16:creationId xmlns:a16="http://schemas.microsoft.com/office/drawing/2014/main" id="{004B2EA8-7691-4934-9497-5D4C9F05AF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5" name="Picture 5">
          <a:extLst>
            <a:ext uri="{FF2B5EF4-FFF2-40B4-BE49-F238E27FC236}">
              <a16:creationId xmlns:a16="http://schemas.microsoft.com/office/drawing/2014/main" id="{F7911BFA-10DF-42C2-82B1-F98539451D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6" name="Picture 5">
          <a:extLst>
            <a:ext uri="{FF2B5EF4-FFF2-40B4-BE49-F238E27FC236}">
              <a16:creationId xmlns:a16="http://schemas.microsoft.com/office/drawing/2014/main" id="{AE829BD1-FBAD-492C-8D9C-225A1CA51A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7" name="Picture 5">
          <a:extLst>
            <a:ext uri="{FF2B5EF4-FFF2-40B4-BE49-F238E27FC236}">
              <a16:creationId xmlns:a16="http://schemas.microsoft.com/office/drawing/2014/main" id="{0AAB7CEA-3630-4407-8297-38C69366D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8" name="Picture 5">
          <a:extLst>
            <a:ext uri="{FF2B5EF4-FFF2-40B4-BE49-F238E27FC236}">
              <a16:creationId xmlns:a16="http://schemas.microsoft.com/office/drawing/2014/main" id="{749D06EA-4F5B-4367-81F9-0318AC8FE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6999" name="Picture 5">
          <a:extLst>
            <a:ext uri="{FF2B5EF4-FFF2-40B4-BE49-F238E27FC236}">
              <a16:creationId xmlns:a16="http://schemas.microsoft.com/office/drawing/2014/main" id="{B8F7FA75-3059-4401-9A34-AEBF393197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0" name="Picture 5">
          <a:extLst>
            <a:ext uri="{FF2B5EF4-FFF2-40B4-BE49-F238E27FC236}">
              <a16:creationId xmlns:a16="http://schemas.microsoft.com/office/drawing/2014/main" id="{978C1A45-1433-436F-81C5-188A44E87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1" name="Picture 5">
          <a:extLst>
            <a:ext uri="{FF2B5EF4-FFF2-40B4-BE49-F238E27FC236}">
              <a16:creationId xmlns:a16="http://schemas.microsoft.com/office/drawing/2014/main" id="{9DAA32B6-C34D-4072-A5A0-6C7D5AC06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2" name="Picture 5">
          <a:extLst>
            <a:ext uri="{FF2B5EF4-FFF2-40B4-BE49-F238E27FC236}">
              <a16:creationId xmlns:a16="http://schemas.microsoft.com/office/drawing/2014/main" id="{C8FB8648-1F7A-4289-8B9C-D153F5FEEA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3" name="Picture 5">
          <a:extLst>
            <a:ext uri="{FF2B5EF4-FFF2-40B4-BE49-F238E27FC236}">
              <a16:creationId xmlns:a16="http://schemas.microsoft.com/office/drawing/2014/main" id="{39500A28-F334-4804-BA6D-881F63F10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4" name="Picture 5">
          <a:extLst>
            <a:ext uri="{FF2B5EF4-FFF2-40B4-BE49-F238E27FC236}">
              <a16:creationId xmlns:a16="http://schemas.microsoft.com/office/drawing/2014/main" id="{8F4E9EB6-330B-4EB6-B34D-28C43B141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5" name="Picture 5">
          <a:extLst>
            <a:ext uri="{FF2B5EF4-FFF2-40B4-BE49-F238E27FC236}">
              <a16:creationId xmlns:a16="http://schemas.microsoft.com/office/drawing/2014/main" id="{685DB2BB-0DB5-44EC-91FA-52D98BE3A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6" name="Picture 5">
          <a:extLst>
            <a:ext uri="{FF2B5EF4-FFF2-40B4-BE49-F238E27FC236}">
              <a16:creationId xmlns:a16="http://schemas.microsoft.com/office/drawing/2014/main" id="{C1EB4A1B-9242-423E-ADFA-E9B065BBA9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7" name="Picture 5">
          <a:extLst>
            <a:ext uri="{FF2B5EF4-FFF2-40B4-BE49-F238E27FC236}">
              <a16:creationId xmlns:a16="http://schemas.microsoft.com/office/drawing/2014/main" id="{AEA88E47-2F5A-4894-AE8D-552DF0AEC5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8" name="Picture 5">
          <a:extLst>
            <a:ext uri="{FF2B5EF4-FFF2-40B4-BE49-F238E27FC236}">
              <a16:creationId xmlns:a16="http://schemas.microsoft.com/office/drawing/2014/main" id="{19B63C18-85EF-4CD7-A593-50C9C7D5E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09" name="Picture 5">
          <a:extLst>
            <a:ext uri="{FF2B5EF4-FFF2-40B4-BE49-F238E27FC236}">
              <a16:creationId xmlns:a16="http://schemas.microsoft.com/office/drawing/2014/main" id="{B7843DDD-53AC-4093-BFC9-B88C0375E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0" name="Picture 5">
          <a:extLst>
            <a:ext uri="{FF2B5EF4-FFF2-40B4-BE49-F238E27FC236}">
              <a16:creationId xmlns:a16="http://schemas.microsoft.com/office/drawing/2014/main" id="{F55558D8-D053-413F-8F72-35F7E343F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1" name="Picture 5">
          <a:extLst>
            <a:ext uri="{FF2B5EF4-FFF2-40B4-BE49-F238E27FC236}">
              <a16:creationId xmlns:a16="http://schemas.microsoft.com/office/drawing/2014/main" id="{F80D73C3-6410-4368-A3DD-0D9DAF9A0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2" name="Picture 5">
          <a:extLst>
            <a:ext uri="{FF2B5EF4-FFF2-40B4-BE49-F238E27FC236}">
              <a16:creationId xmlns:a16="http://schemas.microsoft.com/office/drawing/2014/main" id="{5BFBDC23-D981-4B78-9FC4-2D7841945D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3" name="Picture 5">
          <a:extLst>
            <a:ext uri="{FF2B5EF4-FFF2-40B4-BE49-F238E27FC236}">
              <a16:creationId xmlns:a16="http://schemas.microsoft.com/office/drawing/2014/main" id="{5801BF0F-C38E-45D8-A5F1-4C04AC333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4" name="Picture 5">
          <a:extLst>
            <a:ext uri="{FF2B5EF4-FFF2-40B4-BE49-F238E27FC236}">
              <a16:creationId xmlns:a16="http://schemas.microsoft.com/office/drawing/2014/main" id="{64A89C24-0D39-41FC-B6CA-4F376990B5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5" name="Picture 5">
          <a:extLst>
            <a:ext uri="{FF2B5EF4-FFF2-40B4-BE49-F238E27FC236}">
              <a16:creationId xmlns:a16="http://schemas.microsoft.com/office/drawing/2014/main" id="{11B8350C-E9D2-49C1-8097-6F9F68D07D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6" name="Picture 5">
          <a:extLst>
            <a:ext uri="{FF2B5EF4-FFF2-40B4-BE49-F238E27FC236}">
              <a16:creationId xmlns:a16="http://schemas.microsoft.com/office/drawing/2014/main" id="{1F3C86B4-D298-4410-A3FA-1846014FC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7" name="Picture 5">
          <a:extLst>
            <a:ext uri="{FF2B5EF4-FFF2-40B4-BE49-F238E27FC236}">
              <a16:creationId xmlns:a16="http://schemas.microsoft.com/office/drawing/2014/main" id="{3F7B7FF7-D761-41C3-9A01-206A2DD4C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8" name="Picture 5">
          <a:extLst>
            <a:ext uri="{FF2B5EF4-FFF2-40B4-BE49-F238E27FC236}">
              <a16:creationId xmlns:a16="http://schemas.microsoft.com/office/drawing/2014/main" id="{36F82E2A-8607-4D3D-B7D1-2B5C2DC71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19" name="Picture 5">
          <a:extLst>
            <a:ext uri="{FF2B5EF4-FFF2-40B4-BE49-F238E27FC236}">
              <a16:creationId xmlns:a16="http://schemas.microsoft.com/office/drawing/2014/main" id="{9469D86B-F32E-4FD3-9FFA-E26D0A73E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0" name="Picture 5">
          <a:extLst>
            <a:ext uri="{FF2B5EF4-FFF2-40B4-BE49-F238E27FC236}">
              <a16:creationId xmlns:a16="http://schemas.microsoft.com/office/drawing/2014/main" id="{5342F376-CDBD-45D2-BF93-43261108E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1" name="Picture 5">
          <a:extLst>
            <a:ext uri="{FF2B5EF4-FFF2-40B4-BE49-F238E27FC236}">
              <a16:creationId xmlns:a16="http://schemas.microsoft.com/office/drawing/2014/main" id="{7DC46250-1DE1-43C0-97F9-87FAD92F8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2" name="Picture 5">
          <a:extLst>
            <a:ext uri="{FF2B5EF4-FFF2-40B4-BE49-F238E27FC236}">
              <a16:creationId xmlns:a16="http://schemas.microsoft.com/office/drawing/2014/main" id="{E26B07BE-D55C-4F25-A8EF-A34C4B29AE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3" name="Picture 5">
          <a:extLst>
            <a:ext uri="{FF2B5EF4-FFF2-40B4-BE49-F238E27FC236}">
              <a16:creationId xmlns:a16="http://schemas.microsoft.com/office/drawing/2014/main" id="{716E0FB5-80F7-42B4-9C27-CD5927190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4" name="Picture 5">
          <a:extLst>
            <a:ext uri="{FF2B5EF4-FFF2-40B4-BE49-F238E27FC236}">
              <a16:creationId xmlns:a16="http://schemas.microsoft.com/office/drawing/2014/main" id="{9A1092D1-4465-4A11-87F9-C4077B312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5" name="Picture 5">
          <a:extLst>
            <a:ext uri="{FF2B5EF4-FFF2-40B4-BE49-F238E27FC236}">
              <a16:creationId xmlns:a16="http://schemas.microsoft.com/office/drawing/2014/main" id="{3D87022B-A52B-44F9-9E7C-9866189B22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6" name="Picture 5">
          <a:extLst>
            <a:ext uri="{FF2B5EF4-FFF2-40B4-BE49-F238E27FC236}">
              <a16:creationId xmlns:a16="http://schemas.microsoft.com/office/drawing/2014/main" id="{BB86E8D0-AC8B-4EAE-A483-727AF9659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027" name="Picture 5">
          <a:extLst>
            <a:ext uri="{FF2B5EF4-FFF2-40B4-BE49-F238E27FC236}">
              <a16:creationId xmlns:a16="http://schemas.microsoft.com/office/drawing/2014/main" id="{D7AAE7C9-7314-4E9B-9CA6-1450F20CC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28" name="Picture 5">
          <a:extLst>
            <a:ext uri="{FF2B5EF4-FFF2-40B4-BE49-F238E27FC236}">
              <a16:creationId xmlns:a16="http://schemas.microsoft.com/office/drawing/2014/main" id="{45271AE0-DDE8-4781-BAF3-BD8AD91D8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29" name="Picture 5">
          <a:extLst>
            <a:ext uri="{FF2B5EF4-FFF2-40B4-BE49-F238E27FC236}">
              <a16:creationId xmlns:a16="http://schemas.microsoft.com/office/drawing/2014/main" id="{2A869DA2-D169-47D9-8A4A-77E149A8F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0" name="Picture 5">
          <a:extLst>
            <a:ext uri="{FF2B5EF4-FFF2-40B4-BE49-F238E27FC236}">
              <a16:creationId xmlns:a16="http://schemas.microsoft.com/office/drawing/2014/main" id="{72CCE992-64D5-4BF2-84D8-054BE1B8F3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1" name="Picture 5">
          <a:extLst>
            <a:ext uri="{FF2B5EF4-FFF2-40B4-BE49-F238E27FC236}">
              <a16:creationId xmlns:a16="http://schemas.microsoft.com/office/drawing/2014/main" id="{3DC04AC3-E3EA-4126-BFF3-5E1B338A1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2" name="Picture 5">
          <a:extLst>
            <a:ext uri="{FF2B5EF4-FFF2-40B4-BE49-F238E27FC236}">
              <a16:creationId xmlns:a16="http://schemas.microsoft.com/office/drawing/2014/main" id="{7E443BCF-E7D6-4B2B-BA6D-FC64349E0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3" name="Picture 5">
          <a:extLst>
            <a:ext uri="{FF2B5EF4-FFF2-40B4-BE49-F238E27FC236}">
              <a16:creationId xmlns:a16="http://schemas.microsoft.com/office/drawing/2014/main" id="{A71F5F9C-8B14-4AA5-AD99-0CC2920B5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4" name="Picture 5">
          <a:extLst>
            <a:ext uri="{FF2B5EF4-FFF2-40B4-BE49-F238E27FC236}">
              <a16:creationId xmlns:a16="http://schemas.microsoft.com/office/drawing/2014/main" id="{ADC6E069-E3E8-40D9-ADD9-1185B25F6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5" name="Picture 5">
          <a:extLst>
            <a:ext uri="{FF2B5EF4-FFF2-40B4-BE49-F238E27FC236}">
              <a16:creationId xmlns:a16="http://schemas.microsoft.com/office/drawing/2014/main" id="{255A86B3-1149-4E63-868D-141C1F759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6" name="Picture 5">
          <a:extLst>
            <a:ext uri="{FF2B5EF4-FFF2-40B4-BE49-F238E27FC236}">
              <a16:creationId xmlns:a16="http://schemas.microsoft.com/office/drawing/2014/main" id="{E1F9C2F4-804C-4FDE-A96D-1C974A3A9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7" name="Picture 5">
          <a:extLst>
            <a:ext uri="{FF2B5EF4-FFF2-40B4-BE49-F238E27FC236}">
              <a16:creationId xmlns:a16="http://schemas.microsoft.com/office/drawing/2014/main" id="{1FA2B3EA-C028-4A37-936E-C4EB77F1C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8" name="Picture 5">
          <a:extLst>
            <a:ext uri="{FF2B5EF4-FFF2-40B4-BE49-F238E27FC236}">
              <a16:creationId xmlns:a16="http://schemas.microsoft.com/office/drawing/2014/main" id="{50C574F5-51E4-4E8E-86EE-D9E105A60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39" name="Picture 5">
          <a:extLst>
            <a:ext uri="{FF2B5EF4-FFF2-40B4-BE49-F238E27FC236}">
              <a16:creationId xmlns:a16="http://schemas.microsoft.com/office/drawing/2014/main" id="{7E539CCA-9202-4744-97B9-3F84682EFF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0" name="Picture 5">
          <a:extLst>
            <a:ext uri="{FF2B5EF4-FFF2-40B4-BE49-F238E27FC236}">
              <a16:creationId xmlns:a16="http://schemas.microsoft.com/office/drawing/2014/main" id="{10F23935-FB9B-4705-815E-1CB49CEE5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1" name="Picture 5">
          <a:extLst>
            <a:ext uri="{FF2B5EF4-FFF2-40B4-BE49-F238E27FC236}">
              <a16:creationId xmlns:a16="http://schemas.microsoft.com/office/drawing/2014/main" id="{91548512-86C5-4D5E-9A96-DA2F922E7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2" name="Picture 5">
          <a:extLst>
            <a:ext uri="{FF2B5EF4-FFF2-40B4-BE49-F238E27FC236}">
              <a16:creationId xmlns:a16="http://schemas.microsoft.com/office/drawing/2014/main" id="{1E1E726F-2EB5-4A14-8A0C-4AD031D945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3" name="Picture 5">
          <a:extLst>
            <a:ext uri="{FF2B5EF4-FFF2-40B4-BE49-F238E27FC236}">
              <a16:creationId xmlns:a16="http://schemas.microsoft.com/office/drawing/2014/main" id="{E8BB2DF7-BCB1-4B10-B810-61B3EEC81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4" name="Picture 5">
          <a:extLst>
            <a:ext uri="{FF2B5EF4-FFF2-40B4-BE49-F238E27FC236}">
              <a16:creationId xmlns:a16="http://schemas.microsoft.com/office/drawing/2014/main" id="{45E34B35-B7C9-41B9-B865-F1A12BB97C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5" name="Picture 5">
          <a:extLst>
            <a:ext uri="{FF2B5EF4-FFF2-40B4-BE49-F238E27FC236}">
              <a16:creationId xmlns:a16="http://schemas.microsoft.com/office/drawing/2014/main" id="{7761B86B-EF78-4AC0-862E-0CE243E8C5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6" name="Picture 5">
          <a:extLst>
            <a:ext uri="{FF2B5EF4-FFF2-40B4-BE49-F238E27FC236}">
              <a16:creationId xmlns:a16="http://schemas.microsoft.com/office/drawing/2014/main" id="{00E43A8A-4CE7-4CEC-A104-F347A88C8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7" name="Picture 5">
          <a:extLst>
            <a:ext uri="{FF2B5EF4-FFF2-40B4-BE49-F238E27FC236}">
              <a16:creationId xmlns:a16="http://schemas.microsoft.com/office/drawing/2014/main" id="{7F17E85B-DA1C-48F6-86C2-97B7C89D07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8" name="Picture 5">
          <a:extLst>
            <a:ext uri="{FF2B5EF4-FFF2-40B4-BE49-F238E27FC236}">
              <a16:creationId xmlns:a16="http://schemas.microsoft.com/office/drawing/2014/main" id="{40E4B104-C022-460B-87CF-9ECB6BD65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49" name="Picture 5">
          <a:extLst>
            <a:ext uri="{FF2B5EF4-FFF2-40B4-BE49-F238E27FC236}">
              <a16:creationId xmlns:a16="http://schemas.microsoft.com/office/drawing/2014/main" id="{F1BEB506-C5FF-43F2-BDC2-0A8B4744B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0" name="Picture 5">
          <a:extLst>
            <a:ext uri="{FF2B5EF4-FFF2-40B4-BE49-F238E27FC236}">
              <a16:creationId xmlns:a16="http://schemas.microsoft.com/office/drawing/2014/main" id="{9F5355F0-B346-4999-925D-9F4929C01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1" name="Picture 5">
          <a:extLst>
            <a:ext uri="{FF2B5EF4-FFF2-40B4-BE49-F238E27FC236}">
              <a16:creationId xmlns:a16="http://schemas.microsoft.com/office/drawing/2014/main" id="{C533962E-C734-4955-A567-40E26D81D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2" name="Picture 5">
          <a:extLst>
            <a:ext uri="{FF2B5EF4-FFF2-40B4-BE49-F238E27FC236}">
              <a16:creationId xmlns:a16="http://schemas.microsoft.com/office/drawing/2014/main" id="{75E2FC3E-E5EF-4B38-A952-B8EFAE325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3" name="Picture 5">
          <a:extLst>
            <a:ext uri="{FF2B5EF4-FFF2-40B4-BE49-F238E27FC236}">
              <a16:creationId xmlns:a16="http://schemas.microsoft.com/office/drawing/2014/main" id="{5CC973DC-8826-4106-A891-3F1A25ADF3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4" name="Picture 5">
          <a:extLst>
            <a:ext uri="{FF2B5EF4-FFF2-40B4-BE49-F238E27FC236}">
              <a16:creationId xmlns:a16="http://schemas.microsoft.com/office/drawing/2014/main" id="{02E60509-9DD5-4018-86A7-4D8EDBD94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5" name="Picture 5">
          <a:extLst>
            <a:ext uri="{FF2B5EF4-FFF2-40B4-BE49-F238E27FC236}">
              <a16:creationId xmlns:a16="http://schemas.microsoft.com/office/drawing/2014/main" id="{4CDC2B6D-B1B9-4BCF-997C-4FB5FDFDB9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6" name="Picture 5">
          <a:extLst>
            <a:ext uri="{FF2B5EF4-FFF2-40B4-BE49-F238E27FC236}">
              <a16:creationId xmlns:a16="http://schemas.microsoft.com/office/drawing/2014/main" id="{BB9F251F-EC9E-497E-ACD4-7D3C6B23F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7" name="Picture 5">
          <a:extLst>
            <a:ext uri="{FF2B5EF4-FFF2-40B4-BE49-F238E27FC236}">
              <a16:creationId xmlns:a16="http://schemas.microsoft.com/office/drawing/2014/main" id="{EDBEE685-85AC-4AA4-B857-941069C577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8" name="Picture 5">
          <a:extLst>
            <a:ext uri="{FF2B5EF4-FFF2-40B4-BE49-F238E27FC236}">
              <a16:creationId xmlns:a16="http://schemas.microsoft.com/office/drawing/2014/main" id="{9079FDBC-2309-47C5-90C8-94F0CD65B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59" name="Picture 5">
          <a:extLst>
            <a:ext uri="{FF2B5EF4-FFF2-40B4-BE49-F238E27FC236}">
              <a16:creationId xmlns:a16="http://schemas.microsoft.com/office/drawing/2014/main" id="{0CA9B163-90D9-494F-94FF-6C1C3EC56D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0" name="Picture 5">
          <a:extLst>
            <a:ext uri="{FF2B5EF4-FFF2-40B4-BE49-F238E27FC236}">
              <a16:creationId xmlns:a16="http://schemas.microsoft.com/office/drawing/2014/main" id="{9CF4BB23-0411-4C98-AB87-C54E73122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1" name="Picture 5">
          <a:extLst>
            <a:ext uri="{FF2B5EF4-FFF2-40B4-BE49-F238E27FC236}">
              <a16:creationId xmlns:a16="http://schemas.microsoft.com/office/drawing/2014/main" id="{C4AD2046-A3A9-4CB2-870D-98FB47E3A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2" name="Picture 5">
          <a:extLst>
            <a:ext uri="{FF2B5EF4-FFF2-40B4-BE49-F238E27FC236}">
              <a16:creationId xmlns:a16="http://schemas.microsoft.com/office/drawing/2014/main" id="{DA92B27C-7FD6-4334-8EFF-7AA9D0A9D8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3" name="Picture 5">
          <a:extLst>
            <a:ext uri="{FF2B5EF4-FFF2-40B4-BE49-F238E27FC236}">
              <a16:creationId xmlns:a16="http://schemas.microsoft.com/office/drawing/2014/main" id="{A7603C3B-1030-458A-9895-D3C908E409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4" name="Picture 5">
          <a:extLst>
            <a:ext uri="{FF2B5EF4-FFF2-40B4-BE49-F238E27FC236}">
              <a16:creationId xmlns:a16="http://schemas.microsoft.com/office/drawing/2014/main" id="{91E17614-6617-4E3E-9268-6995C7509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5" name="Picture 5">
          <a:extLst>
            <a:ext uri="{FF2B5EF4-FFF2-40B4-BE49-F238E27FC236}">
              <a16:creationId xmlns:a16="http://schemas.microsoft.com/office/drawing/2014/main" id="{E3F5283F-6BCF-4D52-AFCA-507021786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6" name="Picture 5">
          <a:extLst>
            <a:ext uri="{FF2B5EF4-FFF2-40B4-BE49-F238E27FC236}">
              <a16:creationId xmlns:a16="http://schemas.microsoft.com/office/drawing/2014/main" id="{425EF7BA-0889-4A3A-865C-E3E0BC403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7" name="Picture 5">
          <a:extLst>
            <a:ext uri="{FF2B5EF4-FFF2-40B4-BE49-F238E27FC236}">
              <a16:creationId xmlns:a16="http://schemas.microsoft.com/office/drawing/2014/main" id="{0EC42AC4-F1F4-46F4-A59A-AD60180ED7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8" name="Picture 5">
          <a:extLst>
            <a:ext uri="{FF2B5EF4-FFF2-40B4-BE49-F238E27FC236}">
              <a16:creationId xmlns:a16="http://schemas.microsoft.com/office/drawing/2014/main" id="{EEE1EF8D-9C62-4EF2-8664-909EA0673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069" name="Picture 5">
          <a:extLst>
            <a:ext uri="{FF2B5EF4-FFF2-40B4-BE49-F238E27FC236}">
              <a16:creationId xmlns:a16="http://schemas.microsoft.com/office/drawing/2014/main" id="{337E2AC2-A470-4361-969D-A2FCE8933B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0" name="Picture 5">
          <a:extLst>
            <a:ext uri="{FF2B5EF4-FFF2-40B4-BE49-F238E27FC236}">
              <a16:creationId xmlns:a16="http://schemas.microsoft.com/office/drawing/2014/main" id="{CDB6F51A-F548-4E3D-8B3F-5CB0B5ECA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1" name="Picture 5">
          <a:extLst>
            <a:ext uri="{FF2B5EF4-FFF2-40B4-BE49-F238E27FC236}">
              <a16:creationId xmlns:a16="http://schemas.microsoft.com/office/drawing/2014/main" id="{C6B17846-AB54-4A42-98D4-9EA3DD1F1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2" name="Picture 5">
          <a:extLst>
            <a:ext uri="{FF2B5EF4-FFF2-40B4-BE49-F238E27FC236}">
              <a16:creationId xmlns:a16="http://schemas.microsoft.com/office/drawing/2014/main" id="{257E702D-28B5-4628-B522-B01B7557A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3" name="Picture 5">
          <a:extLst>
            <a:ext uri="{FF2B5EF4-FFF2-40B4-BE49-F238E27FC236}">
              <a16:creationId xmlns:a16="http://schemas.microsoft.com/office/drawing/2014/main" id="{C6C08F1B-3D88-48AF-8658-FF9E11ED40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4" name="Picture 5">
          <a:extLst>
            <a:ext uri="{FF2B5EF4-FFF2-40B4-BE49-F238E27FC236}">
              <a16:creationId xmlns:a16="http://schemas.microsoft.com/office/drawing/2014/main" id="{85E56221-B22B-4A92-95BE-4B004AC5A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5" name="Picture 5">
          <a:extLst>
            <a:ext uri="{FF2B5EF4-FFF2-40B4-BE49-F238E27FC236}">
              <a16:creationId xmlns:a16="http://schemas.microsoft.com/office/drawing/2014/main" id="{BF275DBB-BC4D-4D32-B04B-85B625E2F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6" name="Picture 5">
          <a:extLst>
            <a:ext uri="{FF2B5EF4-FFF2-40B4-BE49-F238E27FC236}">
              <a16:creationId xmlns:a16="http://schemas.microsoft.com/office/drawing/2014/main" id="{E72362F3-6C7E-4CFC-B47D-2D409F3AC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7" name="Picture 5">
          <a:extLst>
            <a:ext uri="{FF2B5EF4-FFF2-40B4-BE49-F238E27FC236}">
              <a16:creationId xmlns:a16="http://schemas.microsoft.com/office/drawing/2014/main" id="{61583343-2B79-4BE1-8937-04E5D1B52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8" name="Picture 5">
          <a:extLst>
            <a:ext uri="{FF2B5EF4-FFF2-40B4-BE49-F238E27FC236}">
              <a16:creationId xmlns:a16="http://schemas.microsoft.com/office/drawing/2014/main" id="{485C8D27-3478-4F55-97E5-3784788228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79" name="Picture 5">
          <a:extLst>
            <a:ext uri="{FF2B5EF4-FFF2-40B4-BE49-F238E27FC236}">
              <a16:creationId xmlns:a16="http://schemas.microsoft.com/office/drawing/2014/main" id="{25BF4A7F-2B38-4736-856A-0A3D14A8A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0" name="Picture 5">
          <a:extLst>
            <a:ext uri="{FF2B5EF4-FFF2-40B4-BE49-F238E27FC236}">
              <a16:creationId xmlns:a16="http://schemas.microsoft.com/office/drawing/2014/main" id="{8852873A-5E60-4508-B08D-BA5331011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1" name="Picture 5">
          <a:extLst>
            <a:ext uri="{FF2B5EF4-FFF2-40B4-BE49-F238E27FC236}">
              <a16:creationId xmlns:a16="http://schemas.microsoft.com/office/drawing/2014/main" id="{086E5075-2CFB-4E73-9F7E-B08F1C9639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2" name="Picture 5">
          <a:extLst>
            <a:ext uri="{FF2B5EF4-FFF2-40B4-BE49-F238E27FC236}">
              <a16:creationId xmlns:a16="http://schemas.microsoft.com/office/drawing/2014/main" id="{911428C9-8FFC-45F3-BF05-11264BE5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3" name="Picture 5">
          <a:extLst>
            <a:ext uri="{FF2B5EF4-FFF2-40B4-BE49-F238E27FC236}">
              <a16:creationId xmlns:a16="http://schemas.microsoft.com/office/drawing/2014/main" id="{26BF6014-9193-480D-9A93-5478E54F3A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4" name="Picture 5">
          <a:extLst>
            <a:ext uri="{FF2B5EF4-FFF2-40B4-BE49-F238E27FC236}">
              <a16:creationId xmlns:a16="http://schemas.microsoft.com/office/drawing/2014/main" id="{50AF7B76-2ADD-43D1-B82A-3755A2338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5" name="Picture 5">
          <a:extLst>
            <a:ext uri="{FF2B5EF4-FFF2-40B4-BE49-F238E27FC236}">
              <a16:creationId xmlns:a16="http://schemas.microsoft.com/office/drawing/2014/main" id="{5A3DB348-DC58-4E17-8670-2F3913E6EA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6" name="Picture 5">
          <a:extLst>
            <a:ext uri="{FF2B5EF4-FFF2-40B4-BE49-F238E27FC236}">
              <a16:creationId xmlns:a16="http://schemas.microsoft.com/office/drawing/2014/main" id="{AB81AE34-5046-4EF5-AD77-A9EE7636DA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7" name="Picture 5">
          <a:extLst>
            <a:ext uri="{FF2B5EF4-FFF2-40B4-BE49-F238E27FC236}">
              <a16:creationId xmlns:a16="http://schemas.microsoft.com/office/drawing/2014/main" id="{7D583AF1-5FBB-405E-8A2D-A9583C49D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8" name="Picture 5">
          <a:extLst>
            <a:ext uri="{FF2B5EF4-FFF2-40B4-BE49-F238E27FC236}">
              <a16:creationId xmlns:a16="http://schemas.microsoft.com/office/drawing/2014/main" id="{8BB409DE-6428-4012-A0B1-3221D0334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89" name="Picture 5">
          <a:extLst>
            <a:ext uri="{FF2B5EF4-FFF2-40B4-BE49-F238E27FC236}">
              <a16:creationId xmlns:a16="http://schemas.microsoft.com/office/drawing/2014/main" id="{2E98A898-AD39-48E4-95DA-E1B8A48DF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0" name="Picture 5">
          <a:extLst>
            <a:ext uri="{FF2B5EF4-FFF2-40B4-BE49-F238E27FC236}">
              <a16:creationId xmlns:a16="http://schemas.microsoft.com/office/drawing/2014/main" id="{D4F5282E-C181-4707-AA57-D5AF9F1B56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1" name="Picture 5">
          <a:extLst>
            <a:ext uri="{FF2B5EF4-FFF2-40B4-BE49-F238E27FC236}">
              <a16:creationId xmlns:a16="http://schemas.microsoft.com/office/drawing/2014/main" id="{9BDFDE40-01EF-4492-8402-998366D78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2" name="Picture 5">
          <a:extLst>
            <a:ext uri="{FF2B5EF4-FFF2-40B4-BE49-F238E27FC236}">
              <a16:creationId xmlns:a16="http://schemas.microsoft.com/office/drawing/2014/main" id="{5393E08E-A78D-4134-9FB1-DCAE26714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3" name="Picture 5">
          <a:extLst>
            <a:ext uri="{FF2B5EF4-FFF2-40B4-BE49-F238E27FC236}">
              <a16:creationId xmlns:a16="http://schemas.microsoft.com/office/drawing/2014/main" id="{BADE098A-95DE-451F-9DAE-55C359D753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4" name="Picture 5">
          <a:extLst>
            <a:ext uri="{FF2B5EF4-FFF2-40B4-BE49-F238E27FC236}">
              <a16:creationId xmlns:a16="http://schemas.microsoft.com/office/drawing/2014/main" id="{12A2A2B8-C295-42D0-830B-D909B220CF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5" name="Picture 5">
          <a:extLst>
            <a:ext uri="{FF2B5EF4-FFF2-40B4-BE49-F238E27FC236}">
              <a16:creationId xmlns:a16="http://schemas.microsoft.com/office/drawing/2014/main" id="{F1EF61E2-E9D9-4FE1-A8B0-B2F1C6ECE5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6" name="Picture 5">
          <a:extLst>
            <a:ext uri="{FF2B5EF4-FFF2-40B4-BE49-F238E27FC236}">
              <a16:creationId xmlns:a16="http://schemas.microsoft.com/office/drawing/2014/main" id="{750327F4-FCB9-488B-AD2D-708D00C6D8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7" name="Picture 5">
          <a:extLst>
            <a:ext uri="{FF2B5EF4-FFF2-40B4-BE49-F238E27FC236}">
              <a16:creationId xmlns:a16="http://schemas.microsoft.com/office/drawing/2014/main" id="{2B5F7A7B-3F35-423F-A111-9A11A0C09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8" name="Picture 5">
          <a:extLst>
            <a:ext uri="{FF2B5EF4-FFF2-40B4-BE49-F238E27FC236}">
              <a16:creationId xmlns:a16="http://schemas.microsoft.com/office/drawing/2014/main" id="{83C47161-8317-4D0B-BB37-92434099D4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099" name="Picture 5">
          <a:extLst>
            <a:ext uri="{FF2B5EF4-FFF2-40B4-BE49-F238E27FC236}">
              <a16:creationId xmlns:a16="http://schemas.microsoft.com/office/drawing/2014/main" id="{6AE494B1-BF0D-4C95-8BCA-62D3970DF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0" name="Picture 5">
          <a:extLst>
            <a:ext uri="{FF2B5EF4-FFF2-40B4-BE49-F238E27FC236}">
              <a16:creationId xmlns:a16="http://schemas.microsoft.com/office/drawing/2014/main" id="{06415AD1-0636-4D25-8933-C3BD9B274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1" name="Picture 5">
          <a:extLst>
            <a:ext uri="{FF2B5EF4-FFF2-40B4-BE49-F238E27FC236}">
              <a16:creationId xmlns:a16="http://schemas.microsoft.com/office/drawing/2014/main" id="{B5DF1C94-1DDD-49DA-A26C-564C87AE6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2" name="Picture 5">
          <a:extLst>
            <a:ext uri="{FF2B5EF4-FFF2-40B4-BE49-F238E27FC236}">
              <a16:creationId xmlns:a16="http://schemas.microsoft.com/office/drawing/2014/main" id="{9C54E761-222E-4432-AD9C-A23AB78898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3" name="Picture 5">
          <a:extLst>
            <a:ext uri="{FF2B5EF4-FFF2-40B4-BE49-F238E27FC236}">
              <a16:creationId xmlns:a16="http://schemas.microsoft.com/office/drawing/2014/main" id="{F0835C37-9784-4F54-9206-924CBACB93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4" name="Picture 5">
          <a:extLst>
            <a:ext uri="{FF2B5EF4-FFF2-40B4-BE49-F238E27FC236}">
              <a16:creationId xmlns:a16="http://schemas.microsoft.com/office/drawing/2014/main" id="{29D3EAA9-2244-47B7-A35D-05B751077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5" name="Picture 5">
          <a:extLst>
            <a:ext uri="{FF2B5EF4-FFF2-40B4-BE49-F238E27FC236}">
              <a16:creationId xmlns:a16="http://schemas.microsoft.com/office/drawing/2014/main" id="{E8188BAB-A076-462F-888E-461C2E7C77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6" name="Picture 5">
          <a:extLst>
            <a:ext uri="{FF2B5EF4-FFF2-40B4-BE49-F238E27FC236}">
              <a16:creationId xmlns:a16="http://schemas.microsoft.com/office/drawing/2014/main" id="{4F33BF72-F719-4F53-8D4F-3AAEF30B62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7" name="Picture 5">
          <a:extLst>
            <a:ext uri="{FF2B5EF4-FFF2-40B4-BE49-F238E27FC236}">
              <a16:creationId xmlns:a16="http://schemas.microsoft.com/office/drawing/2014/main" id="{1E6F50B5-0B5C-4B64-A8CA-D1BE68919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8" name="Picture 5">
          <a:extLst>
            <a:ext uri="{FF2B5EF4-FFF2-40B4-BE49-F238E27FC236}">
              <a16:creationId xmlns:a16="http://schemas.microsoft.com/office/drawing/2014/main" id="{D0AD73D9-45D8-4E33-A92D-BEC7540534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09" name="Picture 5">
          <a:extLst>
            <a:ext uri="{FF2B5EF4-FFF2-40B4-BE49-F238E27FC236}">
              <a16:creationId xmlns:a16="http://schemas.microsoft.com/office/drawing/2014/main" id="{C825C10B-8ABE-4FA3-AC15-BD87148C4E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0" name="Picture 5">
          <a:extLst>
            <a:ext uri="{FF2B5EF4-FFF2-40B4-BE49-F238E27FC236}">
              <a16:creationId xmlns:a16="http://schemas.microsoft.com/office/drawing/2014/main" id="{D8FDF3E5-2141-4A3F-9125-0459C0933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1" name="Picture 5">
          <a:extLst>
            <a:ext uri="{FF2B5EF4-FFF2-40B4-BE49-F238E27FC236}">
              <a16:creationId xmlns:a16="http://schemas.microsoft.com/office/drawing/2014/main" id="{94FA1721-7EC3-4ADB-B921-10851DF5E8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2" name="Picture 5">
          <a:extLst>
            <a:ext uri="{FF2B5EF4-FFF2-40B4-BE49-F238E27FC236}">
              <a16:creationId xmlns:a16="http://schemas.microsoft.com/office/drawing/2014/main" id="{B2B6B742-BF82-4A18-BB5F-3028628FA9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3" name="Picture 5">
          <a:extLst>
            <a:ext uri="{FF2B5EF4-FFF2-40B4-BE49-F238E27FC236}">
              <a16:creationId xmlns:a16="http://schemas.microsoft.com/office/drawing/2014/main" id="{9524EB58-5376-46E7-8C72-E312D61731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4" name="Picture 5">
          <a:extLst>
            <a:ext uri="{FF2B5EF4-FFF2-40B4-BE49-F238E27FC236}">
              <a16:creationId xmlns:a16="http://schemas.microsoft.com/office/drawing/2014/main" id="{033B796A-7BEC-4AB3-9DF5-2A156F7675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5" name="Picture 5">
          <a:extLst>
            <a:ext uri="{FF2B5EF4-FFF2-40B4-BE49-F238E27FC236}">
              <a16:creationId xmlns:a16="http://schemas.microsoft.com/office/drawing/2014/main" id="{A3ED42C2-847D-4013-AD71-8A6A5B13B9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6" name="Picture 5">
          <a:extLst>
            <a:ext uri="{FF2B5EF4-FFF2-40B4-BE49-F238E27FC236}">
              <a16:creationId xmlns:a16="http://schemas.microsoft.com/office/drawing/2014/main" id="{D09BA0AD-D1F2-4EA3-A9D6-C155E9E26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7" name="Picture 5">
          <a:extLst>
            <a:ext uri="{FF2B5EF4-FFF2-40B4-BE49-F238E27FC236}">
              <a16:creationId xmlns:a16="http://schemas.microsoft.com/office/drawing/2014/main" id="{CA8F51FD-5A12-482F-A4D2-B2256BF60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8" name="Picture 5">
          <a:extLst>
            <a:ext uri="{FF2B5EF4-FFF2-40B4-BE49-F238E27FC236}">
              <a16:creationId xmlns:a16="http://schemas.microsoft.com/office/drawing/2014/main" id="{CF314689-73AB-46C1-BF49-B86BBA279C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19" name="Picture 5">
          <a:extLst>
            <a:ext uri="{FF2B5EF4-FFF2-40B4-BE49-F238E27FC236}">
              <a16:creationId xmlns:a16="http://schemas.microsoft.com/office/drawing/2014/main" id="{708B9FC2-DA85-4354-832F-392D4DE71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0" name="Picture 5">
          <a:extLst>
            <a:ext uri="{FF2B5EF4-FFF2-40B4-BE49-F238E27FC236}">
              <a16:creationId xmlns:a16="http://schemas.microsoft.com/office/drawing/2014/main" id="{D91013CE-AA64-4EF2-8363-CFE920AA8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1" name="Picture 5">
          <a:extLst>
            <a:ext uri="{FF2B5EF4-FFF2-40B4-BE49-F238E27FC236}">
              <a16:creationId xmlns:a16="http://schemas.microsoft.com/office/drawing/2014/main" id="{85492247-B062-4B05-97B1-970D7277F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2" name="Picture 5">
          <a:extLst>
            <a:ext uri="{FF2B5EF4-FFF2-40B4-BE49-F238E27FC236}">
              <a16:creationId xmlns:a16="http://schemas.microsoft.com/office/drawing/2014/main" id="{39DE2DEC-E1EF-4916-81FE-517C9B50D9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3" name="Picture 5">
          <a:extLst>
            <a:ext uri="{FF2B5EF4-FFF2-40B4-BE49-F238E27FC236}">
              <a16:creationId xmlns:a16="http://schemas.microsoft.com/office/drawing/2014/main" id="{E2FA6FD1-1362-44C2-90EE-329FF6312D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4" name="Picture 5">
          <a:extLst>
            <a:ext uri="{FF2B5EF4-FFF2-40B4-BE49-F238E27FC236}">
              <a16:creationId xmlns:a16="http://schemas.microsoft.com/office/drawing/2014/main" id="{6F384A55-4E8E-4448-9388-7299ED457E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5" name="Picture 5">
          <a:extLst>
            <a:ext uri="{FF2B5EF4-FFF2-40B4-BE49-F238E27FC236}">
              <a16:creationId xmlns:a16="http://schemas.microsoft.com/office/drawing/2014/main" id="{3733EED0-D73E-4E2E-8E87-48ACF7E023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6" name="Picture 5">
          <a:extLst>
            <a:ext uri="{FF2B5EF4-FFF2-40B4-BE49-F238E27FC236}">
              <a16:creationId xmlns:a16="http://schemas.microsoft.com/office/drawing/2014/main" id="{B209B694-0722-409C-BB73-FCEF30314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7" name="Picture 5">
          <a:extLst>
            <a:ext uri="{FF2B5EF4-FFF2-40B4-BE49-F238E27FC236}">
              <a16:creationId xmlns:a16="http://schemas.microsoft.com/office/drawing/2014/main" id="{E3A0D129-D26C-4C8A-918C-60BC821CD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8" name="Picture 5">
          <a:extLst>
            <a:ext uri="{FF2B5EF4-FFF2-40B4-BE49-F238E27FC236}">
              <a16:creationId xmlns:a16="http://schemas.microsoft.com/office/drawing/2014/main" id="{2260880D-C02D-4B1D-8294-D146FC7984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29" name="Picture 5">
          <a:extLst>
            <a:ext uri="{FF2B5EF4-FFF2-40B4-BE49-F238E27FC236}">
              <a16:creationId xmlns:a16="http://schemas.microsoft.com/office/drawing/2014/main" id="{1703B4EC-F878-4F61-A6BE-874E41675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30" name="Picture 5">
          <a:extLst>
            <a:ext uri="{FF2B5EF4-FFF2-40B4-BE49-F238E27FC236}">
              <a16:creationId xmlns:a16="http://schemas.microsoft.com/office/drawing/2014/main" id="{B43D7C0C-67D6-4462-93FC-EF5D7181D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31" name="Picture 5">
          <a:extLst>
            <a:ext uri="{FF2B5EF4-FFF2-40B4-BE49-F238E27FC236}">
              <a16:creationId xmlns:a16="http://schemas.microsoft.com/office/drawing/2014/main" id="{B614D584-857F-42B7-9BCB-8524EAE21C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2" name="Picture 5">
          <a:extLst>
            <a:ext uri="{FF2B5EF4-FFF2-40B4-BE49-F238E27FC236}">
              <a16:creationId xmlns:a16="http://schemas.microsoft.com/office/drawing/2014/main" id="{3A3456EB-0203-4D1E-AF3D-C765EA4FD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3" name="Picture 5">
          <a:extLst>
            <a:ext uri="{FF2B5EF4-FFF2-40B4-BE49-F238E27FC236}">
              <a16:creationId xmlns:a16="http://schemas.microsoft.com/office/drawing/2014/main" id="{64FBB9ED-4CE2-4C13-A029-0A528D6A11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4" name="Picture 5">
          <a:extLst>
            <a:ext uri="{FF2B5EF4-FFF2-40B4-BE49-F238E27FC236}">
              <a16:creationId xmlns:a16="http://schemas.microsoft.com/office/drawing/2014/main" id="{AE41237E-6547-46BB-A175-9A0A33523B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5" name="Picture 5">
          <a:extLst>
            <a:ext uri="{FF2B5EF4-FFF2-40B4-BE49-F238E27FC236}">
              <a16:creationId xmlns:a16="http://schemas.microsoft.com/office/drawing/2014/main" id="{BB9092A2-CC53-4445-AD3A-0460092D76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6" name="Picture 5">
          <a:extLst>
            <a:ext uri="{FF2B5EF4-FFF2-40B4-BE49-F238E27FC236}">
              <a16:creationId xmlns:a16="http://schemas.microsoft.com/office/drawing/2014/main" id="{9A1A8290-C9B8-417C-ADCE-30A511E8F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7" name="Picture 5">
          <a:extLst>
            <a:ext uri="{FF2B5EF4-FFF2-40B4-BE49-F238E27FC236}">
              <a16:creationId xmlns:a16="http://schemas.microsoft.com/office/drawing/2014/main" id="{7ECB7957-7F18-458C-BCE6-94E614EB9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8" name="Picture 5">
          <a:extLst>
            <a:ext uri="{FF2B5EF4-FFF2-40B4-BE49-F238E27FC236}">
              <a16:creationId xmlns:a16="http://schemas.microsoft.com/office/drawing/2014/main" id="{24655B31-07F9-4FAB-9E7F-355B7AC00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39" name="Picture 5">
          <a:extLst>
            <a:ext uri="{FF2B5EF4-FFF2-40B4-BE49-F238E27FC236}">
              <a16:creationId xmlns:a16="http://schemas.microsoft.com/office/drawing/2014/main" id="{E0A8D568-06F3-4B0B-863F-25E3D0AFE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0" name="Picture 5">
          <a:extLst>
            <a:ext uri="{FF2B5EF4-FFF2-40B4-BE49-F238E27FC236}">
              <a16:creationId xmlns:a16="http://schemas.microsoft.com/office/drawing/2014/main" id="{A7F136CE-93DB-49C1-B2D8-BAC770F6D2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1" name="Picture 5">
          <a:extLst>
            <a:ext uri="{FF2B5EF4-FFF2-40B4-BE49-F238E27FC236}">
              <a16:creationId xmlns:a16="http://schemas.microsoft.com/office/drawing/2014/main" id="{D64A3B06-9428-4D21-AF5C-CAEF359FBD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2" name="Picture 5">
          <a:extLst>
            <a:ext uri="{FF2B5EF4-FFF2-40B4-BE49-F238E27FC236}">
              <a16:creationId xmlns:a16="http://schemas.microsoft.com/office/drawing/2014/main" id="{A4A14F0D-B87C-4ADE-911A-BEDBE7D52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3" name="Picture 5">
          <a:extLst>
            <a:ext uri="{FF2B5EF4-FFF2-40B4-BE49-F238E27FC236}">
              <a16:creationId xmlns:a16="http://schemas.microsoft.com/office/drawing/2014/main" id="{1E237E6D-273F-4482-BDE3-0A0C3C2E96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4" name="Picture 5">
          <a:extLst>
            <a:ext uri="{FF2B5EF4-FFF2-40B4-BE49-F238E27FC236}">
              <a16:creationId xmlns:a16="http://schemas.microsoft.com/office/drawing/2014/main" id="{C5D10D32-6F4E-4B9E-A10B-A14105DCF0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5" name="Picture 5">
          <a:extLst>
            <a:ext uri="{FF2B5EF4-FFF2-40B4-BE49-F238E27FC236}">
              <a16:creationId xmlns:a16="http://schemas.microsoft.com/office/drawing/2014/main" id="{E9273621-3D82-4DD4-8AC2-90AEE35FF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6" name="Picture 5">
          <a:extLst>
            <a:ext uri="{FF2B5EF4-FFF2-40B4-BE49-F238E27FC236}">
              <a16:creationId xmlns:a16="http://schemas.microsoft.com/office/drawing/2014/main" id="{C20A3972-E3BC-468C-AF1E-1901C172E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7" name="Picture 5">
          <a:extLst>
            <a:ext uri="{FF2B5EF4-FFF2-40B4-BE49-F238E27FC236}">
              <a16:creationId xmlns:a16="http://schemas.microsoft.com/office/drawing/2014/main" id="{832E1C18-1198-4FC5-A52F-BACA317CE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8" name="Picture 5">
          <a:extLst>
            <a:ext uri="{FF2B5EF4-FFF2-40B4-BE49-F238E27FC236}">
              <a16:creationId xmlns:a16="http://schemas.microsoft.com/office/drawing/2014/main" id="{BD20BA3D-5EC6-49A1-8F8D-36E44F4CD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49" name="Picture 5">
          <a:extLst>
            <a:ext uri="{FF2B5EF4-FFF2-40B4-BE49-F238E27FC236}">
              <a16:creationId xmlns:a16="http://schemas.microsoft.com/office/drawing/2014/main" id="{C4F15BB8-7D85-4294-A1EA-EFD7126578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50" name="Picture 5">
          <a:extLst>
            <a:ext uri="{FF2B5EF4-FFF2-40B4-BE49-F238E27FC236}">
              <a16:creationId xmlns:a16="http://schemas.microsoft.com/office/drawing/2014/main" id="{AAE86516-7372-4704-A116-9B85AAFFA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51" name="Picture 5">
          <a:extLst>
            <a:ext uri="{FF2B5EF4-FFF2-40B4-BE49-F238E27FC236}">
              <a16:creationId xmlns:a16="http://schemas.microsoft.com/office/drawing/2014/main" id="{7C7488F8-31AA-44E4-A2A5-A5C24028D0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152" name="Picture 5">
          <a:extLst>
            <a:ext uri="{FF2B5EF4-FFF2-40B4-BE49-F238E27FC236}">
              <a16:creationId xmlns:a16="http://schemas.microsoft.com/office/drawing/2014/main" id="{14513611-11CF-4F55-9394-1ADCD821A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3" name="Picture 5">
          <a:extLst>
            <a:ext uri="{FF2B5EF4-FFF2-40B4-BE49-F238E27FC236}">
              <a16:creationId xmlns:a16="http://schemas.microsoft.com/office/drawing/2014/main" id="{D52B8C0E-E25A-49DF-9172-DD317EE3A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4" name="Picture 5">
          <a:extLst>
            <a:ext uri="{FF2B5EF4-FFF2-40B4-BE49-F238E27FC236}">
              <a16:creationId xmlns:a16="http://schemas.microsoft.com/office/drawing/2014/main" id="{F35B37C3-5D31-47A0-A305-B5EC916EE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5" name="Picture 5">
          <a:extLst>
            <a:ext uri="{FF2B5EF4-FFF2-40B4-BE49-F238E27FC236}">
              <a16:creationId xmlns:a16="http://schemas.microsoft.com/office/drawing/2014/main" id="{D6B5C1C2-0CC4-4D54-B5CB-95F2899D82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6" name="Picture 5">
          <a:extLst>
            <a:ext uri="{FF2B5EF4-FFF2-40B4-BE49-F238E27FC236}">
              <a16:creationId xmlns:a16="http://schemas.microsoft.com/office/drawing/2014/main" id="{C07DEF92-6DAF-4F3B-B4BC-5A157F1C73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7" name="Picture 5">
          <a:extLst>
            <a:ext uri="{FF2B5EF4-FFF2-40B4-BE49-F238E27FC236}">
              <a16:creationId xmlns:a16="http://schemas.microsoft.com/office/drawing/2014/main" id="{2CADA286-5032-47AE-8850-4E6B965665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8" name="Picture 5">
          <a:extLst>
            <a:ext uri="{FF2B5EF4-FFF2-40B4-BE49-F238E27FC236}">
              <a16:creationId xmlns:a16="http://schemas.microsoft.com/office/drawing/2014/main" id="{2FB6643C-3754-4EC5-8D77-A56E7111B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59" name="Picture 5">
          <a:extLst>
            <a:ext uri="{FF2B5EF4-FFF2-40B4-BE49-F238E27FC236}">
              <a16:creationId xmlns:a16="http://schemas.microsoft.com/office/drawing/2014/main" id="{391762B2-4018-4D75-9637-829AA4C46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0" name="Picture 5">
          <a:extLst>
            <a:ext uri="{FF2B5EF4-FFF2-40B4-BE49-F238E27FC236}">
              <a16:creationId xmlns:a16="http://schemas.microsoft.com/office/drawing/2014/main" id="{6FF762BC-4FA3-4CD0-AA3D-D17257B0F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1" name="Picture 5">
          <a:extLst>
            <a:ext uri="{FF2B5EF4-FFF2-40B4-BE49-F238E27FC236}">
              <a16:creationId xmlns:a16="http://schemas.microsoft.com/office/drawing/2014/main" id="{5566164C-18CD-4041-88A6-1C5A5FEFB1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2" name="Picture 5">
          <a:extLst>
            <a:ext uri="{FF2B5EF4-FFF2-40B4-BE49-F238E27FC236}">
              <a16:creationId xmlns:a16="http://schemas.microsoft.com/office/drawing/2014/main" id="{1BCA2EEF-C502-4454-933C-5B9DAFD12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3" name="Picture 5">
          <a:extLst>
            <a:ext uri="{FF2B5EF4-FFF2-40B4-BE49-F238E27FC236}">
              <a16:creationId xmlns:a16="http://schemas.microsoft.com/office/drawing/2014/main" id="{BE80C510-81FC-4069-A8F3-3918737BB8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4" name="Picture 5">
          <a:extLst>
            <a:ext uri="{FF2B5EF4-FFF2-40B4-BE49-F238E27FC236}">
              <a16:creationId xmlns:a16="http://schemas.microsoft.com/office/drawing/2014/main" id="{A8F41C5A-1559-4B0A-81BA-AB67DAB4A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5" name="Picture 5">
          <a:extLst>
            <a:ext uri="{FF2B5EF4-FFF2-40B4-BE49-F238E27FC236}">
              <a16:creationId xmlns:a16="http://schemas.microsoft.com/office/drawing/2014/main" id="{82E49CF3-BDFB-4F59-8FD1-B98F1E246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6" name="Picture 5">
          <a:extLst>
            <a:ext uri="{FF2B5EF4-FFF2-40B4-BE49-F238E27FC236}">
              <a16:creationId xmlns:a16="http://schemas.microsoft.com/office/drawing/2014/main" id="{574D8ED4-C93E-4748-8EFE-A94353792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7" name="Picture 5">
          <a:extLst>
            <a:ext uri="{FF2B5EF4-FFF2-40B4-BE49-F238E27FC236}">
              <a16:creationId xmlns:a16="http://schemas.microsoft.com/office/drawing/2014/main" id="{55F3315B-D6B2-4E9D-8BD1-EAD8CA6AD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8" name="Picture 5">
          <a:extLst>
            <a:ext uri="{FF2B5EF4-FFF2-40B4-BE49-F238E27FC236}">
              <a16:creationId xmlns:a16="http://schemas.microsoft.com/office/drawing/2014/main" id="{484FEABE-3A72-4A01-A6ED-FC185739A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69" name="Picture 5">
          <a:extLst>
            <a:ext uri="{FF2B5EF4-FFF2-40B4-BE49-F238E27FC236}">
              <a16:creationId xmlns:a16="http://schemas.microsoft.com/office/drawing/2014/main" id="{A48CED10-8453-46E0-AD23-287AEE228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70" name="Picture 5">
          <a:extLst>
            <a:ext uri="{FF2B5EF4-FFF2-40B4-BE49-F238E27FC236}">
              <a16:creationId xmlns:a16="http://schemas.microsoft.com/office/drawing/2014/main" id="{4BD1D712-F3C8-4CD1-855F-794FA063A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71" name="Picture 5">
          <a:extLst>
            <a:ext uri="{FF2B5EF4-FFF2-40B4-BE49-F238E27FC236}">
              <a16:creationId xmlns:a16="http://schemas.microsoft.com/office/drawing/2014/main" id="{3F574CE4-1522-459A-BBF3-CF1DDD5722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72" name="Picture 5">
          <a:extLst>
            <a:ext uri="{FF2B5EF4-FFF2-40B4-BE49-F238E27FC236}">
              <a16:creationId xmlns:a16="http://schemas.microsoft.com/office/drawing/2014/main" id="{01BE9760-7DB2-44D8-A5B7-BFE98FD7C7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173" name="Picture 5">
          <a:extLst>
            <a:ext uri="{FF2B5EF4-FFF2-40B4-BE49-F238E27FC236}">
              <a16:creationId xmlns:a16="http://schemas.microsoft.com/office/drawing/2014/main" id="{FC6B9384-5C5A-4381-9436-5DD8BAA70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4" name="Picture 5">
          <a:extLst>
            <a:ext uri="{FF2B5EF4-FFF2-40B4-BE49-F238E27FC236}">
              <a16:creationId xmlns:a16="http://schemas.microsoft.com/office/drawing/2014/main" id="{772728F3-3B01-4534-B271-CF23A79484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5" name="Picture 5">
          <a:extLst>
            <a:ext uri="{FF2B5EF4-FFF2-40B4-BE49-F238E27FC236}">
              <a16:creationId xmlns:a16="http://schemas.microsoft.com/office/drawing/2014/main" id="{98270795-652E-4AC8-9B23-63B09354E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6" name="Picture 5">
          <a:extLst>
            <a:ext uri="{FF2B5EF4-FFF2-40B4-BE49-F238E27FC236}">
              <a16:creationId xmlns:a16="http://schemas.microsoft.com/office/drawing/2014/main" id="{8029FE94-2F40-44D1-B7F2-74390FEF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7" name="Picture 5">
          <a:extLst>
            <a:ext uri="{FF2B5EF4-FFF2-40B4-BE49-F238E27FC236}">
              <a16:creationId xmlns:a16="http://schemas.microsoft.com/office/drawing/2014/main" id="{BBD7B8C8-10C2-4D28-BC41-98D2716C75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8" name="Picture 5">
          <a:extLst>
            <a:ext uri="{FF2B5EF4-FFF2-40B4-BE49-F238E27FC236}">
              <a16:creationId xmlns:a16="http://schemas.microsoft.com/office/drawing/2014/main" id="{B89E15A1-8BCC-48B2-8B0F-1A2CFD127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79" name="Picture 5">
          <a:extLst>
            <a:ext uri="{FF2B5EF4-FFF2-40B4-BE49-F238E27FC236}">
              <a16:creationId xmlns:a16="http://schemas.microsoft.com/office/drawing/2014/main" id="{1D5C1889-9E7F-4744-BAA5-389963C71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0" name="Picture 5">
          <a:extLst>
            <a:ext uri="{FF2B5EF4-FFF2-40B4-BE49-F238E27FC236}">
              <a16:creationId xmlns:a16="http://schemas.microsoft.com/office/drawing/2014/main" id="{2973D44A-57E1-40EC-A51C-2A8CBADAE4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1" name="Picture 5">
          <a:extLst>
            <a:ext uri="{FF2B5EF4-FFF2-40B4-BE49-F238E27FC236}">
              <a16:creationId xmlns:a16="http://schemas.microsoft.com/office/drawing/2014/main" id="{5271C958-889C-48C9-8AE4-0D16E6BD4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2" name="Picture 5">
          <a:extLst>
            <a:ext uri="{FF2B5EF4-FFF2-40B4-BE49-F238E27FC236}">
              <a16:creationId xmlns:a16="http://schemas.microsoft.com/office/drawing/2014/main" id="{55F6B1EA-0417-48BF-8AA8-F35AF363B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3" name="Picture 5">
          <a:extLst>
            <a:ext uri="{FF2B5EF4-FFF2-40B4-BE49-F238E27FC236}">
              <a16:creationId xmlns:a16="http://schemas.microsoft.com/office/drawing/2014/main" id="{62E5A8F8-264D-4CD2-99D0-E3A2EDB0B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4" name="Picture 5">
          <a:extLst>
            <a:ext uri="{FF2B5EF4-FFF2-40B4-BE49-F238E27FC236}">
              <a16:creationId xmlns:a16="http://schemas.microsoft.com/office/drawing/2014/main" id="{4FBFA6B9-1D9D-435B-919B-6EC54D655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5" name="Picture 5">
          <a:extLst>
            <a:ext uri="{FF2B5EF4-FFF2-40B4-BE49-F238E27FC236}">
              <a16:creationId xmlns:a16="http://schemas.microsoft.com/office/drawing/2014/main" id="{2F75C97D-62C6-4CEA-85A3-BDA29C7A1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6" name="Picture 5">
          <a:extLst>
            <a:ext uri="{FF2B5EF4-FFF2-40B4-BE49-F238E27FC236}">
              <a16:creationId xmlns:a16="http://schemas.microsoft.com/office/drawing/2014/main" id="{B02023E4-146A-423B-AE8A-9750780036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7" name="Picture 5">
          <a:extLst>
            <a:ext uri="{FF2B5EF4-FFF2-40B4-BE49-F238E27FC236}">
              <a16:creationId xmlns:a16="http://schemas.microsoft.com/office/drawing/2014/main" id="{6355BEED-4112-4098-B56A-E71472F21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8" name="Picture 5">
          <a:extLst>
            <a:ext uri="{FF2B5EF4-FFF2-40B4-BE49-F238E27FC236}">
              <a16:creationId xmlns:a16="http://schemas.microsoft.com/office/drawing/2014/main" id="{1A16C003-B4EF-4409-B761-57883067A9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89" name="Picture 5">
          <a:extLst>
            <a:ext uri="{FF2B5EF4-FFF2-40B4-BE49-F238E27FC236}">
              <a16:creationId xmlns:a16="http://schemas.microsoft.com/office/drawing/2014/main" id="{7D2C42F9-AE0F-4BE4-8CFE-697D67CB8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0" name="Picture 5">
          <a:extLst>
            <a:ext uri="{FF2B5EF4-FFF2-40B4-BE49-F238E27FC236}">
              <a16:creationId xmlns:a16="http://schemas.microsoft.com/office/drawing/2014/main" id="{BD9687D8-9049-4B01-AAFB-66A7550C3F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1" name="Picture 5">
          <a:extLst>
            <a:ext uri="{FF2B5EF4-FFF2-40B4-BE49-F238E27FC236}">
              <a16:creationId xmlns:a16="http://schemas.microsoft.com/office/drawing/2014/main" id="{D89525AC-981D-43B6-ABBC-0FEB4E7B8D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2" name="Picture 5">
          <a:extLst>
            <a:ext uri="{FF2B5EF4-FFF2-40B4-BE49-F238E27FC236}">
              <a16:creationId xmlns:a16="http://schemas.microsoft.com/office/drawing/2014/main" id="{F41BE968-9CED-41FD-B09E-6D937844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3" name="Picture 5">
          <a:extLst>
            <a:ext uri="{FF2B5EF4-FFF2-40B4-BE49-F238E27FC236}">
              <a16:creationId xmlns:a16="http://schemas.microsoft.com/office/drawing/2014/main" id="{982812F8-95AC-4A9E-B403-1ADF2B55A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4" name="Picture 5">
          <a:extLst>
            <a:ext uri="{FF2B5EF4-FFF2-40B4-BE49-F238E27FC236}">
              <a16:creationId xmlns:a16="http://schemas.microsoft.com/office/drawing/2014/main" id="{C2E22690-F066-4C45-B9A6-631993ED8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5" name="Picture 5">
          <a:extLst>
            <a:ext uri="{FF2B5EF4-FFF2-40B4-BE49-F238E27FC236}">
              <a16:creationId xmlns:a16="http://schemas.microsoft.com/office/drawing/2014/main" id="{73BE3998-F45B-421F-8011-A80D24FDC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6" name="Picture 5">
          <a:extLst>
            <a:ext uri="{FF2B5EF4-FFF2-40B4-BE49-F238E27FC236}">
              <a16:creationId xmlns:a16="http://schemas.microsoft.com/office/drawing/2014/main" id="{FAFA0AE0-343E-410F-A609-25D379359E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7" name="Picture 5">
          <a:extLst>
            <a:ext uri="{FF2B5EF4-FFF2-40B4-BE49-F238E27FC236}">
              <a16:creationId xmlns:a16="http://schemas.microsoft.com/office/drawing/2014/main" id="{EC3A9C67-3EA2-487D-8B1A-DF1866EE0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8" name="Picture 5">
          <a:extLst>
            <a:ext uri="{FF2B5EF4-FFF2-40B4-BE49-F238E27FC236}">
              <a16:creationId xmlns:a16="http://schemas.microsoft.com/office/drawing/2014/main" id="{A7F13F54-4AF1-424D-B64E-42A91F338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199" name="Picture 5">
          <a:extLst>
            <a:ext uri="{FF2B5EF4-FFF2-40B4-BE49-F238E27FC236}">
              <a16:creationId xmlns:a16="http://schemas.microsoft.com/office/drawing/2014/main" id="{73432BC3-1B08-463C-B999-FEF726F39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0" name="Picture 5">
          <a:extLst>
            <a:ext uri="{FF2B5EF4-FFF2-40B4-BE49-F238E27FC236}">
              <a16:creationId xmlns:a16="http://schemas.microsoft.com/office/drawing/2014/main" id="{FEF2982A-B80C-458A-A050-30A48BEE2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1" name="Picture 5">
          <a:extLst>
            <a:ext uri="{FF2B5EF4-FFF2-40B4-BE49-F238E27FC236}">
              <a16:creationId xmlns:a16="http://schemas.microsoft.com/office/drawing/2014/main" id="{8BCFFB3D-F418-4A9B-9F20-903EBBC9C1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2" name="Picture 5">
          <a:extLst>
            <a:ext uri="{FF2B5EF4-FFF2-40B4-BE49-F238E27FC236}">
              <a16:creationId xmlns:a16="http://schemas.microsoft.com/office/drawing/2014/main" id="{F6A21651-4207-4F0E-B60C-4222CBD45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3" name="Picture 5">
          <a:extLst>
            <a:ext uri="{FF2B5EF4-FFF2-40B4-BE49-F238E27FC236}">
              <a16:creationId xmlns:a16="http://schemas.microsoft.com/office/drawing/2014/main" id="{C57FFC15-6709-41EE-B5E3-DC07063598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4" name="Picture 5">
          <a:extLst>
            <a:ext uri="{FF2B5EF4-FFF2-40B4-BE49-F238E27FC236}">
              <a16:creationId xmlns:a16="http://schemas.microsoft.com/office/drawing/2014/main" id="{F1AAA849-678D-4096-8B76-183288C7B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5" name="Picture 5">
          <a:extLst>
            <a:ext uri="{FF2B5EF4-FFF2-40B4-BE49-F238E27FC236}">
              <a16:creationId xmlns:a16="http://schemas.microsoft.com/office/drawing/2014/main" id="{DB648B28-E699-4390-B766-530B0A7E18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6" name="Picture 5">
          <a:extLst>
            <a:ext uri="{FF2B5EF4-FFF2-40B4-BE49-F238E27FC236}">
              <a16:creationId xmlns:a16="http://schemas.microsoft.com/office/drawing/2014/main" id="{6080C27B-5EB1-41CE-9328-13B0858B2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7" name="Picture 5">
          <a:extLst>
            <a:ext uri="{FF2B5EF4-FFF2-40B4-BE49-F238E27FC236}">
              <a16:creationId xmlns:a16="http://schemas.microsoft.com/office/drawing/2014/main" id="{F661322D-D5BC-45F1-936F-F7073C757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8" name="Picture 5">
          <a:extLst>
            <a:ext uri="{FF2B5EF4-FFF2-40B4-BE49-F238E27FC236}">
              <a16:creationId xmlns:a16="http://schemas.microsoft.com/office/drawing/2014/main" id="{9A60D736-D2D0-4963-8E9B-07B145A0B7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09" name="Picture 5">
          <a:extLst>
            <a:ext uri="{FF2B5EF4-FFF2-40B4-BE49-F238E27FC236}">
              <a16:creationId xmlns:a16="http://schemas.microsoft.com/office/drawing/2014/main" id="{319E64F1-1D42-4E18-A9AF-519F528013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0" name="Picture 5">
          <a:extLst>
            <a:ext uri="{FF2B5EF4-FFF2-40B4-BE49-F238E27FC236}">
              <a16:creationId xmlns:a16="http://schemas.microsoft.com/office/drawing/2014/main" id="{6B861B25-33DF-475D-A269-4E9B2AFCF3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1" name="Picture 5">
          <a:extLst>
            <a:ext uri="{FF2B5EF4-FFF2-40B4-BE49-F238E27FC236}">
              <a16:creationId xmlns:a16="http://schemas.microsoft.com/office/drawing/2014/main" id="{ED9EFF40-B809-462C-AA2B-57F6EBA9C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2" name="Picture 5">
          <a:extLst>
            <a:ext uri="{FF2B5EF4-FFF2-40B4-BE49-F238E27FC236}">
              <a16:creationId xmlns:a16="http://schemas.microsoft.com/office/drawing/2014/main" id="{CE1DF3A3-643E-4428-AACB-D1E7ED26B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3" name="Picture 5">
          <a:extLst>
            <a:ext uri="{FF2B5EF4-FFF2-40B4-BE49-F238E27FC236}">
              <a16:creationId xmlns:a16="http://schemas.microsoft.com/office/drawing/2014/main" id="{20CAE187-BCDB-43A1-911D-D509914E97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4" name="Picture 5">
          <a:extLst>
            <a:ext uri="{FF2B5EF4-FFF2-40B4-BE49-F238E27FC236}">
              <a16:creationId xmlns:a16="http://schemas.microsoft.com/office/drawing/2014/main" id="{717696F7-9AF1-4776-89E7-47EE92027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5" name="Picture 5">
          <a:extLst>
            <a:ext uri="{FF2B5EF4-FFF2-40B4-BE49-F238E27FC236}">
              <a16:creationId xmlns:a16="http://schemas.microsoft.com/office/drawing/2014/main" id="{2558A415-3BB2-44B6-82ED-D3DC7B4A8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6" name="Picture 5">
          <a:extLst>
            <a:ext uri="{FF2B5EF4-FFF2-40B4-BE49-F238E27FC236}">
              <a16:creationId xmlns:a16="http://schemas.microsoft.com/office/drawing/2014/main" id="{0AD2CB73-893B-427F-9602-E06A048DD1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7" name="Picture 5">
          <a:extLst>
            <a:ext uri="{FF2B5EF4-FFF2-40B4-BE49-F238E27FC236}">
              <a16:creationId xmlns:a16="http://schemas.microsoft.com/office/drawing/2014/main" id="{A3B9ABAA-7829-4E84-B1BB-8A0F40376A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8" name="Picture 5">
          <a:extLst>
            <a:ext uri="{FF2B5EF4-FFF2-40B4-BE49-F238E27FC236}">
              <a16:creationId xmlns:a16="http://schemas.microsoft.com/office/drawing/2014/main" id="{FC0F57C4-B92B-48D8-941C-1D3948741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19" name="Picture 5">
          <a:extLst>
            <a:ext uri="{FF2B5EF4-FFF2-40B4-BE49-F238E27FC236}">
              <a16:creationId xmlns:a16="http://schemas.microsoft.com/office/drawing/2014/main" id="{222153B2-7408-4BD6-A20C-8E1BB27257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0" name="Picture 5">
          <a:extLst>
            <a:ext uri="{FF2B5EF4-FFF2-40B4-BE49-F238E27FC236}">
              <a16:creationId xmlns:a16="http://schemas.microsoft.com/office/drawing/2014/main" id="{64E6B50A-B939-4A29-B134-723735022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1" name="Picture 5">
          <a:extLst>
            <a:ext uri="{FF2B5EF4-FFF2-40B4-BE49-F238E27FC236}">
              <a16:creationId xmlns:a16="http://schemas.microsoft.com/office/drawing/2014/main" id="{632AC3FB-D303-4ED6-9CD7-82CCB792F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2" name="Picture 5">
          <a:extLst>
            <a:ext uri="{FF2B5EF4-FFF2-40B4-BE49-F238E27FC236}">
              <a16:creationId xmlns:a16="http://schemas.microsoft.com/office/drawing/2014/main" id="{E6556E11-7B5D-474F-8B0B-583205FC5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3" name="Picture 5">
          <a:extLst>
            <a:ext uri="{FF2B5EF4-FFF2-40B4-BE49-F238E27FC236}">
              <a16:creationId xmlns:a16="http://schemas.microsoft.com/office/drawing/2014/main" id="{9481828E-7608-4DDB-BBDE-4EA515725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4" name="Picture 5">
          <a:extLst>
            <a:ext uri="{FF2B5EF4-FFF2-40B4-BE49-F238E27FC236}">
              <a16:creationId xmlns:a16="http://schemas.microsoft.com/office/drawing/2014/main" id="{CFA5941C-2E0D-4C4E-8584-B0942E0D2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5" name="Picture 5">
          <a:extLst>
            <a:ext uri="{FF2B5EF4-FFF2-40B4-BE49-F238E27FC236}">
              <a16:creationId xmlns:a16="http://schemas.microsoft.com/office/drawing/2014/main" id="{ADB4B7B7-285F-46DD-8CB5-D3409EFD0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6" name="Picture 5">
          <a:extLst>
            <a:ext uri="{FF2B5EF4-FFF2-40B4-BE49-F238E27FC236}">
              <a16:creationId xmlns:a16="http://schemas.microsoft.com/office/drawing/2014/main" id="{85E0D854-F56A-44F1-ABD4-BE96084223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7" name="Picture 5">
          <a:extLst>
            <a:ext uri="{FF2B5EF4-FFF2-40B4-BE49-F238E27FC236}">
              <a16:creationId xmlns:a16="http://schemas.microsoft.com/office/drawing/2014/main" id="{51A13D34-F1C5-4057-80D3-562FE123F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8" name="Picture 5">
          <a:extLst>
            <a:ext uri="{FF2B5EF4-FFF2-40B4-BE49-F238E27FC236}">
              <a16:creationId xmlns:a16="http://schemas.microsoft.com/office/drawing/2014/main" id="{0518D2FE-D320-41E9-9453-FD40C35DD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29" name="Picture 5">
          <a:extLst>
            <a:ext uri="{FF2B5EF4-FFF2-40B4-BE49-F238E27FC236}">
              <a16:creationId xmlns:a16="http://schemas.microsoft.com/office/drawing/2014/main" id="{24F87BBF-746E-4E81-AA7C-39EF5770C2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0" name="Picture 5">
          <a:extLst>
            <a:ext uri="{FF2B5EF4-FFF2-40B4-BE49-F238E27FC236}">
              <a16:creationId xmlns:a16="http://schemas.microsoft.com/office/drawing/2014/main" id="{D261B21F-077F-4C2C-AFA8-2A0D4A347D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1" name="Picture 5">
          <a:extLst>
            <a:ext uri="{FF2B5EF4-FFF2-40B4-BE49-F238E27FC236}">
              <a16:creationId xmlns:a16="http://schemas.microsoft.com/office/drawing/2014/main" id="{5B9B375F-774E-40E2-A655-76BD5433F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2" name="Picture 5">
          <a:extLst>
            <a:ext uri="{FF2B5EF4-FFF2-40B4-BE49-F238E27FC236}">
              <a16:creationId xmlns:a16="http://schemas.microsoft.com/office/drawing/2014/main" id="{768368C9-5474-4E7A-861E-76A0052DB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3" name="Picture 5">
          <a:extLst>
            <a:ext uri="{FF2B5EF4-FFF2-40B4-BE49-F238E27FC236}">
              <a16:creationId xmlns:a16="http://schemas.microsoft.com/office/drawing/2014/main" id="{8D06BD86-6CD6-4958-9F2E-0476A8067A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4" name="Picture 5">
          <a:extLst>
            <a:ext uri="{FF2B5EF4-FFF2-40B4-BE49-F238E27FC236}">
              <a16:creationId xmlns:a16="http://schemas.microsoft.com/office/drawing/2014/main" id="{6B6DDE68-5751-4702-A1AC-07D361405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235" name="Picture 5">
          <a:extLst>
            <a:ext uri="{FF2B5EF4-FFF2-40B4-BE49-F238E27FC236}">
              <a16:creationId xmlns:a16="http://schemas.microsoft.com/office/drawing/2014/main" id="{2F38094B-CCA5-4CD1-8C34-DF80D65D1E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36" name="Picture 5">
          <a:extLst>
            <a:ext uri="{FF2B5EF4-FFF2-40B4-BE49-F238E27FC236}">
              <a16:creationId xmlns:a16="http://schemas.microsoft.com/office/drawing/2014/main" id="{3D7F42CB-3582-4D03-9A94-ADF3953D5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37" name="Picture 5">
          <a:extLst>
            <a:ext uri="{FF2B5EF4-FFF2-40B4-BE49-F238E27FC236}">
              <a16:creationId xmlns:a16="http://schemas.microsoft.com/office/drawing/2014/main" id="{3C1555EE-37E5-4F93-8017-1535E08B36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38" name="Picture 5">
          <a:extLst>
            <a:ext uri="{FF2B5EF4-FFF2-40B4-BE49-F238E27FC236}">
              <a16:creationId xmlns:a16="http://schemas.microsoft.com/office/drawing/2014/main" id="{A870BF2C-1E61-475E-B231-555930BA1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39" name="Picture 5">
          <a:extLst>
            <a:ext uri="{FF2B5EF4-FFF2-40B4-BE49-F238E27FC236}">
              <a16:creationId xmlns:a16="http://schemas.microsoft.com/office/drawing/2014/main" id="{63DD911F-4F3C-4D22-B894-A2AC1F449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0" name="Picture 5">
          <a:extLst>
            <a:ext uri="{FF2B5EF4-FFF2-40B4-BE49-F238E27FC236}">
              <a16:creationId xmlns:a16="http://schemas.microsoft.com/office/drawing/2014/main" id="{1407F6C4-87F9-4C24-8594-BEB2A7133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1" name="Picture 5">
          <a:extLst>
            <a:ext uri="{FF2B5EF4-FFF2-40B4-BE49-F238E27FC236}">
              <a16:creationId xmlns:a16="http://schemas.microsoft.com/office/drawing/2014/main" id="{2FCB691C-70E0-4930-A344-F1EA228DF5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2" name="Picture 5">
          <a:extLst>
            <a:ext uri="{FF2B5EF4-FFF2-40B4-BE49-F238E27FC236}">
              <a16:creationId xmlns:a16="http://schemas.microsoft.com/office/drawing/2014/main" id="{9DED1F87-7B5F-4057-851B-28162A2F75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3" name="Picture 5">
          <a:extLst>
            <a:ext uri="{FF2B5EF4-FFF2-40B4-BE49-F238E27FC236}">
              <a16:creationId xmlns:a16="http://schemas.microsoft.com/office/drawing/2014/main" id="{747EC97B-9364-49C3-B50D-4BF8DD812A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4" name="Picture 5">
          <a:extLst>
            <a:ext uri="{FF2B5EF4-FFF2-40B4-BE49-F238E27FC236}">
              <a16:creationId xmlns:a16="http://schemas.microsoft.com/office/drawing/2014/main" id="{874E16ED-CD5C-4FF5-8B00-4158FE95F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5" name="Picture 5">
          <a:extLst>
            <a:ext uri="{FF2B5EF4-FFF2-40B4-BE49-F238E27FC236}">
              <a16:creationId xmlns:a16="http://schemas.microsoft.com/office/drawing/2014/main" id="{1627463A-44FF-4FE5-A84F-28194B43D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6" name="Picture 5">
          <a:extLst>
            <a:ext uri="{FF2B5EF4-FFF2-40B4-BE49-F238E27FC236}">
              <a16:creationId xmlns:a16="http://schemas.microsoft.com/office/drawing/2014/main" id="{42404190-64D1-4C60-A214-EEF23DE28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7" name="Picture 5">
          <a:extLst>
            <a:ext uri="{FF2B5EF4-FFF2-40B4-BE49-F238E27FC236}">
              <a16:creationId xmlns:a16="http://schemas.microsoft.com/office/drawing/2014/main" id="{25CA5633-A769-4C23-844A-31C8FCF41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8" name="Picture 5">
          <a:extLst>
            <a:ext uri="{FF2B5EF4-FFF2-40B4-BE49-F238E27FC236}">
              <a16:creationId xmlns:a16="http://schemas.microsoft.com/office/drawing/2014/main" id="{8957BD2B-122F-4D2A-ABC2-E0D0C0FA8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49" name="Picture 5">
          <a:extLst>
            <a:ext uri="{FF2B5EF4-FFF2-40B4-BE49-F238E27FC236}">
              <a16:creationId xmlns:a16="http://schemas.microsoft.com/office/drawing/2014/main" id="{C9ABF6FD-9D29-4555-9C25-2519E76F9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0" name="Picture 5">
          <a:extLst>
            <a:ext uri="{FF2B5EF4-FFF2-40B4-BE49-F238E27FC236}">
              <a16:creationId xmlns:a16="http://schemas.microsoft.com/office/drawing/2014/main" id="{A2C275CA-EB1D-428A-8E9F-CD058EEF4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1" name="Picture 5">
          <a:extLst>
            <a:ext uri="{FF2B5EF4-FFF2-40B4-BE49-F238E27FC236}">
              <a16:creationId xmlns:a16="http://schemas.microsoft.com/office/drawing/2014/main" id="{C36B3519-C5A0-45EC-9BFC-696CE89209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2" name="Picture 5">
          <a:extLst>
            <a:ext uri="{FF2B5EF4-FFF2-40B4-BE49-F238E27FC236}">
              <a16:creationId xmlns:a16="http://schemas.microsoft.com/office/drawing/2014/main" id="{62157366-0B8C-4630-B4A8-689BEEBFC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3" name="Picture 5">
          <a:extLst>
            <a:ext uri="{FF2B5EF4-FFF2-40B4-BE49-F238E27FC236}">
              <a16:creationId xmlns:a16="http://schemas.microsoft.com/office/drawing/2014/main" id="{B652FCC2-8BE6-428F-8A43-4BD681ABBD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4" name="Picture 5">
          <a:extLst>
            <a:ext uri="{FF2B5EF4-FFF2-40B4-BE49-F238E27FC236}">
              <a16:creationId xmlns:a16="http://schemas.microsoft.com/office/drawing/2014/main" id="{74487173-3FF9-4AD5-BD62-2325A50FA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5" name="Picture 5">
          <a:extLst>
            <a:ext uri="{FF2B5EF4-FFF2-40B4-BE49-F238E27FC236}">
              <a16:creationId xmlns:a16="http://schemas.microsoft.com/office/drawing/2014/main" id="{6C24E780-6E15-45A8-88B9-B23A956984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256" name="Picture 5">
          <a:extLst>
            <a:ext uri="{FF2B5EF4-FFF2-40B4-BE49-F238E27FC236}">
              <a16:creationId xmlns:a16="http://schemas.microsoft.com/office/drawing/2014/main" id="{F24D143B-121B-4A7C-9A27-C5ADAC4FD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57" name="Picture 5">
          <a:extLst>
            <a:ext uri="{FF2B5EF4-FFF2-40B4-BE49-F238E27FC236}">
              <a16:creationId xmlns:a16="http://schemas.microsoft.com/office/drawing/2014/main" id="{955F777C-C533-414A-B1DD-EA380BAEA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58" name="Picture 5">
          <a:extLst>
            <a:ext uri="{FF2B5EF4-FFF2-40B4-BE49-F238E27FC236}">
              <a16:creationId xmlns:a16="http://schemas.microsoft.com/office/drawing/2014/main" id="{43F08EE0-C8D1-4111-AF28-1CA08B1A5E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59" name="Picture 5">
          <a:extLst>
            <a:ext uri="{FF2B5EF4-FFF2-40B4-BE49-F238E27FC236}">
              <a16:creationId xmlns:a16="http://schemas.microsoft.com/office/drawing/2014/main" id="{BAEF5EEC-4AD6-4482-970F-16A6CEECA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0" name="Picture 5">
          <a:extLst>
            <a:ext uri="{FF2B5EF4-FFF2-40B4-BE49-F238E27FC236}">
              <a16:creationId xmlns:a16="http://schemas.microsoft.com/office/drawing/2014/main" id="{8C309DF5-C604-4251-B182-DD1CA953B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1" name="Picture 5">
          <a:extLst>
            <a:ext uri="{FF2B5EF4-FFF2-40B4-BE49-F238E27FC236}">
              <a16:creationId xmlns:a16="http://schemas.microsoft.com/office/drawing/2014/main" id="{C2893C2D-698F-4D3D-9D56-4899E01A4F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2" name="Picture 5">
          <a:extLst>
            <a:ext uri="{FF2B5EF4-FFF2-40B4-BE49-F238E27FC236}">
              <a16:creationId xmlns:a16="http://schemas.microsoft.com/office/drawing/2014/main" id="{0E2A4A17-D631-402A-B7D4-37C626470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3" name="Picture 5">
          <a:extLst>
            <a:ext uri="{FF2B5EF4-FFF2-40B4-BE49-F238E27FC236}">
              <a16:creationId xmlns:a16="http://schemas.microsoft.com/office/drawing/2014/main" id="{CFA9B237-6640-4540-A1EE-037D0DFC7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4" name="Picture 5">
          <a:extLst>
            <a:ext uri="{FF2B5EF4-FFF2-40B4-BE49-F238E27FC236}">
              <a16:creationId xmlns:a16="http://schemas.microsoft.com/office/drawing/2014/main" id="{9E14CEC7-ECEA-47F3-B0FE-11864EE52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5" name="Picture 5">
          <a:extLst>
            <a:ext uri="{FF2B5EF4-FFF2-40B4-BE49-F238E27FC236}">
              <a16:creationId xmlns:a16="http://schemas.microsoft.com/office/drawing/2014/main" id="{975E885A-40AA-48F5-87F2-688CA0CD3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6" name="Picture 5">
          <a:extLst>
            <a:ext uri="{FF2B5EF4-FFF2-40B4-BE49-F238E27FC236}">
              <a16:creationId xmlns:a16="http://schemas.microsoft.com/office/drawing/2014/main" id="{0ECC14CD-9813-4B18-891F-DDC3F4797C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7" name="Picture 5">
          <a:extLst>
            <a:ext uri="{FF2B5EF4-FFF2-40B4-BE49-F238E27FC236}">
              <a16:creationId xmlns:a16="http://schemas.microsoft.com/office/drawing/2014/main" id="{F17EAD66-DAE0-4A81-951D-F96BEBE885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8" name="Picture 5">
          <a:extLst>
            <a:ext uri="{FF2B5EF4-FFF2-40B4-BE49-F238E27FC236}">
              <a16:creationId xmlns:a16="http://schemas.microsoft.com/office/drawing/2014/main" id="{203BBC8E-234E-4307-95A1-222C670BB0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69" name="Picture 5">
          <a:extLst>
            <a:ext uri="{FF2B5EF4-FFF2-40B4-BE49-F238E27FC236}">
              <a16:creationId xmlns:a16="http://schemas.microsoft.com/office/drawing/2014/main" id="{99588576-420B-40AE-9646-265D68382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0" name="Picture 5">
          <a:extLst>
            <a:ext uri="{FF2B5EF4-FFF2-40B4-BE49-F238E27FC236}">
              <a16:creationId xmlns:a16="http://schemas.microsoft.com/office/drawing/2014/main" id="{01812952-90EE-4F2B-B9F8-67BF035B6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1" name="Picture 5">
          <a:extLst>
            <a:ext uri="{FF2B5EF4-FFF2-40B4-BE49-F238E27FC236}">
              <a16:creationId xmlns:a16="http://schemas.microsoft.com/office/drawing/2014/main" id="{3320257B-285B-4448-94C0-FED4D21D93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2" name="Picture 5">
          <a:extLst>
            <a:ext uri="{FF2B5EF4-FFF2-40B4-BE49-F238E27FC236}">
              <a16:creationId xmlns:a16="http://schemas.microsoft.com/office/drawing/2014/main" id="{22E89D3F-020B-406E-8A2D-53C6E24712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3" name="Picture 5">
          <a:extLst>
            <a:ext uri="{FF2B5EF4-FFF2-40B4-BE49-F238E27FC236}">
              <a16:creationId xmlns:a16="http://schemas.microsoft.com/office/drawing/2014/main" id="{4FD3AD0B-A109-4FDC-8320-92B0F820C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4" name="Picture 5">
          <a:extLst>
            <a:ext uri="{FF2B5EF4-FFF2-40B4-BE49-F238E27FC236}">
              <a16:creationId xmlns:a16="http://schemas.microsoft.com/office/drawing/2014/main" id="{02371AD0-60C9-4FF1-A54F-0576A16D3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5" name="Picture 5">
          <a:extLst>
            <a:ext uri="{FF2B5EF4-FFF2-40B4-BE49-F238E27FC236}">
              <a16:creationId xmlns:a16="http://schemas.microsoft.com/office/drawing/2014/main" id="{86B5AFDB-8DC4-423F-97E3-653D98F1B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6" name="Picture 5">
          <a:extLst>
            <a:ext uri="{FF2B5EF4-FFF2-40B4-BE49-F238E27FC236}">
              <a16:creationId xmlns:a16="http://schemas.microsoft.com/office/drawing/2014/main" id="{1F8DE3E4-989D-45A8-AB48-8D119F38CA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7" name="Picture 5">
          <a:extLst>
            <a:ext uri="{FF2B5EF4-FFF2-40B4-BE49-F238E27FC236}">
              <a16:creationId xmlns:a16="http://schemas.microsoft.com/office/drawing/2014/main" id="{58911B26-3E5C-4681-AE40-20D745DDF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8" name="Picture 5">
          <a:extLst>
            <a:ext uri="{FF2B5EF4-FFF2-40B4-BE49-F238E27FC236}">
              <a16:creationId xmlns:a16="http://schemas.microsoft.com/office/drawing/2014/main" id="{6B2ED4A5-C64F-49A4-A812-A0A4CECED0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79" name="Picture 5">
          <a:extLst>
            <a:ext uri="{FF2B5EF4-FFF2-40B4-BE49-F238E27FC236}">
              <a16:creationId xmlns:a16="http://schemas.microsoft.com/office/drawing/2014/main" id="{27DE95D3-C534-4EA4-9606-07806E425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0" name="Picture 5">
          <a:extLst>
            <a:ext uri="{FF2B5EF4-FFF2-40B4-BE49-F238E27FC236}">
              <a16:creationId xmlns:a16="http://schemas.microsoft.com/office/drawing/2014/main" id="{F4E68C5A-9956-4BCC-A7AF-759F3F58D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1" name="Picture 5">
          <a:extLst>
            <a:ext uri="{FF2B5EF4-FFF2-40B4-BE49-F238E27FC236}">
              <a16:creationId xmlns:a16="http://schemas.microsoft.com/office/drawing/2014/main" id="{E7F7CF25-D0DF-40CA-88A7-6012C01EB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2" name="Picture 5">
          <a:extLst>
            <a:ext uri="{FF2B5EF4-FFF2-40B4-BE49-F238E27FC236}">
              <a16:creationId xmlns:a16="http://schemas.microsoft.com/office/drawing/2014/main" id="{84EB7748-650A-4214-9C76-0A44EBBEF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3" name="Picture 5">
          <a:extLst>
            <a:ext uri="{FF2B5EF4-FFF2-40B4-BE49-F238E27FC236}">
              <a16:creationId xmlns:a16="http://schemas.microsoft.com/office/drawing/2014/main" id="{9B39B51F-E9BE-44CD-A768-DD661D18C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4" name="Picture 5">
          <a:extLst>
            <a:ext uri="{FF2B5EF4-FFF2-40B4-BE49-F238E27FC236}">
              <a16:creationId xmlns:a16="http://schemas.microsoft.com/office/drawing/2014/main" id="{91247944-0680-4C0C-9463-04EE44C63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5" name="Picture 5">
          <a:extLst>
            <a:ext uri="{FF2B5EF4-FFF2-40B4-BE49-F238E27FC236}">
              <a16:creationId xmlns:a16="http://schemas.microsoft.com/office/drawing/2014/main" id="{6526C5ED-9A08-416C-ADD8-10494F15F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6" name="Picture 5">
          <a:extLst>
            <a:ext uri="{FF2B5EF4-FFF2-40B4-BE49-F238E27FC236}">
              <a16:creationId xmlns:a16="http://schemas.microsoft.com/office/drawing/2014/main" id="{336E005E-142B-40BE-93C5-22E759483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7" name="Picture 5">
          <a:extLst>
            <a:ext uri="{FF2B5EF4-FFF2-40B4-BE49-F238E27FC236}">
              <a16:creationId xmlns:a16="http://schemas.microsoft.com/office/drawing/2014/main" id="{884B1BBB-F2A1-4B65-A9EA-869CB7208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8" name="Picture 5">
          <a:extLst>
            <a:ext uri="{FF2B5EF4-FFF2-40B4-BE49-F238E27FC236}">
              <a16:creationId xmlns:a16="http://schemas.microsoft.com/office/drawing/2014/main" id="{22D9CBAE-206B-4F6B-9077-4F006AE0A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89" name="Picture 5">
          <a:extLst>
            <a:ext uri="{FF2B5EF4-FFF2-40B4-BE49-F238E27FC236}">
              <a16:creationId xmlns:a16="http://schemas.microsoft.com/office/drawing/2014/main" id="{2E00B636-E0ED-4F19-8D60-9220CAB0D8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0" name="Picture 5">
          <a:extLst>
            <a:ext uri="{FF2B5EF4-FFF2-40B4-BE49-F238E27FC236}">
              <a16:creationId xmlns:a16="http://schemas.microsoft.com/office/drawing/2014/main" id="{51B57DFB-E4AC-4F73-80C6-5866DC8AEA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1" name="Picture 5">
          <a:extLst>
            <a:ext uri="{FF2B5EF4-FFF2-40B4-BE49-F238E27FC236}">
              <a16:creationId xmlns:a16="http://schemas.microsoft.com/office/drawing/2014/main" id="{ADBFFFD6-BD80-4552-B518-4C844969DD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2" name="Picture 5">
          <a:extLst>
            <a:ext uri="{FF2B5EF4-FFF2-40B4-BE49-F238E27FC236}">
              <a16:creationId xmlns:a16="http://schemas.microsoft.com/office/drawing/2014/main" id="{D8FFD452-F45C-4752-96F5-E4AC4E21D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3" name="Picture 5">
          <a:extLst>
            <a:ext uri="{FF2B5EF4-FFF2-40B4-BE49-F238E27FC236}">
              <a16:creationId xmlns:a16="http://schemas.microsoft.com/office/drawing/2014/main" id="{F0E5CBF4-D1E1-4332-81CB-70E0266B8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4" name="Picture 5">
          <a:extLst>
            <a:ext uri="{FF2B5EF4-FFF2-40B4-BE49-F238E27FC236}">
              <a16:creationId xmlns:a16="http://schemas.microsoft.com/office/drawing/2014/main" id="{333006B2-046B-47FF-9E2A-6F2735A7B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5" name="Picture 5">
          <a:extLst>
            <a:ext uri="{FF2B5EF4-FFF2-40B4-BE49-F238E27FC236}">
              <a16:creationId xmlns:a16="http://schemas.microsoft.com/office/drawing/2014/main" id="{6A482D73-C086-4317-A31B-072A7ED2F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6" name="Picture 5">
          <a:extLst>
            <a:ext uri="{FF2B5EF4-FFF2-40B4-BE49-F238E27FC236}">
              <a16:creationId xmlns:a16="http://schemas.microsoft.com/office/drawing/2014/main" id="{572A1AC8-9481-4DAE-BA76-1FFBF7239F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7" name="Picture 5">
          <a:extLst>
            <a:ext uri="{FF2B5EF4-FFF2-40B4-BE49-F238E27FC236}">
              <a16:creationId xmlns:a16="http://schemas.microsoft.com/office/drawing/2014/main" id="{3C2DEAEE-83CA-4F85-ABF3-C25D57E86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8" name="Picture 5">
          <a:extLst>
            <a:ext uri="{FF2B5EF4-FFF2-40B4-BE49-F238E27FC236}">
              <a16:creationId xmlns:a16="http://schemas.microsoft.com/office/drawing/2014/main" id="{9E71B854-F417-4E26-9B7B-D740AE1C7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299" name="Picture 5">
          <a:extLst>
            <a:ext uri="{FF2B5EF4-FFF2-40B4-BE49-F238E27FC236}">
              <a16:creationId xmlns:a16="http://schemas.microsoft.com/office/drawing/2014/main" id="{C3CFB714-2B5A-4018-A761-27F0C6007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0" name="Picture 5">
          <a:extLst>
            <a:ext uri="{FF2B5EF4-FFF2-40B4-BE49-F238E27FC236}">
              <a16:creationId xmlns:a16="http://schemas.microsoft.com/office/drawing/2014/main" id="{E4945FED-2CBA-424A-BAD2-54AA611EE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1" name="Picture 5">
          <a:extLst>
            <a:ext uri="{FF2B5EF4-FFF2-40B4-BE49-F238E27FC236}">
              <a16:creationId xmlns:a16="http://schemas.microsoft.com/office/drawing/2014/main" id="{53E72566-8A95-477B-B148-79D9DBF392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2" name="Picture 5">
          <a:extLst>
            <a:ext uri="{FF2B5EF4-FFF2-40B4-BE49-F238E27FC236}">
              <a16:creationId xmlns:a16="http://schemas.microsoft.com/office/drawing/2014/main" id="{CD0EF2BE-CBA9-4E3E-904E-B9213C391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3" name="Picture 5">
          <a:extLst>
            <a:ext uri="{FF2B5EF4-FFF2-40B4-BE49-F238E27FC236}">
              <a16:creationId xmlns:a16="http://schemas.microsoft.com/office/drawing/2014/main" id="{08C979BC-CF40-4F46-994F-2617ABDD3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4" name="Picture 5">
          <a:extLst>
            <a:ext uri="{FF2B5EF4-FFF2-40B4-BE49-F238E27FC236}">
              <a16:creationId xmlns:a16="http://schemas.microsoft.com/office/drawing/2014/main" id="{911C0836-5877-4C42-888F-65531A9A77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5" name="Picture 5">
          <a:extLst>
            <a:ext uri="{FF2B5EF4-FFF2-40B4-BE49-F238E27FC236}">
              <a16:creationId xmlns:a16="http://schemas.microsoft.com/office/drawing/2014/main" id="{90F0E0FE-738B-4159-B7ED-7A447E8D3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6" name="Picture 5">
          <a:extLst>
            <a:ext uri="{FF2B5EF4-FFF2-40B4-BE49-F238E27FC236}">
              <a16:creationId xmlns:a16="http://schemas.microsoft.com/office/drawing/2014/main" id="{A29E547E-4578-4936-A7CE-EDC6C7E2F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7" name="Picture 5">
          <a:extLst>
            <a:ext uri="{FF2B5EF4-FFF2-40B4-BE49-F238E27FC236}">
              <a16:creationId xmlns:a16="http://schemas.microsoft.com/office/drawing/2014/main" id="{7581F9FD-EBE7-456D-A415-16E33D2FB8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8" name="Picture 5">
          <a:extLst>
            <a:ext uri="{FF2B5EF4-FFF2-40B4-BE49-F238E27FC236}">
              <a16:creationId xmlns:a16="http://schemas.microsoft.com/office/drawing/2014/main" id="{24C921C5-9DBA-44FA-8881-931F392591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09" name="Picture 5">
          <a:extLst>
            <a:ext uri="{FF2B5EF4-FFF2-40B4-BE49-F238E27FC236}">
              <a16:creationId xmlns:a16="http://schemas.microsoft.com/office/drawing/2014/main" id="{81285AE0-BACE-4118-A9C9-79E2DA28A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10" name="Picture 5">
          <a:extLst>
            <a:ext uri="{FF2B5EF4-FFF2-40B4-BE49-F238E27FC236}">
              <a16:creationId xmlns:a16="http://schemas.microsoft.com/office/drawing/2014/main" id="{84E57D0A-FFA7-431D-8201-4F09E6B9F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11" name="Picture 5">
          <a:extLst>
            <a:ext uri="{FF2B5EF4-FFF2-40B4-BE49-F238E27FC236}">
              <a16:creationId xmlns:a16="http://schemas.microsoft.com/office/drawing/2014/main" id="{6D8276B3-9C06-498C-9323-07199D9512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12" name="Picture 5">
          <a:extLst>
            <a:ext uri="{FF2B5EF4-FFF2-40B4-BE49-F238E27FC236}">
              <a16:creationId xmlns:a16="http://schemas.microsoft.com/office/drawing/2014/main" id="{C15B3C65-9DEF-4C8C-9CBE-5B3C6F319C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13" name="Picture 5">
          <a:extLst>
            <a:ext uri="{FF2B5EF4-FFF2-40B4-BE49-F238E27FC236}">
              <a16:creationId xmlns:a16="http://schemas.microsoft.com/office/drawing/2014/main" id="{FE368FF3-F2F5-4753-A769-477F8A21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14" name="Picture 5">
          <a:extLst>
            <a:ext uri="{FF2B5EF4-FFF2-40B4-BE49-F238E27FC236}">
              <a16:creationId xmlns:a16="http://schemas.microsoft.com/office/drawing/2014/main" id="{84D3191A-B106-4CE9-B72E-18D5CC5C95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15" name="Picture 5">
          <a:extLst>
            <a:ext uri="{FF2B5EF4-FFF2-40B4-BE49-F238E27FC236}">
              <a16:creationId xmlns:a16="http://schemas.microsoft.com/office/drawing/2014/main" id="{99F8C639-CD99-4619-8BB0-9D0A1E04FF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16" name="Picture 5">
          <a:extLst>
            <a:ext uri="{FF2B5EF4-FFF2-40B4-BE49-F238E27FC236}">
              <a16:creationId xmlns:a16="http://schemas.microsoft.com/office/drawing/2014/main" id="{D871A407-4484-46AE-99F4-83E39A1BC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17" name="Picture 5">
          <a:extLst>
            <a:ext uri="{FF2B5EF4-FFF2-40B4-BE49-F238E27FC236}">
              <a16:creationId xmlns:a16="http://schemas.microsoft.com/office/drawing/2014/main" id="{F213D30C-E624-49FA-9EBE-837ACE8436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18" name="Picture 5">
          <a:extLst>
            <a:ext uri="{FF2B5EF4-FFF2-40B4-BE49-F238E27FC236}">
              <a16:creationId xmlns:a16="http://schemas.microsoft.com/office/drawing/2014/main" id="{E838AE11-3FD2-42C7-AE5B-D4D368DCC2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19" name="Picture 5">
          <a:extLst>
            <a:ext uri="{FF2B5EF4-FFF2-40B4-BE49-F238E27FC236}">
              <a16:creationId xmlns:a16="http://schemas.microsoft.com/office/drawing/2014/main" id="{6DC3BA0C-185A-4D26-A851-E8245F53C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0" name="Picture 5">
          <a:extLst>
            <a:ext uri="{FF2B5EF4-FFF2-40B4-BE49-F238E27FC236}">
              <a16:creationId xmlns:a16="http://schemas.microsoft.com/office/drawing/2014/main" id="{8728375A-892F-47A9-AB8E-A1926D177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1" name="Picture 5">
          <a:extLst>
            <a:ext uri="{FF2B5EF4-FFF2-40B4-BE49-F238E27FC236}">
              <a16:creationId xmlns:a16="http://schemas.microsoft.com/office/drawing/2014/main" id="{807A57D2-2EAE-4853-9646-ED02B4A780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2" name="Picture 5">
          <a:extLst>
            <a:ext uri="{FF2B5EF4-FFF2-40B4-BE49-F238E27FC236}">
              <a16:creationId xmlns:a16="http://schemas.microsoft.com/office/drawing/2014/main" id="{61B33C96-7284-49D3-9F35-78E397EA9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3" name="Picture 5">
          <a:extLst>
            <a:ext uri="{FF2B5EF4-FFF2-40B4-BE49-F238E27FC236}">
              <a16:creationId xmlns:a16="http://schemas.microsoft.com/office/drawing/2014/main" id="{CD8DC5F6-DDD5-48B9-926C-DF1FA58DD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4" name="Picture 5">
          <a:extLst>
            <a:ext uri="{FF2B5EF4-FFF2-40B4-BE49-F238E27FC236}">
              <a16:creationId xmlns:a16="http://schemas.microsoft.com/office/drawing/2014/main" id="{D39D8C0A-CA86-417B-927A-F3443ED847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5" name="Picture 5">
          <a:extLst>
            <a:ext uri="{FF2B5EF4-FFF2-40B4-BE49-F238E27FC236}">
              <a16:creationId xmlns:a16="http://schemas.microsoft.com/office/drawing/2014/main" id="{8158F83A-DAF7-4618-B065-610CA3181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6" name="Picture 5">
          <a:extLst>
            <a:ext uri="{FF2B5EF4-FFF2-40B4-BE49-F238E27FC236}">
              <a16:creationId xmlns:a16="http://schemas.microsoft.com/office/drawing/2014/main" id="{7ABD7FBE-3CE9-4FA5-A850-D58328944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7" name="Picture 5">
          <a:extLst>
            <a:ext uri="{FF2B5EF4-FFF2-40B4-BE49-F238E27FC236}">
              <a16:creationId xmlns:a16="http://schemas.microsoft.com/office/drawing/2014/main" id="{A8ACBC4C-7FBC-4F61-A934-0915B9835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8" name="Picture 5">
          <a:extLst>
            <a:ext uri="{FF2B5EF4-FFF2-40B4-BE49-F238E27FC236}">
              <a16:creationId xmlns:a16="http://schemas.microsoft.com/office/drawing/2014/main" id="{782616C8-2DA0-4D30-9597-6D0CB5053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29" name="Picture 5">
          <a:extLst>
            <a:ext uri="{FF2B5EF4-FFF2-40B4-BE49-F238E27FC236}">
              <a16:creationId xmlns:a16="http://schemas.microsoft.com/office/drawing/2014/main" id="{CCFF9CA0-8CCD-42D5-A261-C7AD788F3E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0" name="Picture 5">
          <a:extLst>
            <a:ext uri="{FF2B5EF4-FFF2-40B4-BE49-F238E27FC236}">
              <a16:creationId xmlns:a16="http://schemas.microsoft.com/office/drawing/2014/main" id="{AF7AB91D-03AC-4B0A-AE82-3AEBF1E0B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1" name="Picture 5">
          <a:extLst>
            <a:ext uri="{FF2B5EF4-FFF2-40B4-BE49-F238E27FC236}">
              <a16:creationId xmlns:a16="http://schemas.microsoft.com/office/drawing/2014/main" id="{63A5D1AA-32DF-4AF3-AF70-80F56FCD4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2" name="Picture 5">
          <a:extLst>
            <a:ext uri="{FF2B5EF4-FFF2-40B4-BE49-F238E27FC236}">
              <a16:creationId xmlns:a16="http://schemas.microsoft.com/office/drawing/2014/main" id="{084935CE-BCE6-4847-88A8-7018CCF03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3" name="Picture 5">
          <a:extLst>
            <a:ext uri="{FF2B5EF4-FFF2-40B4-BE49-F238E27FC236}">
              <a16:creationId xmlns:a16="http://schemas.microsoft.com/office/drawing/2014/main" id="{937EFB2D-8734-4AFF-9693-8623B999B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4" name="Picture 5">
          <a:extLst>
            <a:ext uri="{FF2B5EF4-FFF2-40B4-BE49-F238E27FC236}">
              <a16:creationId xmlns:a16="http://schemas.microsoft.com/office/drawing/2014/main" id="{C164675C-4EF7-4A02-8FA6-8FDDE5DD1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35" name="Picture 5">
          <a:extLst>
            <a:ext uri="{FF2B5EF4-FFF2-40B4-BE49-F238E27FC236}">
              <a16:creationId xmlns:a16="http://schemas.microsoft.com/office/drawing/2014/main" id="{DBC8D6EF-5922-4F98-9642-357D529CEB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36" name="Picture 5">
          <a:extLst>
            <a:ext uri="{FF2B5EF4-FFF2-40B4-BE49-F238E27FC236}">
              <a16:creationId xmlns:a16="http://schemas.microsoft.com/office/drawing/2014/main" id="{E69814AD-8F1A-4751-A00F-824694BDA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37" name="Picture 5">
          <a:extLst>
            <a:ext uri="{FF2B5EF4-FFF2-40B4-BE49-F238E27FC236}">
              <a16:creationId xmlns:a16="http://schemas.microsoft.com/office/drawing/2014/main" id="{FF79E48A-6211-471B-AFBC-83EFE17236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38" name="Picture 5">
          <a:extLst>
            <a:ext uri="{FF2B5EF4-FFF2-40B4-BE49-F238E27FC236}">
              <a16:creationId xmlns:a16="http://schemas.microsoft.com/office/drawing/2014/main" id="{6870CFDB-B5D0-4847-94A2-643EB6A34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39" name="Picture 5">
          <a:extLst>
            <a:ext uri="{FF2B5EF4-FFF2-40B4-BE49-F238E27FC236}">
              <a16:creationId xmlns:a16="http://schemas.microsoft.com/office/drawing/2014/main" id="{0B69871D-D369-4722-8E88-B6961C36EA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0" name="Picture 5">
          <a:extLst>
            <a:ext uri="{FF2B5EF4-FFF2-40B4-BE49-F238E27FC236}">
              <a16:creationId xmlns:a16="http://schemas.microsoft.com/office/drawing/2014/main" id="{F5F89287-9809-4CC7-95AC-BD9EDA069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1" name="Picture 5">
          <a:extLst>
            <a:ext uri="{FF2B5EF4-FFF2-40B4-BE49-F238E27FC236}">
              <a16:creationId xmlns:a16="http://schemas.microsoft.com/office/drawing/2014/main" id="{09575875-F181-4796-AD17-ACADA2DAD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2" name="Picture 5">
          <a:extLst>
            <a:ext uri="{FF2B5EF4-FFF2-40B4-BE49-F238E27FC236}">
              <a16:creationId xmlns:a16="http://schemas.microsoft.com/office/drawing/2014/main" id="{5362F4E0-2A40-4B7B-A493-579136DD7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3" name="Picture 5">
          <a:extLst>
            <a:ext uri="{FF2B5EF4-FFF2-40B4-BE49-F238E27FC236}">
              <a16:creationId xmlns:a16="http://schemas.microsoft.com/office/drawing/2014/main" id="{263CE0F0-C3DE-4DE4-9D67-A3679D1786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4" name="Picture 5">
          <a:extLst>
            <a:ext uri="{FF2B5EF4-FFF2-40B4-BE49-F238E27FC236}">
              <a16:creationId xmlns:a16="http://schemas.microsoft.com/office/drawing/2014/main" id="{04E4A3FF-E663-4A11-A6F6-30F7F337FA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5" name="Picture 5">
          <a:extLst>
            <a:ext uri="{FF2B5EF4-FFF2-40B4-BE49-F238E27FC236}">
              <a16:creationId xmlns:a16="http://schemas.microsoft.com/office/drawing/2014/main" id="{C05E00B0-CDBA-4F74-8D07-BDEAA3DE64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6" name="Picture 5">
          <a:extLst>
            <a:ext uri="{FF2B5EF4-FFF2-40B4-BE49-F238E27FC236}">
              <a16:creationId xmlns:a16="http://schemas.microsoft.com/office/drawing/2014/main" id="{B9066599-27CD-4343-8ADC-A640B7482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7" name="Picture 5">
          <a:extLst>
            <a:ext uri="{FF2B5EF4-FFF2-40B4-BE49-F238E27FC236}">
              <a16:creationId xmlns:a16="http://schemas.microsoft.com/office/drawing/2014/main" id="{C3A30F0B-A3DC-48E3-B23E-600485EF93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8" name="Picture 5">
          <a:extLst>
            <a:ext uri="{FF2B5EF4-FFF2-40B4-BE49-F238E27FC236}">
              <a16:creationId xmlns:a16="http://schemas.microsoft.com/office/drawing/2014/main" id="{9AD75E08-AD0D-42E7-B828-1575B28D2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49" name="Picture 5">
          <a:extLst>
            <a:ext uri="{FF2B5EF4-FFF2-40B4-BE49-F238E27FC236}">
              <a16:creationId xmlns:a16="http://schemas.microsoft.com/office/drawing/2014/main" id="{056C5356-C9D5-48E3-A88D-0E34DDAD68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0" name="Picture 5">
          <a:extLst>
            <a:ext uri="{FF2B5EF4-FFF2-40B4-BE49-F238E27FC236}">
              <a16:creationId xmlns:a16="http://schemas.microsoft.com/office/drawing/2014/main" id="{88D12447-C00A-4A2C-A184-BF0DE340D1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1" name="Picture 5">
          <a:extLst>
            <a:ext uri="{FF2B5EF4-FFF2-40B4-BE49-F238E27FC236}">
              <a16:creationId xmlns:a16="http://schemas.microsoft.com/office/drawing/2014/main" id="{EDC62A6A-69AF-4AC6-82FB-9C67F83C14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2" name="Picture 5">
          <a:extLst>
            <a:ext uri="{FF2B5EF4-FFF2-40B4-BE49-F238E27FC236}">
              <a16:creationId xmlns:a16="http://schemas.microsoft.com/office/drawing/2014/main" id="{DB91A343-8747-48EF-94E7-51760CB355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3" name="Picture 5">
          <a:extLst>
            <a:ext uri="{FF2B5EF4-FFF2-40B4-BE49-F238E27FC236}">
              <a16:creationId xmlns:a16="http://schemas.microsoft.com/office/drawing/2014/main" id="{292249E0-2018-49DD-8374-679154310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4" name="Picture 5">
          <a:extLst>
            <a:ext uri="{FF2B5EF4-FFF2-40B4-BE49-F238E27FC236}">
              <a16:creationId xmlns:a16="http://schemas.microsoft.com/office/drawing/2014/main" id="{B5B0A3E5-5C08-4BF2-A43E-BD4E121259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5" name="Picture 5">
          <a:extLst>
            <a:ext uri="{FF2B5EF4-FFF2-40B4-BE49-F238E27FC236}">
              <a16:creationId xmlns:a16="http://schemas.microsoft.com/office/drawing/2014/main" id="{0EDEA1AC-B30C-4EF2-B944-D6AB99E4E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6" name="Picture 5">
          <a:extLst>
            <a:ext uri="{FF2B5EF4-FFF2-40B4-BE49-F238E27FC236}">
              <a16:creationId xmlns:a16="http://schemas.microsoft.com/office/drawing/2014/main" id="{22E14E86-531C-45A5-9A29-7BC0037E0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7" name="Picture 5">
          <a:extLst>
            <a:ext uri="{FF2B5EF4-FFF2-40B4-BE49-F238E27FC236}">
              <a16:creationId xmlns:a16="http://schemas.microsoft.com/office/drawing/2014/main" id="{691C1654-8D3F-416A-B48B-46644363A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8" name="Picture 5">
          <a:extLst>
            <a:ext uri="{FF2B5EF4-FFF2-40B4-BE49-F238E27FC236}">
              <a16:creationId xmlns:a16="http://schemas.microsoft.com/office/drawing/2014/main" id="{E92D90EF-B160-48EE-8557-811C00FC1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59" name="Picture 5">
          <a:extLst>
            <a:ext uri="{FF2B5EF4-FFF2-40B4-BE49-F238E27FC236}">
              <a16:creationId xmlns:a16="http://schemas.microsoft.com/office/drawing/2014/main" id="{7C4D2B19-D9D2-4311-9162-BF5143AD6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0" name="Picture 5">
          <a:extLst>
            <a:ext uri="{FF2B5EF4-FFF2-40B4-BE49-F238E27FC236}">
              <a16:creationId xmlns:a16="http://schemas.microsoft.com/office/drawing/2014/main" id="{3C970B54-E206-41DE-B9A2-3535D2CEB2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1" name="Picture 5">
          <a:extLst>
            <a:ext uri="{FF2B5EF4-FFF2-40B4-BE49-F238E27FC236}">
              <a16:creationId xmlns:a16="http://schemas.microsoft.com/office/drawing/2014/main" id="{5083AA62-7AF6-49B7-942E-3939A3D447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2" name="Picture 5">
          <a:extLst>
            <a:ext uri="{FF2B5EF4-FFF2-40B4-BE49-F238E27FC236}">
              <a16:creationId xmlns:a16="http://schemas.microsoft.com/office/drawing/2014/main" id="{551388FF-20C9-49C1-8A82-586E2FE872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3" name="Picture 5">
          <a:extLst>
            <a:ext uri="{FF2B5EF4-FFF2-40B4-BE49-F238E27FC236}">
              <a16:creationId xmlns:a16="http://schemas.microsoft.com/office/drawing/2014/main" id="{6ADDC1B7-4B40-4765-A5AB-0DF75A62E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4" name="Picture 5">
          <a:extLst>
            <a:ext uri="{FF2B5EF4-FFF2-40B4-BE49-F238E27FC236}">
              <a16:creationId xmlns:a16="http://schemas.microsoft.com/office/drawing/2014/main" id="{A1A1A4D7-FB0F-4641-8CF4-E3F238B3AC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5" name="Picture 5">
          <a:extLst>
            <a:ext uri="{FF2B5EF4-FFF2-40B4-BE49-F238E27FC236}">
              <a16:creationId xmlns:a16="http://schemas.microsoft.com/office/drawing/2014/main" id="{3DA3E3E6-5871-4976-805C-A92D46D2AA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6" name="Picture 5">
          <a:extLst>
            <a:ext uri="{FF2B5EF4-FFF2-40B4-BE49-F238E27FC236}">
              <a16:creationId xmlns:a16="http://schemas.microsoft.com/office/drawing/2014/main" id="{8B5167D5-0501-4963-ADB2-3ABA05E1C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7" name="Picture 5">
          <a:extLst>
            <a:ext uri="{FF2B5EF4-FFF2-40B4-BE49-F238E27FC236}">
              <a16:creationId xmlns:a16="http://schemas.microsoft.com/office/drawing/2014/main" id="{4A1D3DC4-EEDF-45BD-80A4-9E49449BE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8" name="Picture 5">
          <a:extLst>
            <a:ext uri="{FF2B5EF4-FFF2-40B4-BE49-F238E27FC236}">
              <a16:creationId xmlns:a16="http://schemas.microsoft.com/office/drawing/2014/main" id="{990E8006-EB1E-4CA3-BDEB-6BB1275F76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69" name="Picture 5">
          <a:extLst>
            <a:ext uri="{FF2B5EF4-FFF2-40B4-BE49-F238E27FC236}">
              <a16:creationId xmlns:a16="http://schemas.microsoft.com/office/drawing/2014/main" id="{6099A344-2AC8-4937-8E55-D69CF0A8C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0" name="Picture 5">
          <a:extLst>
            <a:ext uri="{FF2B5EF4-FFF2-40B4-BE49-F238E27FC236}">
              <a16:creationId xmlns:a16="http://schemas.microsoft.com/office/drawing/2014/main" id="{DCB487B5-9828-4CA4-86C7-EC22E7625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1" name="Picture 5">
          <a:extLst>
            <a:ext uri="{FF2B5EF4-FFF2-40B4-BE49-F238E27FC236}">
              <a16:creationId xmlns:a16="http://schemas.microsoft.com/office/drawing/2014/main" id="{552D04C6-C99A-4E73-8FFE-56E5EEE527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2" name="Picture 5">
          <a:extLst>
            <a:ext uri="{FF2B5EF4-FFF2-40B4-BE49-F238E27FC236}">
              <a16:creationId xmlns:a16="http://schemas.microsoft.com/office/drawing/2014/main" id="{069732FF-4512-46BE-A8CD-0367373C7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3" name="Picture 5">
          <a:extLst>
            <a:ext uri="{FF2B5EF4-FFF2-40B4-BE49-F238E27FC236}">
              <a16:creationId xmlns:a16="http://schemas.microsoft.com/office/drawing/2014/main" id="{A8730C6D-7712-46F1-987B-4240DD7E3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4" name="Picture 5">
          <a:extLst>
            <a:ext uri="{FF2B5EF4-FFF2-40B4-BE49-F238E27FC236}">
              <a16:creationId xmlns:a16="http://schemas.microsoft.com/office/drawing/2014/main" id="{8E3A86D2-185D-4530-89FB-135E5F1AB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5" name="Picture 5">
          <a:extLst>
            <a:ext uri="{FF2B5EF4-FFF2-40B4-BE49-F238E27FC236}">
              <a16:creationId xmlns:a16="http://schemas.microsoft.com/office/drawing/2014/main" id="{E0FBF22C-91C4-4F69-A2E3-1D3F56654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6" name="Picture 5">
          <a:extLst>
            <a:ext uri="{FF2B5EF4-FFF2-40B4-BE49-F238E27FC236}">
              <a16:creationId xmlns:a16="http://schemas.microsoft.com/office/drawing/2014/main" id="{4F149D8F-094B-4F9E-89B8-C6C199C89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7" name="Picture 5">
          <a:extLst>
            <a:ext uri="{FF2B5EF4-FFF2-40B4-BE49-F238E27FC236}">
              <a16:creationId xmlns:a16="http://schemas.microsoft.com/office/drawing/2014/main" id="{61A1BF64-0024-4BCF-98F8-08288537F3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8" name="Picture 5">
          <a:extLst>
            <a:ext uri="{FF2B5EF4-FFF2-40B4-BE49-F238E27FC236}">
              <a16:creationId xmlns:a16="http://schemas.microsoft.com/office/drawing/2014/main" id="{313A2F75-246E-4EFD-8956-D1B4F3ED6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79" name="Picture 5">
          <a:extLst>
            <a:ext uri="{FF2B5EF4-FFF2-40B4-BE49-F238E27FC236}">
              <a16:creationId xmlns:a16="http://schemas.microsoft.com/office/drawing/2014/main" id="{18A752D1-E14E-40E4-A6A7-2D36B445B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0" name="Picture 5">
          <a:extLst>
            <a:ext uri="{FF2B5EF4-FFF2-40B4-BE49-F238E27FC236}">
              <a16:creationId xmlns:a16="http://schemas.microsoft.com/office/drawing/2014/main" id="{40FAE843-32C9-43E1-97B1-BA25EE4A8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1" name="Picture 5">
          <a:extLst>
            <a:ext uri="{FF2B5EF4-FFF2-40B4-BE49-F238E27FC236}">
              <a16:creationId xmlns:a16="http://schemas.microsoft.com/office/drawing/2014/main" id="{FA67CB8C-2893-49A0-A879-2E512448DC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2" name="Picture 5">
          <a:extLst>
            <a:ext uri="{FF2B5EF4-FFF2-40B4-BE49-F238E27FC236}">
              <a16:creationId xmlns:a16="http://schemas.microsoft.com/office/drawing/2014/main" id="{FCF4561C-8E3F-4AFB-B05A-DA24BE4F0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3" name="Picture 5">
          <a:extLst>
            <a:ext uri="{FF2B5EF4-FFF2-40B4-BE49-F238E27FC236}">
              <a16:creationId xmlns:a16="http://schemas.microsoft.com/office/drawing/2014/main" id="{B818E15C-1EB3-4148-BD40-95A63AF80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4" name="Picture 5">
          <a:extLst>
            <a:ext uri="{FF2B5EF4-FFF2-40B4-BE49-F238E27FC236}">
              <a16:creationId xmlns:a16="http://schemas.microsoft.com/office/drawing/2014/main" id="{E6B55780-46B7-4341-960C-BCDE59CEE0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5" name="Picture 5">
          <a:extLst>
            <a:ext uri="{FF2B5EF4-FFF2-40B4-BE49-F238E27FC236}">
              <a16:creationId xmlns:a16="http://schemas.microsoft.com/office/drawing/2014/main" id="{3F96A10D-7612-45DC-A932-A7F69E1986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6" name="Picture 5">
          <a:extLst>
            <a:ext uri="{FF2B5EF4-FFF2-40B4-BE49-F238E27FC236}">
              <a16:creationId xmlns:a16="http://schemas.microsoft.com/office/drawing/2014/main" id="{1B8F9959-E657-4C83-99D7-33F2F342E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7" name="Picture 5">
          <a:extLst>
            <a:ext uri="{FF2B5EF4-FFF2-40B4-BE49-F238E27FC236}">
              <a16:creationId xmlns:a16="http://schemas.microsoft.com/office/drawing/2014/main" id="{63D6361C-0AC5-4566-A9D6-6C6335CCE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8" name="Picture 5">
          <a:extLst>
            <a:ext uri="{FF2B5EF4-FFF2-40B4-BE49-F238E27FC236}">
              <a16:creationId xmlns:a16="http://schemas.microsoft.com/office/drawing/2014/main" id="{6999C02B-D0C6-403C-B22C-762F1FFE4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89" name="Picture 5">
          <a:extLst>
            <a:ext uri="{FF2B5EF4-FFF2-40B4-BE49-F238E27FC236}">
              <a16:creationId xmlns:a16="http://schemas.microsoft.com/office/drawing/2014/main" id="{825A15F5-FF69-454D-A77A-F3D6FEE21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0" name="Picture 5">
          <a:extLst>
            <a:ext uri="{FF2B5EF4-FFF2-40B4-BE49-F238E27FC236}">
              <a16:creationId xmlns:a16="http://schemas.microsoft.com/office/drawing/2014/main" id="{F33223B0-9EAA-4496-9B5C-977AD5FD7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1" name="Picture 5">
          <a:extLst>
            <a:ext uri="{FF2B5EF4-FFF2-40B4-BE49-F238E27FC236}">
              <a16:creationId xmlns:a16="http://schemas.microsoft.com/office/drawing/2014/main" id="{E833DDDA-D149-48D9-850E-5A0B3DB7E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2" name="Picture 5">
          <a:extLst>
            <a:ext uri="{FF2B5EF4-FFF2-40B4-BE49-F238E27FC236}">
              <a16:creationId xmlns:a16="http://schemas.microsoft.com/office/drawing/2014/main" id="{323ED73A-515E-4C90-9578-502410B733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3" name="Picture 5">
          <a:extLst>
            <a:ext uri="{FF2B5EF4-FFF2-40B4-BE49-F238E27FC236}">
              <a16:creationId xmlns:a16="http://schemas.microsoft.com/office/drawing/2014/main" id="{50BA69CE-7556-4E10-ACBD-D268AF105A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4" name="Picture 5">
          <a:extLst>
            <a:ext uri="{FF2B5EF4-FFF2-40B4-BE49-F238E27FC236}">
              <a16:creationId xmlns:a16="http://schemas.microsoft.com/office/drawing/2014/main" id="{5ABE69DA-ABCA-4A16-8252-6AEDDE83B3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5" name="Picture 5">
          <a:extLst>
            <a:ext uri="{FF2B5EF4-FFF2-40B4-BE49-F238E27FC236}">
              <a16:creationId xmlns:a16="http://schemas.microsoft.com/office/drawing/2014/main" id="{EF9B319F-0941-4C7C-90A9-9142723E45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6" name="Picture 5">
          <a:extLst>
            <a:ext uri="{FF2B5EF4-FFF2-40B4-BE49-F238E27FC236}">
              <a16:creationId xmlns:a16="http://schemas.microsoft.com/office/drawing/2014/main" id="{82A21FFE-CA97-447B-89E9-0C8CC8DF15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397" name="Picture 5">
          <a:extLst>
            <a:ext uri="{FF2B5EF4-FFF2-40B4-BE49-F238E27FC236}">
              <a16:creationId xmlns:a16="http://schemas.microsoft.com/office/drawing/2014/main" id="{EAB8777C-8D7F-4DDE-9137-D81B4E7EC5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98" name="Picture 5">
          <a:extLst>
            <a:ext uri="{FF2B5EF4-FFF2-40B4-BE49-F238E27FC236}">
              <a16:creationId xmlns:a16="http://schemas.microsoft.com/office/drawing/2014/main" id="{34B101A5-DCFE-48BF-B6F1-4EAF2BA70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399" name="Picture 5">
          <a:extLst>
            <a:ext uri="{FF2B5EF4-FFF2-40B4-BE49-F238E27FC236}">
              <a16:creationId xmlns:a16="http://schemas.microsoft.com/office/drawing/2014/main" id="{12392594-BC97-467B-B09B-6DE2CD3175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0" name="Picture 5">
          <a:extLst>
            <a:ext uri="{FF2B5EF4-FFF2-40B4-BE49-F238E27FC236}">
              <a16:creationId xmlns:a16="http://schemas.microsoft.com/office/drawing/2014/main" id="{B75FC32D-232F-4EB0-A9EC-59DAA9AB3A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1" name="Picture 5">
          <a:extLst>
            <a:ext uri="{FF2B5EF4-FFF2-40B4-BE49-F238E27FC236}">
              <a16:creationId xmlns:a16="http://schemas.microsoft.com/office/drawing/2014/main" id="{424871E5-6B7F-4BD3-91BF-49B64487E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2" name="Picture 5">
          <a:extLst>
            <a:ext uri="{FF2B5EF4-FFF2-40B4-BE49-F238E27FC236}">
              <a16:creationId xmlns:a16="http://schemas.microsoft.com/office/drawing/2014/main" id="{B14A93B1-FCFD-44ED-B029-6AC2633985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3" name="Picture 5">
          <a:extLst>
            <a:ext uri="{FF2B5EF4-FFF2-40B4-BE49-F238E27FC236}">
              <a16:creationId xmlns:a16="http://schemas.microsoft.com/office/drawing/2014/main" id="{7E70B86F-19DC-49C6-9A5A-67BEFD7517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4" name="Picture 5">
          <a:extLst>
            <a:ext uri="{FF2B5EF4-FFF2-40B4-BE49-F238E27FC236}">
              <a16:creationId xmlns:a16="http://schemas.microsoft.com/office/drawing/2014/main" id="{E21522B3-169D-41A1-BDD7-B65E46FB9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5" name="Picture 5">
          <a:extLst>
            <a:ext uri="{FF2B5EF4-FFF2-40B4-BE49-F238E27FC236}">
              <a16:creationId xmlns:a16="http://schemas.microsoft.com/office/drawing/2014/main" id="{146582AC-904D-4017-9455-D9463D188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6" name="Picture 5">
          <a:extLst>
            <a:ext uri="{FF2B5EF4-FFF2-40B4-BE49-F238E27FC236}">
              <a16:creationId xmlns:a16="http://schemas.microsoft.com/office/drawing/2014/main" id="{F9CD9A4E-470B-4AA4-8117-C2BFECD17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7" name="Picture 5">
          <a:extLst>
            <a:ext uri="{FF2B5EF4-FFF2-40B4-BE49-F238E27FC236}">
              <a16:creationId xmlns:a16="http://schemas.microsoft.com/office/drawing/2014/main" id="{44A36828-7AC9-4910-946E-30599FA40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8" name="Picture 5">
          <a:extLst>
            <a:ext uri="{FF2B5EF4-FFF2-40B4-BE49-F238E27FC236}">
              <a16:creationId xmlns:a16="http://schemas.microsoft.com/office/drawing/2014/main" id="{BCE7B627-8B01-4A94-8532-2D317DCDFA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09" name="Picture 5">
          <a:extLst>
            <a:ext uri="{FF2B5EF4-FFF2-40B4-BE49-F238E27FC236}">
              <a16:creationId xmlns:a16="http://schemas.microsoft.com/office/drawing/2014/main" id="{D4C11307-32CB-43E3-BD12-86198A496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0" name="Picture 5">
          <a:extLst>
            <a:ext uri="{FF2B5EF4-FFF2-40B4-BE49-F238E27FC236}">
              <a16:creationId xmlns:a16="http://schemas.microsoft.com/office/drawing/2014/main" id="{92C70E03-1CA1-4875-9AB0-CFE1E5F3B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1" name="Picture 5">
          <a:extLst>
            <a:ext uri="{FF2B5EF4-FFF2-40B4-BE49-F238E27FC236}">
              <a16:creationId xmlns:a16="http://schemas.microsoft.com/office/drawing/2014/main" id="{09AEB5FB-3059-4F21-9B08-883F7D7A80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2" name="Picture 5">
          <a:extLst>
            <a:ext uri="{FF2B5EF4-FFF2-40B4-BE49-F238E27FC236}">
              <a16:creationId xmlns:a16="http://schemas.microsoft.com/office/drawing/2014/main" id="{438EBB3D-5AE0-4CE2-8C08-BEB05BE62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3" name="Picture 5">
          <a:extLst>
            <a:ext uri="{FF2B5EF4-FFF2-40B4-BE49-F238E27FC236}">
              <a16:creationId xmlns:a16="http://schemas.microsoft.com/office/drawing/2014/main" id="{BD60C1F4-6464-4790-A7DA-229FD888A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4" name="Picture 5">
          <a:extLst>
            <a:ext uri="{FF2B5EF4-FFF2-40B4-BE49-F238E27FC236}">
              <a16:creationId xmlns:a16="http://schemas.microsoft.com/office/drawing/2014/main" id="{DC96E720-0FB9-4E7A-A595-A5DB319A87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5" name="Picture 5">
          <a:extLst>
            <a:ext uri="{FF2B5EF4-FFF2-40B4-BE49-F238E27FC236}">
              <a16:creationId xmlns:a16="http://schemas.microsoft.com/office/drawing/2014/main" id="{95513EDB-875C-4253-BE29-2B9237A95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6" name="Picture 5">
          <a:extLst>
            <a:ext uri="{FF2B5EF4-FFF2-40B4-BE49-F238E27FC236}">
              <a16:creationId xmlns:a16="http://schemas.microsoft.com/office/drawing/2014/main" id="{1878EAE7-50C8-40F1-B55B-50FA63FBD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7" name="Picture 5">
          <a:extLst>
            <a:ext uri="{FF2B5EF4-FFF2-40B4-BE49-F238E27FC236}">
              <a16:creationId xmlns:a16="http://schemas.microsoft.com/office/drawing/2014/main" id="{003BCDB4-C90E-4F77-9BEB-AC99F8DAD2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8" name="Picture 5">
          <a:extLst>
            <a:ext uri="{FF2B5EF4-FFF2-40B4-BE49-F238E27FC236}">
              <a16:creationId xmlns:a16="http://schemas.microsoft.com/office/drawing/2014/main" id="{57CDD4DB-0244-4A8B-9FBE-9BA82ABB35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19" name="Picture 5">
          <a:extLst>
            <a:ext uri="{FF2B5EF4-FFF2-40B4-BE49-F238E27FC236}">
              <a16:creationId xmlns:a16="http://schemas.microsoft.com/office/drawing/2014/main" id="{3C8E13CF-1FD1-4810-90F1-1C4465A73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0" name="Picture 5">
          <a:extLst>
            <a:ext uri="{FF2B5EF4-FFF2-40B4-BE49-F238E27FC236}">
              <a16:creationId xmlns:a16="http://schemas.microsoft.com/office/drawing/2014/main" id="{64EDBB56-0D00-4D4B-BFF4-1F398565E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1" name="Picture 5">
          <a:extLst>
            <a:ext uri="{FF2B5EF4-FFF2-40B4-BE49-F238E27FC236}">
              <a16:creationId xmlns:a16="http://schemas.microsoft.com/office/drawing/2014/main" id="{14F9BC40-393C-4F8E-9A97-7DDA2F0E2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2" name="Picture 5">
          <a:extLst>
            <a:ext uri="{FF2B5EF4-FFF2-40B4-BE49-F238E27FC236}">
              <a16:creationId xmlns:a16="http://schemas.microsoft.com/office/drawing/2014/main" id="{E8C220AC-E698-4EC4-92DE-4F47F93B23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3" name="Picture 5">
          <a:extLst>
            <a:ext uri="{FF2B5EF4-FFF2-40B4-BE49-F238E27FC236}">
              <a16:creationId xmlns:a16="http://schemas.microsoft.com/office/drawing/2014/main" id="{7E2955A0-A6AA-4D41-9493-965C5328D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4" name="Picture 5">
          <a:extLst>
            <a:ext uri="{FF2B5EF4-FFF2-40B4-BE49-F238E27FC236}">
              <a16:creationId xmlns:a16="http://schemas.microsoft.com/office/drawing/2014/main" id="{6237B75C-D653-495E-BAD0-8D19F69097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5" name="Picture 5">
          <a:extLst>
            <a:ext uri="{FF2B5EF4-FFF2-40B4-BE49-F238E27FC236}">
              <a16:creationId xmlns:a16="http://schemas.microsoft.com/office/drawing/2014/main" id="{A19785A1-612F-4BFC-AFD1-A2014D87E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6" name="Picture 5">
          <a:extLst>
            <a:ext uri="{FF2B5EF4-FFF2-40B4-BE49-F238E27FC236}">
              <a16:creationId xmlns:a16="http://schemas.microsoft.com/office/drawing/2014/main" id="{095D8C9D-C5D1-4551-92C6-9343E6315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7" name="Picture 5">
          <a:extLst>
            <a:ext uri="{FF2B5EF4-FFF2-40B4-BE49-F238E27FC236}">
              <a16:creationId xmlns:a16="http://schemas.microsoft.com/office/drawing/2014/main" id="{89ED4C15-3BF2-480C-851D-839D504015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8" name="Picture 5">
          <a:extLst>
            <a:ext uri="{FF2B5EF4-FFF2-40B4-BE49-F238E27FC236}">
              <a16:creationId xmlns:a16="http://schemas.microsoft.com/office/drawing/2014/main" id="{4E307B9A-0D42-4AA8-8C7F-EC449E869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29" name="Picture 5">
          <a:extLst>
            <a:ext uri="{FF2B5EF4-FFF2-40B4-BE49-F238E27FC236}">
              <a16:creationId xmlns:a16="http://schemas.microsoft.com/office/drawing/2014/main" id="{0673D5A2-8D85-4FBD-B0A3-6C43F5CA8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0" name="Picture 5">
          <a:extLst>
            <a:ext uri="{FF2B5EF4-FFF2-40B4-BE49-F238E27FC236}">
              <a16:creationId xmlns:a16="http://schemas.microsoft.com/office/drawing/2014/main" id="{BC69E000-536B-48FC-8F9C-1AE1DD38C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1" name="Picture 5">
          <a:extLst>
            <a:ext uri="{FF2B5EF4-FFF2-40B4-BE49-F238E27FC236}">
              <a16:creationId xmlns:a16="http://schemas.microsoft.com/office/drawing/2014/main" id="{D1DF487C-6F9A-4815-9BA1-269BC9BE6A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2" name="Picture 5">
          <a:extLst>
            <a:ext uri="{FF2B5EF4-FFF2-40B4-BE49-F238E27FC236}">
              <a16:creationId xmlns:a16="http://schemas.microsoft.com/office/drawing/2014/main" id="{286FF4E3-3482-4E85-8637-190565FE8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3" name="Picture 5">
          <a:extLst>
            <a:ext uri="{FF2B5EF4-FFF2-40B4-BE49-F238E27FC236}">
              <a16:creationId xmlns:a16="http://schemas.microsoft.com/office/drawing/2014/main" id="{523034F2-3723-4D95-8988-B0BAB11D0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4" name="Picture 5">
          <a:extLst>
            <a:ext uri="{FF2B5EF4-FFF2-40B4-BE49-F238E27FC236}">
              <a16:creationId xmlns:a16="http://schemas.microsoft.com/office/drawing/2014/main" id="{C94EA482-E4C4-49FF-BCC4-F8DAA2EE0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5" name="Picture 5">
          <a:extLst>
            <a:ext uri="{FF2B5EF4-FFF2-40B4-BE49-F238E27FC236}">
              <a16:creationId xmlns:a16="http://schemas.microsoft.com/office/drawing/2014/main" id="{7E7F1491-5086-47BC-ACDA-C7A12F2FE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6" name="Picture 5">
          <a:extLst>
            <a:ext uri="{FF2B5EF4-FFF2-40B4-BE49-F238E27FC236}">
              <a16:creationId xmlns:a16="http://schemas.microsoft.com/office/drawing/2014/main" id="{A48C3AFC-454D-420D-AEF1-6221BDFEF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7" name="Picture 5">
          <a:extLst>
            <a:ext uri="{FF2B5EF4-FFF2-40B4-BE49-F238E27FC236}">
              <a16:creationId xmlns:a16="http://schemas.microsoft.com/office/drawing/2014/main" id="{8FB239C7-A894-4C8A-8AC5-29E3536D5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8" name="Picture 5">
          <a:extLst>
            <a:ext uri="{FF2B5EF4-FFF2-40B4-BE49-F238E27FC236}">
              <a16:creationId xmlns:a16="http://schemas.microsoft.com/office/drawing/2014/main" id="{8A45B13A-6FFF-49F5-8462-A168600BA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439" name="Picture 5">
          <a:extLst>
            <a:ext uri="{FF2B5EF4-FFF2-40B4-BE49-F238E27FC236}">
              <a16:creationId xmlns:a16="http://schemas.microsoft.com/office/drawing/2014/main" id="{ECCFF39C-9299-4460-B8CE-8392F53BA9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0" name="Picture 5">
          <a:extLst>
            <a:ext uri="{FF2B5EF4-FFF2-40B4-BE49-F238E27FC236}">
              <a16:creationId xmlns:a16="http://schemas.microsoft.com/office/drawing/2014/main" id="{2D3E9D9D-AE43-4819-83FF-4C33330C5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1" name="Picture 5">
          <a:extLst>
            <a:ext uri="{FF2B5EF4-FFF2-40B4-BE49-F238E27FC236}">
              <a16:creationId xmlns:a16="http://schemas.microsoft.com/office/drawing/2014/main" id="{1957ECD5-BA9B-4725-B912-0AD904E6C6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2" name="Picture 5">
          <a:extLst>
            <a:ext uri="{FF2B5EF4-FFF2-40B4-BE49-F238E27FC236}">
              <a16:creationId xmlns:a16="http://schemas.microsoft.com/office/drawing/2014/main" id="{8C23F76F-8A92-406A-8CC1-13CF2BDE6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3" name="Picture 5">
          <a:extLst>
            <a:ext uri="{FF2B5EF4-FFF2-40B4-BE49-F238E27FC236}">
              <a16:creationId xmlns:a16="http://schemas.microsoft.com/office/drawing/2014/main" id="{989CE8F3-56CF-4EE3-9EEF-00D2A2A6AB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4" name="Picture 5">
          <a:extLst>
            <a:ext uri="{FF2B5EF4-FFF2-40B4-BE49-F238E27FC236}">
              <a16:creationId xmlns:a16="http://schemas.microsoft.com/office/drawing/2014/main" id="{768F5774-2E01-4198-8286-EFF1BF3E5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5" name="Picture 5">
          <a:extLst>
            <a:ext uri="{FF2B5EF4-FFF2-40B4-BE49-F238E27FC236}">
              <a16:creationId xmlns:a16="http://schemas.microsoft.com/office/drawing/2014/main" id="{3468925A-C510-46F4-BD0E-F6A76C605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6" name="Picture 5">
          <a:extLst>
            <a:ext uri="{FF2B5EF4-FFF2-40B4-BE49-F238E27FC236}">
              <a16:creationId xmlns:a16="http://schemas.microsoft.com/office/drawing/2014/main" id="{66FA69D8-F10B-48DA-ABFB-5974591D85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7" name="Picture 5">
          <a:extLst>
            <a:ext uri="{FF2B5EF4-FFF2-40B4-BE49-F238E27FC236}">
              <a16:creationId xmlns:a16="http://schemas.microsoft.com/office/drawing/2014/main" id="{CED481BE-EEDF-407B-80F8-74154AC236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8" name="Picture 5">
          <a:extLst>
            <a:ext uri="{FF2B5EF4-FFF2-40B4-BE49-F238E27FC236}">
              <a16:creationId xmlns:a16="http://schemas.microsoft.com/office/drawing/2014/main" id="{61C4951F-17AE-4F23-ABF9-4C5369635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49" name="Picture 5">
          <a:extLst>
            <a:ext uri="{FF2B5EF4-FFF2-40B4-BE49-F238E27FC236}">
              <a16:creationId xmlns:a16="http://schemas.microsoft.com/office/drawing/2014/main" id="{CCC71DD9-C6F6-418B-8D35-9C687E809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0" name="Picture 5">
          <a:extLst>
            <a:ext uri="{FF2B5EF4-FFF2-40B4-BE49-F238E27FC236}">
              <a16:creationId xmlns:a16="http://schemas.microsoft.com/office/drawing/2014/main" id="{87CB336C-4E0D-403E-AEA2-4852DBDE74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1" name="Picture 5">
          <a:extLst>
            <a:ext uri="{FF2B5EF4-FFF2-40B4-BE49-F238E27FC236}">
              <a16:creationId xmlns:a16="http://schemas.microsoft.com/office/drawing/2014/main" id="{EBF43841-DE15-470A-8CD3-370E3AA6D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2" name="Picture 5">
          <a:extLst>
            <a:ext uri="{FF2B5EF4-FFF2-40B4-BE49-F238E27FC236}">
              <a16:creationId xmlns:a16="http://schemas.microsoft.com/office/drawing/2014/main" id="{B52D70DA-71AC-4F4B-90EA-E7162D83E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3" name="Picture 5">
          <a:extLst>
            <a:ext uri="{FF2B5EF4-FFF2-40B4-BE49-F238E27FC236}">
              <a16:creationId xmlns:a16="http://schemas.microsoft.com/office/drawing/2014/main" id="{4D6A2CAF-C75B-445A-8041-D7A90E701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4" name="Picture 5">
          <a:extLst>
            <a:ext uri="{FF2B5EF4-FFF2-40B4-BE49-F238E27FC236}">
              <a16:creationId xmlns:a16="http://schemas.microsoft.com/office/drawing/2014/main" id="{F9FF9E0E-646C-4372-9A53-64E02548A8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5" name="Picture 5">
          <a:extLst>
            <a:ext uri="{FF2B5EF4-FFF2-40B4-BE49-F238E27FC236}">
              <a16:creationId xmlns:a16="http://schemas.microsoft.com/office/drawing/2014/main" id="{2B899350-4468-4CDB-BB8B-72BEBD855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6" name="Picture 5">
          <a:extLst>
            <a:ext uri="{FF2B5EF4-FFF2-40B4-BE49-F238E27FC236}">
              <a16:creationId xmlns:a16="http://schemas.microsoft.com/office/drawing/2014/main" id="{CF61E9F3-03F7-422F-8B32-B113607D9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7" name="Picture 5">
          <a:extLst>
            <a:ext uri="{FF2B5EF4-FFF2-40B4-BE49-F238E27FC236}">
              <a16:creationId xmlns:a16="http://schemas.microsoft.com/office/drawing/2014/main" id="{90B79F7C-3F14-4D46-AC46-F1AE89DBBC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8" name="Picture 5">
          <a:extLst>
            <a:ext uri="{FF2B5EF4-FFF2-40B4-BE49-F238E27FC236}">
              <a16:creationId xmlns:a16="http://schemas.microsoft.com/office/drawing/2014/main" id="{ADDA7338-4469-4CEF-8CDD-33F0300BA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59" name="Picture 5">
          <a:extLst>
            <a:ext uri="{FF2B5EF4-FFF2-40B4-BE49-F238E27FC236}">
              <a16:creationId xmlns:a16="http://schemas.microsoft.com/office/drawing/2014/main" id="{80CB391A-7425-451E-B207-D6C89C59BC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0" name="Picture 5">
          <a:extLst>
            <a:ext uri="{FF2B5EF4-FFF2-40B4-BE49-F238E27FC236}">
              <a16:creationId xmlns:a16="http://schemas.microsoft.com/office/drawing/2014/main" id="{6B5D6621-7153-4125-9BA2-9E4306CD6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1" name="Picture 5">
          <a:extLst>
            <a:ext uri="{FF2B5EF4-FFF2-40B4-BE49-F238E27FC236}">
              <a16:creationId xmlns:a16="http://schemas.microsoft.com/office/drawing/2014/main" id="{C6963873-54C5-4E10-90C1-8B56B2B08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2" name="Picture 5">
          <a:extLst>
            <a:ext uri="{FF2B5EF4-FFF2-40B4-BE49-F238E27FC236}">
              <a16:creationId xmlns:a16="http://schemas.microsoft.com/office/drawing/2014/main" id="{0A490967-3306-484C-B8CA-BF71944FB5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3" name="Picture 5">
          <a:extLst>
            <a:ext uri="{FF2B5EF4-FFF2-40B4-BE49-F238E27FC236}">
              <a16:creationId xmlns:a16="http://schemas.microsoft.com/office/drawing/2014/main" id="{588616F0-AF14-4ACE-9FB7-847A1FED7D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4" name="Picture 5">
          <a:extLst>
            <a:ext uri="{FF2B5EF4-FFF2-40B4-BE49-F238E27FC236}">
              <a16:creationId xmlns:a16="http://schemas.microsoft.com/office/drawing/2014/main" id="{05F741B2-49D5-4FDB-B218-ABEA066B5A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5" name="Picture 5">
          <a:extLst>
            <a:ext uri="{FF2B5EF4-FFF2-40B4-BE49-F238E27FC236}">
              <a16:creationId xmlns:a16="http://schemas.microsoft.com/office/drawing/2014/main" id="{2659E391-E79F-4778-A1FE-BBD347B05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6" name="Picture 5">
          <a:extLst>
            <a:ext uri="{FF2B5EF4-FFF2-40B4-BE49-F238E27FC236}">
              <a16:creationId xmlns:a16="http://schemas.microsoft.com/office/drawing/2014/main" id="{1A74FECF-5FA1-4645-B476-882803B8C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7" name="Picture 5">
          <a:extLst>
            <a:ext uri="{FF2B5EF4-FFF2-40B4-BE49-F238E27FC236}">
              <a16:creationId xmlns:a16="http://schemas.microsoft.com/office/drawing/2014/main" id="{E05CC24E-C6A9-420D-87D9-6FBD8DBAEE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8" name="Picture 5">
          <a:extLst>
            <a:ext uri="{FF2B5EF4-FFF2-40B4-BE49-F238E27FC236}">
              <a16:creationId xmlns:a16="http://schemas.microsoft.com/office/drawing/2014/main" id="{260D252B-B223-491D-B821-9CF9E75D5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69" name="Picture 5">
          <a:extLst>
            <a:ext uri="{FF2B5EF4-FFF2-40B4-BE49-F238E27FC236}">
              <a16:creationId xmlns:a16="http://schemas.microsoft.com/office/drawing/2014/main" id="{C3CF31A4-70EF-4044-8111-6F33CB625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0" name="Picture 5">
          <a:extLst>
            <a:ext uri="{FF2B5EF4-FFF2-40B4-BE49-F238E27FC236}">
              <a16:creationId xmlns:a16="http://schemas.microsoft.com/office/drawing/2014/main" id="{53554CBF-90CD-4CE6-A34F-DFFF377B56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1" name="Picture 5">
          <a:extLst>
            <a:ext uri="{FF2B5EF4-FFF2-40B4-BE49-F238E27FC236}">
              <a16:creationId xmlns:a16="http://schemas.microsoft.com/office/drawing/2014/main" id="{B86298A0-F85D-4922-8A73-07D1E2D83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2" name="Picture 5">
          <a:extLst>
            <a:ext uri="{FF2B5EF4-FFF2-40B4-BE49-F238E27FC236}">
              <a16:creationId xmlns:a16="http://schemas.microsoft.com/office/drawing/2014/main" id="{2A57C5D7-A744-4123-8D7A-0577A4B6E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3" name="Picture 5">
          <a:extLst>
            <a:ext uri="{FF2B5EF4-FFF2-40B4-BE49-F238E27FC236}">
              <a16:creationId xmlns:a16="http://schemas.microsoft.com/office/drawing/2014/main" id="{64723922-7A7B-46AA-B6FE-01939A3E1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4" name="Picture 5">
          <a:extLst>
            <a:ext uri="{FF2B5EF4-FFF2-40B4-BE49-F238E27FC236}">
              <a16:creationId xmlns:a16="http://schemas.microsoft.com/office/drawing/2014/main" id="{02A34EBD-2E54-4CFF-B1C9-05D562C01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5" name="Picture 5">
          <a:extLst>
            <a:ext uri="{FF2B5EF4-FFF2-40B4-BE49-F238E27FC236}">
              <a16:creationId xmlns:a16="http://schemas.microsoft.com/office/drawing/2014/main" id="{34BBC81F-76D8-4526-8B00-4887EBDA0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6" name="Picture 5">
          <a:extLst>
            <a:ext uri="{FF2B5EF4-FFF2-40B4-BE49-F238E27FC236}">
              <a16:creationId xmlns:a16="http://schemas.microsoft.com/office/drawing/2014/main" id="{8A9A0487-DB61-48F9-B47B-70AD4763D8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7" name="Picture 5">
          <a:extLst>
            <a:ext uri="{FF2B5EF4-FFF2-40B4-BE49-F238E27FC236}">
              <a16:creationId xmlns:a16="http://schemas.microsoft.com/office/drawing/2014/main" id="{F85A82CE-EEEE-47F6-B759-419B86242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8" name="Picture 5">
          <a:extLst>
            <a:ext uri="{FF2B5EF4-FFF2-40B4-BE49-F238E27FC236}">
              <a16:creationId xmlns:a16="http://schemas.microsoft.com/office/drawing/2014/main" id="{29619413-2ADF-4ECD-93BF-5B8F45C73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79" name="Picture 5">
          <a:extLst>
            <a:ext uri="{FF2B5EF4-FFF2-40B4-BE49-F238E27FC236}">
              <a16:creationId xmlns:a16="http://schemas.microsoft.com/office/drawing/2014/main" id="{A6A7BA69-8724-4E87-AA25-4D9E6F51F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0" name="Picture 5">
          <a:extLst>
            <a:ext uri="{FF2B5EF4-FFF2-40B4-BE49-F238E27FC236}">
              <a16:creationId xmlns:a16="http://schemas.microsoft.com/office/drawing/2014/main" id="{C92F45F0-D054-40DF-BD89-A7511CE74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1" name="Picture 5">
          <a:extLst>
            <a:ext uri="{FF2B5EF4-FFF2-40B4-BE49-F238E27FC236}">
              <a16:creationId xmlns:a16="http://schemas.microsoft.com/office/drawing/2014/main" id="{853550CF-A879-4BA1-89F8-911B2403B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2" name="Picture 5">
          <a:extLst>
            <a:ext uri="{FF2B5EF4-FFF2-40B4-BE49-F238E27FC236}">
              <a16:creationId xmlns:a16="http://schemas.microsoft.com/office/drawing/2014/main" id="{AA2DE161-7E75-47D0-9E3B-A9B7DB4C5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3" name="Picture 5">
          <a:extLst>
            <a:ext uri="{FF2B5EF4-FFF2-40B4-BE49-F238E27FC236}">
              <a16:creationId xmlns:a16="http://schemas.microsoft.com/office/drawing/2014/main" id="{7B8822DC-59F6-4690-AB9B-0E0B07832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4" name="Picture 5">
          <a:extLst>
            <a:ext uri="{FF2B5EF4-FFF2-40B4-BE49-F238E27FC236}">
              <a16:creationId xmlns:a16="http://schemas.microsoft.com/office/drawing/2014/main" id="{DA50FA52-F1AE-4E1C-97A0-CF79C3E755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5" name="Picture 5">
          <a:extLst>
            <a:ext uri="{FF2B5EF4-FFF2-40B4-BE49-F238E27FC236}">
              <a16:creationId xmlns:a16="http://schemas.microsoft.com/office/drawing/2014/main" id="{526E0A89-5AF9-4655-B86E-DCB88F757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6" name="Picture 5">
          <a:extLst>
            <a:ext uri="{FF2B5EF4-FFF2-40B4-BE49-F238E27FC236}">
              <a16:creationId xmlns:a16="http://schemas.microsoft.com/office/drawing/2014/main" id="{7EB50F4D-96F1-483F-8322-3EACFA7EB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7" name="Picture 5">
          <a:extLst>
            <a:ext uri="{FF2B5EF4-FFF2-40B4-BE49-F238E27FC236}">
              <a16:creationId xmlns:a16="http://schemas.microsoft.com/office/drawing/2014/main" id="{39659023-E91A-4792-8839-0A99328DB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8" name="Picture 5">
          <a:extLst>
            <a:ext uri="{FF2B5EF4-FFF2-40B4-BE49-F238E27FC236}">
              <a16:creationId xmlns:a16="http://schemas.microsoft.com/office/drawing/2014/main" id="{52215481-DF0E-4645-85AD-5C25C94198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89" name="Picture 5">
          <a:extLst>
            <a:ext uri="{FF2B5EF4-FFF2-40B4-BE49-F238E27FC236}">
              <a16:creationId xmlns:a16="http://schemas.microsoft.com/office/drawing/2014/main" id="{94396A45-10B5-4299-A83D-CD50AD6ED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0" name="Picture 5">
          <a:extLst>
            <a:ext uri="{FF2B5EF4-FFF2-40B4-BE49-F238E27FC236}">
              <a16:creationId xmlns:a16="http://schemas.microsoft.com/office/drawing/2014/main" id="{87AF338D-5345-4730-A1BC-9C8DA4B6E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1" name="Picture 5">
          <a:extLst>
            <a:ext uri="{FF2B5EF4-FFF2-40B4-BE49-F238E27FC236}">
              <a16:creationId xmlns:a16="http://schemas.microsoft.com/office/drawing/2014/main" id="{28741F4E-8A66-401F-827D-7A8FD040C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2" name="Picture 5">
          <a:extLst>
            <a:ext uri="{FF2B5EF4-FFF2-40B4-BE49-F238E27FC236}">
              <a16:creationId xmlns:a16="http://schemas.microsoft.com/office/drawing/2014/main" id="{7CED3935-E4F7-43C5-AFB2-E5BE2FAB2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3" name="Picture 5">
          <a:extLst>
            <a:ext uri="{FF2B5EF4-FFF2-40B4-BE49-F238E27FC236}">
              <a16:creationId xmlns:a16="http://schemas.microsoft.com/office/drawing/2014/main" id="{A0CAC319-2180-4FAA-A482-D0212F9243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4" name="Picture 5">
          <a:extLst>
            <a:ext uri="{FF2B5EF4-FFF2-40B4-BE49-F238E27FC236}">
              <a16:creationId xmlns:a16="http://schemas.microsoft.com/office/drawing/2014/main" id="{22E90679-75C6-4975-AE1C-255864540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5" name="Picture 5">
          <a:extLst>
            <a:ext uri="{FF2B5EF4-FFF2-40B4-BE49-F238E27FC236}">
              <a16:creationId xmlns:a16="http://schemas.microsoft.com/office/drawing/2014/main" id="{1911EE36-9E59-4274-82DC-3E768809F1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6" name="Picture 5">
          <a:extLst>
            <a:ext uri="{FF2B5EF4-FFF2-40B4-BE49-F238E27FC236}">
              <a16:creationId xmlns:a16="http://schemas.microsoft.com/office/drawing/2014/main" id="{C2C624C9-E304-4FE7-A8D8-6F457BAF90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7" name="Picture 5">
          <a:extLst>
            <a:ext uri="{FF2B5EF4-FFF2-40B4-BE49-F238E27FC236}">
              <a16:creationId xmlns:a16="http://schemas.microsoft.com/office/drawing/2014/main" id="{5EDE7895-177A-441E-BD8D-F35DB2896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8" name="Picture 5">
          <a:extLst>
            <a:ext uri="{FF2B5EF4-FFF2-40B4-BE49-F238E27FC236}">
              <a16:creationId xmlns:a16="http://schemas.microsoft.com/office/drawing/2014/main" id="{0B380643-510C-4BB4-B4B2-46C1BA93F7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499" name="Picture 5">
          <a:extLst>
            <a:ext uri="{FF2B5EF4-FFF2-40B4-BE49-F238E27FC236}">
              <a16:creationId xmlns:a16="http://schemas.microsoft.com/office/drawing/2014/main" id="{9279AA6D-BBF5-4DDB-9637-4E29C7BC9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00" name="Picture 5">
          <a:extLst>
            <a:ext uri="{FF2B5EF4-FFF2-40B4-BE49-F238E27FC236}">
              <a16:creationId xmlns:a16="http://schemas.microsoft.com/office/drawing/2014/main" id="{3D221A8C-48A0-4D49-A4FC-930C03EBAA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01" name="Picture 5">
          <a:extLst>
            <a:ext uri="{FF2B5EF4-FFF2-40B4-BE49-F238E27FC236}">
              <a16:creationId xmlns:a16="http://schemas.microsoft.com/office/drawing/2014/main" id="{70538F9A-B9F2-4BC2-9032-1181EE30B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2" name="Picture 5">
          <a:extLst>
            <a:ext uri="{FF2B5EF4-FFF2-40B4-BE49-F238E27FC236}">
              <a16:creationId xmlns:a16="http://schemas.microsoft.com/office/drawing/2014/main" id="{887E8471-367F-44FA-8172-8F645E773B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3" name="Picture 5">
          <a:extLst>
            <a:ext uri="{FF2B5EF4-FFF2-40B4-BE49-F238E27FC236}">
              <a16:creationId xmlns:a16="http://schemas.microsoft.com/office/drawing/2014/main" id="{A5DAA2C7-3A2B-4DA9-93DC-71FAC4E38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4" name="Picture 5">
          <a:extLst>
            <a:ext uri="{FF2B5EF4-FFF2-40B4-BE49-F238E27FC236}">
              <a16:creationId xmlns:a16="http://schemas.microsoft.com/office/drawing/2014/main" id="{6CDDC0E0-4FB0-4316-8548-B382849BAB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5" name="Picture 5">
          <a:extLst>
            <a:ext uri="{FF2B5EF4-FFF2-40B4-BE49-F238E27FC236}">
              <a16:creationId xmlns:a16="http://schemas.microsoft.com/office/drawing/2014/main" id="{4CD48B3F-E570-49AD-BE91-89A8CF86C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6" name="Picture 5">
          <a:extLst>
            <a:ext uri="{FF2B5EF4-FFF2-40B4-BE49-F238E27FC236}">
              <a16:creationId xmlns:a16="http://schemas.microsoft.com/office/drawing/2014/main" id="{273E7815-33B1-4710-8D51-015E76CF28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7" name="Picture 5">
          <a:extLst>
            <a:ext uri="{FF2B5EF4-FFF2-40B4-BE49-F238E27FC236}">
              <a16:creationId xmlns:a16="http://schemas.microsoft.com/office/drawing/2014/main" id="{67F82CC8-29DF-4CD8-BE94-05ADB63161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8" name="Picture 5">
          <a:extLst>
            <a:ext uri="{FF2B5EF4-FFF2-40B4-BE49-F238E27FC236}">
              <a16:creationId xmlns:a16="http://schemas.microsoft.com/office/drawing/2014/main" id="{EF4E0E94-0FB0-4B4A-9EE8-6C9E5FF330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09" name="Picture 5">
          <a:extLst>
            <a:ext uri="{FF2B5EF4-FFF2-40B4-BE49-F238E27FC236}">
              <a16:creationId xmlns:a16="http://schemas.microsoft.com/office/drawing/2014/main" id="{8907B079-B303-4EA8-A0F5-8DE679C45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0" name="Picture 5">
          <a:extLst>
            <a:ext uri="{FF2B5EF4-FFF2-40B4-BE49-F238E27FC236}">
              <a16:creationId xmlns:a16="http://schemas.microsoft.com/office/drawing/2014/main" id="{01C8FB1D-2934-4D72-BB3B-E41FD0496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1" name="Picture 5">
          <a:extLst>
            <a:ext uri="{FF2B5EF4-FFF2-40B4-BE49-F238E27FC236}">
              <a16:creationId xmlns:a16="http://schemas.microsoft.com/office/drawing/2014/main" id="{BAB0C940-C004-49E6-8B90-027E23FB2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2" name="Picture 5">
          <a:extLst>
            <a:ext uri="{FF2B5EF4-FFF2-40B4-BE49-F238E27FC236}">
              <a16:creationId xmlns:a16="http://schemas.microsoft.com/office/drawing/2014/main" id="{5774F2D3-1581-4DB9-B97C-7910A5F07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3" name="Picture 5">
          <a:extLst>
            <a:ext uri="{FF2B5EF4-FFF2-40B4-BE49-F238E27FC236}">
              <a16:creationId xmlns:a16="http://schemas.microsoft.com/office/drawing/2014/main" id="{03B754C2-7C50-4176-83B5-A7ECEB3296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4" name="Picture 5">
          <a:extLst>
            <a:ext uri="{FF2B5EF4-FFF2-40B4-BE49-F238E27FC236}">
              <a16:creationId xmlns:a16="http://schemas.microsoft.com/office/drawing/2014/main" id="{FFB44D11-ECF9-45B4-8A6B-0C5AB60CC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5" name="Picture 5">
          <a:extLst>
            <a:ext uri="{FF2B5EF4-FFF2-40B4-BE49-F238E27FC236}">
              <a16:creationId xmlns:a16="http://schemas.microsoft.com/office/drawing/2014/main" id="{BD15D729-347D-4533-B560-5BAAF821B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6" name="Picture 5">
          <a:extLst>
            <a:ext uri="{FF2B5EF4-FFF2-40B4-BE49-F238E27FC236}">
              <a16:creationId xmlns:a16="http://schemas.microsoft.com/office/drawing/2014/main" id="{10BBFBE6-6EBD-4DCB-BD42-881B925D0C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7" name="Picture 5">
          <a:extLst>
            <a:ext uri="{FF2B5EF4-FFF2-40B4-BE49-F238E27FC236}">
              <a16:creationId xmlns:a16="http://schemas.microsoft.com/office/drawing/2014/main" id="{CA53EF2F-F321-44A3-9B34-C68265860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8" name="Picture 5">
          <a:extLst>
            <a:ext uri="{FF2B5EF4-FFF2-40B4-BE49-F238E27FC236}">
              <a16:creationId xmlns:a16="http://schemas.microsoft.com/office/drawing/2014/main" id="{9A8210DB-24A5-4248-B400-8D725AB68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19" name="Picture 5">
          <a:extLst>
            <a:ext uri="{FF2B5EF4-FFF2-40B4-BE49-F238E27FC236}">
              <a16:creationId xmlns:a16="http://schemas.microsoft.com/office/drawing/2014/main" id="{97361079-1C6B-46B2-A1CE-252B17E91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20" name="Picture 5">
          <a:extLst>
            <a:ext uri="{FF2B5EF4-FFF2-40B4-BE49-F238E27FC236}">
              <a16:creationId xmlns:a16="http://schemas.microsoft.com/office/drawing/2014/main" id="{95B7EC1F-BE1B-4290-BE7A-98CF02D58B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21" name="Picture 5">
          <a:extLst>
            <a:ext uri="{FF2B5EF4-FFF2-40B4-BE49-F238E27FC236}">
              <a16:creationId xmlns:a16="http://schemas.microsoft.com/office/drawing/2014/main" id="{42E7DCE1-7A4D-49E4-9766-721DDA8292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522" name="Picture 5">
          <a:extLst>
            <a:ext uri="{FF2B5EF4-FFF2-40B4-BE49-F238E27FC236}">
              <a16:creationId xmlns:a16="http://schemas.microsoft.com/office/drawing/2014/main" id="{F9FAB570-4D14-40FD-99FD-CA3316524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3" name="Picture 5">
          <a:extLst>
            <a:ext uri="{FF2B5EF4-FFF2-40B4-BE49-F238E27FC236}">
              <a16:creationId xmlns:a16="http://schemas.microsoft.com/office/drawing/2014/main" id="{C50A3CAA-5C9F-4C13-ADE2-740B8E427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4" name="Picture 5">
          <a:extLst>
            <a:ext uri="{FF2B5EF4-FFF2-40B4-BE49-F238E27FC236}">
              <a16:creationId xmlns:a16="http://schemas.microsoft.com/office/drawing/2014/main" id="{5A96E8EA-0444-43B1-9ACB-606BE91CC2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5" name="Picture 5">
          <a:extLst>
            <a:ext uri="{FF2B5EF4-FFF2-40B4-BE49-F238E27FC236}">
              <a16:creationId xmlns:a16="http://schemas.microsoft.com/office/drawing/2014/main" id="{636A367A-CFE7-4C14-A0EA-F63E69B4D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6" name="Picture 5">
          <a:extLst>
            <a:ext uri="{FF2B5EF4-FFF2-40B4-BE49-F238E27FC236}">
              <a16:creationId xmlns:a16="http://schemas.microsoft.com/office/drawing/2014/main" id="{810E2AB9-8C2A-4CF1-B7B6-31ADF8832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7" name="Picture 5">
          <a:extLst>
            <a:ext uri="{FF2B5EF4-FFF2-40B4-BE49-F238E27FC236}">
              <a16:creationId xmlns:a16="http://schemas.microsoft.com/office/drawing/2014/main" id="{8CA6D04A-0CD1-4515-82D8-BC5FE562FE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8" name="Picture 5">
          <a:extLst>
            <a:ext uri="{FF2B5EF4-FFF2-40B4-BE49-F238E27FC236}">
              <a16:creationId xmlns:a16="http://schemas.microsoft.com/office/drawing/2014/main" id="{B0CC50A9-B123-413A-BF54-82DC8108D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29" name="Picture 5">
          <a:extLst>
            <a:ext uri="{FF2B5EF4-FFF2-40B4-BE49-F238E27FC236}">
              <a16:creationId xmlns:a16="http://schemas.microsoft.com/office/drawing/2014/main" id="{D88FD9AC-36F7-4C74-A78E-09C7F4FAB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0" name="Picture 5">
          <a:extLst>
            <a:ext uri="{FF2B5EF4-FFF2-40B4-BE49-F238E27FC236}">
              <a16:creationId xmlns:a16="http://schemas.microsoft.com/office/drawing/2014/main" id="{BD7F78D2-A9C1-44F0-B5F4-E91D867FD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1" name="Picture 5">
          <a:extLst>
            <a:ext uri="{FF2B5EF4-FFF2-40B4-BE49-F238E27FC236}">
              <a16:creationId xmlns:a16="http://schemas.microsoft.com/office/drawing/2014/main" id="{4DECF86D-6117-4CDE-B34B-8237A322DA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2" name="Picture 5">
          <a:extLst>
            <a:ext uri="{FF2B5EF4-FFF2-40B4-BE49-F238E27FC236}">
              <a16:creationId xmlns:a16="http://schemas.microsoft.com/office/drawing/2014/main" id="{84DDC626-DEDE-4208-8759-F1BE92B5D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3" name="Picture 5">
          <a:extLst>
            <a:ext uri="{FF2B5EF4-FFF2-40B4-BE49-F238E27FC236}">
              <a16:creationId xmlns:a16="http://schemas.microsoft.com/office/drawing/2014/main" id="{89A1F290-9864-49A4-81E6-34E62B68E9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4" name="Picture 5">
          <a:extLst>
            <a:ext uri="{FF2B5EF4-FFF2-40B4-BE49-F238E27FC236}">
              <a16:creationId xmlns:a16="http://schemas.microsoft.com/office/drawing/2014/main" id="{7A5B3533-ABF7-4A93-9080-0C5C46FC72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5" name="Picture 5">
          <a:extLst>
            <a:ext uri="{FF2B5EF4-FFF2-40B4-BE49-F238E27FC236}">
              <a16:creationId xmlns:a16="http://schemas.microsoft.com/office/drawing/2014/main" id="{659210EE-587B-4F9E-B325-00C545135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6" name="Picture 5">
          <a:extLst>
            <a:ext uri="{FF2B5EF4-FFF2-40B4-BE49-F238E27FC236}">
              <a16:creationId xmlns:a16="http://schemas.microsoft.com/office/drawing/2014/main" id="{1954C7F2-E3F1-4A5F-B0B3-B378E145A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7" name="Picture 5">
          <a:extLst>
            <a:ext uri="{FF2B5EF4-FFF2-40B4-BE49-F238E27FC236}">
              <a16:creationId xmlns:a16="http://schemas.microsoft.com/office/drawing/2014/main" id="{0CFC1DE1-1507-4052-BBE1-6F8678D0C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8" name="Picture 5">
          <a:extLst>
            <a:ext uri="{FF2B5EF4-FFF2-40B4-BE49-F238E27FC236}">
              <a16:creationId xmlns:a16="http://schemas.microsoft.com/office/drawing/2014/main" id="{67166841-ABC5-42A8-B474-BB5BCFC5D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39" name="Picture 5">
          <a:extLst>
            <a:ext uri="{FF2B5EF4-FFF2-40B4-BE49-F238E27FC236}">
              <a16:creationId xmlns:a16="http://schemas.microsoft.com/office/drawing/2014/main" id="{C248EBA4-BC5E-42EE-AB36-8A8ED32DFC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40" name="Picture 5">
          <a:extLst>
            <a:ext uri="{FF2B5EF4-FFF2-40B4-BE49-F238E27FC236}">
              <a16:creationId xmlns:a16="http://schemas.microsoft.com/office/drawing/2014/main" id="{EC6EC294-1228-41CE-AD16-9905426B0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41" name="Picture 5">
          <a:extLst>
            <a:ext uri="{FF2B5EF4-FFF2-40B4-BE49-F238E27FC236}">
              <a16:creationId xmlns:a16="http://schemas.microsoft.com/office/drawing/2014/main" id="{3CB4FCFC-4E78-42BA-BB4A-0AD5CF909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42" name="Picture 5">
          <a:extLst>
            <a:ext uri="{FF2B5EF4-FFF2-40B4-BE49-F238E27FC236}">
              <a16:creationId xmlns:a16="http://schemas.microsoft.com/office/drawing/2014/main" id="{9C7C4425-A809-4BB3-B116-8BC8532A0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543" name="Picture 5">
          <a:extLst>
            <a:ext uri="{FF2B5EF4-FFF2-40B4-BE49-F238E27FC236}">
              <a16:creationId xmlns:a16="http://schemas.microsoft.com/office/drawing/2014/main" id="{AD5DFB26-8914-443D-B31F-5C7754F284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4" name="Picture 5">
          <a:extLst>
            <a:ext uri="{FF2B5EF4-FFF2-40B4-BE49-F238E27FC236}">
              <a16:creationId xmlns:a16="http://schemas.microsoft.com/office/drawing/2014/main" id="{E759A57C-5B7A-478A-A22D-42C31FBE7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5" name="Picture 5">
          <a:extLst>
            <a:ext uri="{FF2B5EF4-FFF2-40B4-BE49-F238E27FC236}">
              <a16:creationId xmlns:a16="http://schemas.microsoft.com/office/drawing/2014/main" id="{EF395659-9EB4-4B33-8368-98AA8258E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6" name="Picture 5">
          <a:extLst>
            <a:ext uri="{FF2B5EF4-FFF2-40B4-BE49-F238E27FC236}">
              <a16:creationId xmlns:a16="http://schemas.microsoft.com/office/drawing/2014/main" id="{DE4C8886-0F72-4038-AF7E-64BD454202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7" name="Picture 5">
          <a:extLst>
            <a:ext uri="{FF2B5EF4-FFF2-40B4-BE49-F238E27FC236}">
              <a16:creationId xmlns:a16="http://schemas.microsoft.com/office/drawing/2014/main" id="{8E28EEC7-C36F-4DFF-BF5D-955EF2AFE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8" name="Picture 5">
          <a:extLst>
            <a:ext uri="{FF2B5EF4-FFF2-40B4-BE49-F238E27FC236}">
              <a16:creationId xmlns:a16="http://schemas.microsoft.com/office/drawing/2014/main" id="{C148C39B-A609-4B4A-840D-17FA9A22E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49" name="Picture 5">
          <a:extLst>
            <a:ext uri="{FF2B5EF4-FFF2-40B4-BE49-F238E27FC236}">
              <a16:creationId xmlns:a16="http://schemas.microsoft.com/office/drawing/2014/main" id="{E6C55FFC-BF29-4F96-B449-0AA798F340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0" name="Picture 5">
          <a:extLst>
            <a:ext uri="{FF2B5EF4-FFF2-40B4-BE49-F238E27FC236}">
              <a16:creationId xmlns:a16="http://schemas.microsoft.com/office/drawing/2014/main" id="{7D3F85B9-5585-4423-A838-F7FDD6243E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1" name="Picture 5">
          <a:extLst>
            <a:ext uri="{FF2B5EF4-FFF2-40B4-BE49-F238E27FC236}">
              <a16:creationId xmlns:a16="http://schemas.microsoft.com/office/drawing/2014/main" id="{DECC7698-4B81-4010-A434-035B20835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2" name="Picture 5">
          <a:extLst>
            <a:ext uri="{FF2B5EF4-FFF2-40B4-BE49-F238E27FC236}">
              <a16:creationId xmlns:a16="http://schemas.microsoft.com/office/drawing/2014/main" id="{B508AD0A-127F-4788-BD99-DBBD7750D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3" name="Picture 5">
          <a:extLst>
            <a:ext uri="{FF2B5EF4-FFF2-40B4-BE49-F238E27FC236}">
              <a16:creationId xmlns:a16="http://schemas.microsoft.com/office/drawing/2014/main" id="{32B99074-0C3A-42EF-805C-129AA3F9B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4" name="Picture 5">
          <a:extLst>
            <a:ext uri="{FF2B5EF4-FFF2-40B4-BE49-F238E27FC236}">
              <a16:creationId xmlns:a16="http://schemas.microsoft.com/office/drawing/2014/main" id="{A6287B27-D8B4-4FB6-ADB8-A417D56076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5" name="Picture 5">
          <a:extLst>
            <a:ext uri="{FF2B5EF4-FFF2-40B4-BE49-F238E27FC236}">
              <a16:creationId xmlns:a16="http://schemas.microsoft.com/office/drawing/2014/main" id="{67323FB5-7BDD-4E47-9CE1-9FF9AA416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6" name="Picture 5">
          <a:extLst>
            <a:ext uri="{FF2B5EF4-FFF2-40B4-BE49-F238E27FC236}">
              <a16:creationId xmlns:a16="http://schemas.microsoft.com/office/drawing/2014/main" id="{4BE9229D-2552-490B-B255-CF23A04BD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7" name="Picture 5">
          <a:extLst>
            <a:ext uri="{FF2B5EF4-FFF2-40B4-BE49-F238E27FC236}">
              <a16:creationId xmlns:a16="http://schemas.microsoft.com/office/drawing/2014/main" id="{6E74E0AA-568E-4391-A1A9-28C723B673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8" name="Picture 5">
          <a:extLst>
            <a:ext uri="{FF2B5EF4-FFF2-40B4-BE49-F238E27FC236}">
              <a16:creationId xmlns:a16="http://schemas.microsoft.com/office/drawing/2014/main" id="{D4BA9D4C-46EA-48E3-832D-BADCA294C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59" name="Picture 5">
          <a:extLst>
            <a:ext uri="{FF2B5EF4-FFF2-40B4-BE49-F238E27FC236}">
              <a16:creationId xmlns:a16="http://schemas.microsoft.com/office/drawing/2014/main" id="{CD37016C-8D7B-4933-9111-68DCB55F5E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0" name="Picture 5">
          <a:extLst>
            <a:ext uri="{FF2B5EF4-FFF2-40B4-BE49-F238E27FC236}">
              <a16:creationId xmlns:a16="http://schemas.microsoft.com/office/drawing/2014/main" id="{9CB9362F-2649-40A3-A8BF-905A4870F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1" name="Picture 5">
          <a:extLst>
            <a:ext uri="{FF2B5EF4-FFF2-40B4-BE49-F238E27FC236}">
              <a16:creationId xmlns:a16="http://schemas.microsoft.com/office/drawing/2014/main" id="{7F732CA8-7247-4DC3-B3C7-D786C44EF7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2" name="Picture 5">
          <a:extLst>
            <a:ext uri="{FF2B5EF4-FFF2-40B4-BE49-F238E27FC236}">
              <a16:creationId xmlns:a16="http://schemas.microsoft.com/office/drawing/2014/main" id="{8AE01211-DD65-4889-A17A-976D9EB723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3" name="Picture 5">
          <a:extLst>
            <a:ext uri="{FF2B5EF4-FFF2-40B4-BE49-F238E27FC236}">
              <a16:creationId xmlns:a16="http://schemas.microsoft.com/office/drawing/2014/main" id="{202C4D6F-94AC-450D-BB3F-1E69C613D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4" name="Picture 5">
          <a:extLst>
            <a:ext uri="{FF2B5EF4-FFF2-40B4-BE49-F238E27FC236}">
              <a16:creationId xmlns:a16="http://schemas.microsoft.com/office/drawing/2014/main" id="{8DAADBB1-3E70-42A2-A92B-F839FF896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5" name="Picture 5">
          <a:extLst>
            <a:ext uri="{FF2B5EF4-FFF2-40B4-BE49-F238E27FC236}">
              <a16:creationId xmlns:a16="http://schemas.microsoft.com/office/drawing/2014/main" id="{F8EE4CD6-0AF3-4F2C-938F-FAACD7CC9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6" name="Picture 5">
          <a:extLst>
            <a:ext uri="{FF2B5EF4-FFF2-40B4-BE49-F238E27FC236}">
              <a16:creationId xmlns:a16="http://schemas.microsoft.com/office/drawing/2014/main" id="{451CD73A-2BE1-4AEA-B4BF-5A2D44C5FF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7" name="Picture 5">
          <a:extLst>
            <a:ext uri="{FF2B5EF4-FFF2-40B4-BE49-F238E27FC236}">
              <a16:creationId xmlns:a16="http://schemas.microsoft.com/office/drawing/2014/main" id="{26323477-1A21-4BFC-8C71-D308EC561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8" name="Picture 5">
          <a:extLst>
            <a:ext uri="{FF2B5EF4-FFF2-40B4-BE49-F238E27FC236}">
              <a16:creationId xmlns:a16="http://schemas.microsoft.com/office/drawing/2014/main" id="{B65C69E5-9292-447E-B57A-C1D14EA0B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69" name="Picture 5">
          <a:extLst>
            <a:ext uri="{FF2B5EF4-FFF2-40B4-BE49-F238E27FC236}">
              <a16:creationId xmlns:a16="http://schemas.microsoft.com/office/drawing/2014/main" id="{ED7EBB4E-8B8F-4E90-8B37-C0C16AEFE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0" name="Picture 5">
          <a:extLst>
            <a:ext uri="{FF2B5EF4-FFF2-40B4-BE49-F238E27FC236}">
              <a16:creationId xmlns:a16="http://schemas.microsoft.com/office/drawing/2014/main" id="{8AC41F38-0BCD-4C1F-BDB7-A3422CB85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1" name="Picture 5">
          <a:extLst>
            <a:ext uri="{FF2B5EF4-FFF2-40B4-BE49-F238E27FC236}">
              <a16:creationId xmlns:a16="http://schemas.microsoft.com/office/drawing/2014/main" id="{0C4F647A-14FB-456E-B406-0EEB8464D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2" name="Picture 5">
          <a:extLst>
            <a:ext uri="{FF2B5EF4-FFF2-40B4-BE49-F238E27FC236}">
              <a16:creationId xmlns:a16="http://schemas.microsoft.com/office/drawing/2014/main" id="{C328502A-16AD-4B24-87EE-B40208F6A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3" name="Picture 5">
          <a:extLst>
            <a:ext uri="{FF2B5EF4-FFF2-40B4-BE49-F238E27FC236}">
              <a16:creationId xmlns:a16="http://schemas.microsoft.com/office/drawing/2014/main" id="{1B5B6EFB-38AC-42F7-B865-18BD85063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4" name="Picture 5">
          <a:extLst>
            <a:ext uri="{FF2B5EF4-FFF2-40B4-BE49-F238E27FC236}">
              <a16:creationId xmlns:a16="http://schemas.microsoft.com/office/drawing/2014/main" id="{2FAC8B4E-E785-4A45-83ED-B0593940AA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5" name="Picture 5">
          <a:extLst>
            <a:ext uri="{FF2B5EF4-FFF2-40B4-BE49-F238E27FC236}">
              <a16:creationId xmlns:a16="http://schemas.microsoft.com/office/drawing/2014/main" id="{ECD52F8F-D9E7-4673-9E3E-D005DC64D6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6" name="Picture 5">
          <a:extLst>
            <a:ext uri="{FF2B5EF4-FFF2-40B4-BE49-F238E27FC236}">
              <a16:creationId xmlns:a16="http://schemas.microsoft.com/office/drawing/2014/main" id="{F43EB4C1-CAE5-4E12-89E2-E1995C77D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7" name="Picture 5">
          <a:extLst>
            <a:ext uri="{FF2B5EF4-FFF2-40B4-BE49-F238E27FC236}">
              <a16:creationId xmlns:a16="http://schemas.microsoft.com/office/drawing/2014/main" id="{74B0FE1E-BBE5-4298-AB5A-C177B02AC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8" name="Picture 5">
          <a:extLst>
            <a:ext uri="{FF2B5EF4-FFF2-40B4-BE49-F238E27FC236}">
              <a16:creationId xmlns:a16="http://schemas.microsoft.com/office/drawing/2014/main" id="{E3EAF6A2-6083-4248-9DE9-101EA5CC7B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79" name="Picture 5">
          <a:extLst>
            <a:ext uri="{FF2B5EF4-FFF2-40B4-BE49-F238E27FC236}">
              <a16:creationId xmlns:a16="http://schemas.microsoft.com/office/drawing/2014/main" id="{EB4C5406-A8C2-436B-8C31-20D1E8A55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0" name="Picture 5">
          <a:extLst>
            <a:ext uri="{FF2B5EF4-FFF2-40B4-BE49-F238E27FC236}">
              <a16:creationId xmlns:a16="http://schemas.microsoft.com/office/drawing/2014/main" id="{E2D2775D-6B9E-4D7B-A5DC-086649359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1" name="Picture 5">
          <a:extLst>
            <a:ext uri="{FF2B5EF4-FFF2-40B4-BE49-F238E27FC236}">
              <a16:creationId xmlns:a16="http://schemas.microsoft.com/office/drawing/2014/main" id="{67300209-C500-4738-8BF0-33A9EECAF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2" name="Picture 5">
          <a:extLst>
            <a:ext uri="{FF2B5EF4-FFF2-40B4-BE49-F238E27FC236}">
              <a16:creationId xmlns:a16="http://schemas.microsoft.com/office/drawing/2014/main" id="{C475A034-6FA6-438E-9AFD-9F2840B43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3" name="Picture 5">
          <a:extLst>
            <a:ext uri="{FF2B5EF4-FFF2-40B4-BE49-F238E27FC236}">
              <a16:creationId xmlns:a16="http://schemas.microsoft.com/office/drawing/2014/main" id="{C2A9AF8C-F9B7-4220-B145-692B714702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4" name="Picture 5">
          <a:extLst>
            <a:ext uri="{FF2B5EF4-FFF2-40B4-BE49-F238E27FC236}">
              <a16:creationId xmlns:a16="http://schemas.microsoft.com/office/drawing/2014/main" id="{13344277-9CBC-4C8F-9E94-4B2980EA3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5" name="Picture 5">
          <a:extLst>
            <a:ext uri="{FF2B5EF4-FFF2-40B4-BE49-F238E27FC236}">
              <a16:creationId xmlns:a16="http://schemas.microsoft.com/office/drawing/2014/main" id="{A1B794A3-8C98-42E4-B75E-C3EFD49B7F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6" name="Picture 5">
          <a:extLst>
            <a:ext uri="{FF2B5EF4-FFF2-40B4-BE49-F238E27FC236}">
              <a16:creationId xmlns:a16="http://schemas.microsoft.com/office/drawing/2014/main" id="{11E4C5FC-669F-4B35-9DFC-6244759F2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7" name="Picture 5">
          <a:extLst>
            <a:ext uri="{FF2B5EF4-FFF2-40B4-BE49-F238E27FC236}">
              <a16:creationId xmlns:a16="http://schemas.microsoft.com/office/drawing/2014/main" id="{80BE869E-E078-48A1-A77B-9399669F1E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8" name="Picture 5">
          <a:extLst>
            <a:ext uri="{FF2B5EF4-FFF2-40B4-BE49-F238E27FC236}">
              <a16:creationId xmlns:a16="http://schemas.microsoft.com/office/drawing/2014/main" id="{6FD4793D-7C60-4B37-8B13-CE3FE13986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89" name="Picture 5">
          <a:extLst>
            <a:ext uri="{FF2B5EF4-FFF2-40B4-BE49-F238E27FC236}">
              <a16:creationId xmlns:a16="http://schemas.microsoft.com/office/drawing/2014/main" id="{A31F82B2-3436-43D5-BD36-453214F116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0" name="Picture 5">
          <a:extLst>
            <a:ext uri="{FF2B5EF4-FFF2-40B4-BE49-F238E27FC236}">
              <a16:creationId xmlns:a16="http://schemas.microsoft.com/office/drawing/2014/main" id="{0A94A30B-8A0E-4D79-8ADA-FCFACF1C9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1" name="Picture 5">
          <a:extLst>
            <a:ext uri="{FF2B5EF4-FFF2-40B4-BE49-F238E27FC236}">
              <a16:creationId xmlns:a16="http://schemas.microsoft.com/office/drawing/2014/main" id="{852E2647-CF74-4F8B-8DB4-28E0363D8C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2" name="Picture 5">
          <a:extLst>
            <a:ext uri="{FF2B5EF4-FFF2-40B4-BE49-F238E27FC236}">
              <a16:creationId xmlns:a16="http://schemas.microsoft.com/office/drawing/2014/main" id="{F788F814-9BE2-41AB-A955-15566EA8C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3" name="Picture 5">
          <a:extLst>
            <a:ext uri="{FF2B5EF4-FFF2-40B4-BE49-F238E27FC236}">
              <a16:creationId xmlns:a16="http://schemas.microsoft.com/office/drawing/2014/main" id="{A9847C21-901C-4AB6-8832-86404F103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4" name="Picture 5">
          <a:extLst>
            <a:ext uri="{FF2B5EF4-FFF2-40B4-BE49-F238E27FC236}">
              <a16:creationId xmlns:a16="http://schemas.microsoft.com/office/drawing/2014/main" id="{69BC58FF-75FB-4D40-A53B-278672B77A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5" name="Picture 5">
          <a:extLst>
            <a:ext uri="{FF2B5EF4-FFF2-40B4-BE49-F238E27FC236}">
              <a16:creationId xmlns:a16="http://schemas.microsoft.com/office/drawing/2014/main" id="{1639FC6D-ECA4-43DE-A04B-986372565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6" name="Picture 5">
          <a:extLst>
            <a:ext uri="{FF2B5EF4-FFF2-40B4-BE49-F238E27FC236}">
              <a16:creationId xmlns:a16="http://schemas.microsoft.com/office/drawing/2014/main" id="{866F28D4-A495-4FAF-8640-EAD89DA36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7" name="Picture 5">
          <a:extLst>
            <a:ext uri="{FF2B5EF4-FFF2-40B4-BE49-F238E27FC236}">
              <a16:creationId xmlns:a16="http://schemas.microsoft.com/office/drawing/2014/main" id="{82236819-599E-48EA-9EF0-A827A731E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8" name="Picture 5">
          <a:extLst>
            <a:ext uri="{FF2B5EF4-FFF2-40B4-BE49-F238E27FC236}">
              <a16:creationId xmlns:a16="http://schemas.microsoft.com/office/drawing/2014/main" id="{FF0E1255-F696-46BB-B9AC-194094477F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599" name="Picture 5">
          <a:extLst>
            <a:ext uri="{FF2B5EF4-FFF2-40B4-BE49-F238E27FC236}">
              <a16:creationId xmlns:a16="http://schemas.microsoft.com/office/drawing/2014/main" id="{D4CD7DD0-956A-4CBD-9D12-F579EA3AD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0" name="Picture 5">
          <a:extLst>
            <a:ext uri="{FF2B5EF4-FFF2-40B4-BE49-F238E27FC236}">
              <a16:creationId xmlns:a16="http://schemas.microsoft.com/office/drawing/2014/main" id="{ABBB6B32-1093-443E-B223-A03F343A2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1" name="Picture 5">
          <a:extLst>
            <a:ext uri="{FF2B5EF4-FFF2-40B4-BE49-F238E27FC236}">
              <a16:creationId xmlns:a16="http://schemas.microsoft.com/office/drawing/2014/main" id="{7E2DCFE1-C701-4786-B2E5-45170E9F2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2" name="Picture 5">
          <a:extLst>
            <a:ext uri="{FF2B5EF4-FFF2-40B4-BE49-F238E27FC236}">
              <a16:creationId xmlns:a16="http://schemas.microsoft.com/office/drawing/2014/main" id="{3457F593-C9D8-4846-B94A-0926DB9F7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3" name="Picture 5">
          <a:extLst>
            <a:ext uri="{FF2B5EF4-FFF2-40B4-BE49-F238E27FC236}">
              <a16:creationId xmlns:a16="http://schemas.microsoft.com/office/drawing/2014/main" id="{404EEC2C-C75D-45ED-9A76-AC3EBA53A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4" name="Picture 5">
          <a:extLst>
            <a:ext uri="{FF2B5EF4-FFF2-40B4-BE49-F238E27FC236}">
              <a16:creationId xmlns:a16="http://schemas.microsoft.com/office/drawing/2014/main" id="{A91BB111-EE83-4C4E-BE73-A2E383346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605" name="Picture 5">
          <a:extLst>
            <a:ext uri="{FF2B5EF4-FFF2-40B4-BE49-F238E27FC236}">
              <a16:creationId xmlns:a16="http://schemas.microsoft.com/office/drawing/2014/main" id="{79A403B8-FA6B-43C2-8542-3E7E54A930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06" name="Picture 5">
          <a:extLst>
            <a:ext uri="{FF2B5EF4-FFF2-40B4-BE49-F238E27FC236}">
              <a16:creationId xmlns:a16="http://schemas.microsoft.com/office/drawing/2014/main" id="{5E683C8B-2589-4C1B-A98E-A9275EB75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07" name="Picture 5">
          <a:extLst>
            <a:ext uri="{FF2B5EF4-FFF2-40B4-BE49-F238E27FC236}">
              <a16:creationId xmlns:a16="http://schemas.microsoft.com/office/drawing/2014/main" id="{B9309DA0-16F2-4B7F-9177-F4870DEC0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08" name="Picture 5">
          <a:extLst>
            <a:ext uri="{FF2B5EF4-FFF2-40B4-BE49-F238E27FC236}">
              <a16:creationId xmlns:a16="http://schemas.microsoft.com/office/drawing/2014/main" id="{893AA3FF-BD17-47F2-8E0E-7AFD683558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09" name="Picture 5">
          <a:extLst>
            <a:ext uri="{FF2B5EF4-FFF2-40B4-BE49-F238E27FC236}">
              <a16:creationId xmlns:a16="http://schemas.microsoft.com/office/drawing/2014/main" id="{07A91199-8B02-4928-8929-812E9A7130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0" name="Picture 5">
          <a:extLst>
            <a:ext uri="{FF2B5EF4-FFF2-40B4-BE49-F238E27FC236}">
              <a16:creationId xmlns:a16="http://schemas.microsoft.com/office/drawing/2014/main" id="{26587BC7-FA82-4FC4-8267-65A9A10CC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1" name="Picture 5">
          <a:extLst>
            <a:ext uri="{FF2B5EF4-FFF2-40B4-BE49-F238E27FC236}">
              <a16:creationId xmlns:a16="http://schemas.microsoft.com/office/drawing/2014/main" id="{BDCF8915-BEA1-4FC0-A91F-79DA8679C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2" name="Picture 5">
          <a:extLst>
            <a:ext uri="{FF2B5EF4-FFF2-40B4-BE49-F238E27FC236}">
              <a16:creationId xmlns:a16="http://schemas.microsoft.com/office/drawing/2014/main" id="{8BD3EF26-9FD9-4C7E-8D20-93FC91BC5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3" name="Picture 5">
          <a:extLst>
            <a:ext uri="{FF2B5EF4-FFF2-40B4-BE49-F238E27FC236}">
              <a16:creationId xmlns:a16="http://schemas.microsoft.com/office/drawing/2014/main" id="{5420400E-5F3F-447D-B439-A0E524B82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4" name="Picture 5">
          <a:extLst>
            <a:ext uri="{FF2B5EF4-FFF2-40B4-BE49-F238E27FC236}">
              <a16:creationId xmlns:a16="http://schemas.microsoft.com/office/drawing/2014/main" id="{20B0E251-1000-4B03-BCB0-03F3F7C28E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5" name="Picture 5">
          <a:extLst>
            <a:ext uri="{FF2B5EF4-FFF2-40B4-BE49-F238E27FC236}">
              <a16:creationId xmlns:a16="http://schemas.microsoft.com/office/drawing/2014/main" id="{E43E13F0-62E6-4050-B7D5-11C1335F5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6" name="Picture 5">
          <a:extLst>
            <a:ext uri="{FF2B5EF4-FFF2-40B4-BE49-F238E27FC236}">
              <a16:creationId xmlns:a16="http://schemas.microsoft.com/office/drawing/2014/main" id="{6754DA35-5BFF-4731-880E-378E10810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7" name="Picture 5">
          <a:extLst>
            <a:ext uri="{FF2B5EF4-FFF2-40B4-BE49-F238E27FC236}">
              <a16:creationId xmlns:a16="http://schemas.microsoft.com/office/drawing/2014/main" id="{F8216AA4-345D-46F1-B701-32BEB48011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8" name="Picture 5">
          <a:extLst>
            <a:ext uri="{FF2B5EF4-FFF2-40B4-BE49-F238E27FC236}">
              <a16:creationId xmlns:a16="http://schemas.microsoft.com/office/drawing/2014/main" id="{951D70DE-BACD-4241-98DA-00F884DAB5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19" name="Picture 5">
          <a:extLst>
            <a:ext uri="{FF2B5EF4-FFF2-40B4-BE49-F238E27FC236}">
              <a16:creationId xmlns:a16="http://schemas.microsoft.com/office/drawing/2014/main" id="{B429FE7C-C888-492E-8DDE-094FB059AB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0" name="Picture 5">
          <a:extLst>
            <a:ext uri="{FF2B5EF4-FFF2-40B4-BE49-F238E27FC236}">
              <a16:creationId xmlns:a16="http://schemas.microsoft.com/office/drawing/2014/main" id="{92CDC521-0161-4431-9DC0-C717B1512F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1" name="Picture 5">
          <a:extLst>
            <a:ext uri="{FF2B5EF4-FFF2-40B4-BE49-F238E27FC236}">
              <a16:creationId xmlns:a16="http://schemas.microsoft.com/office/drawing/2014/main" id="{45F1191E-821D-4435-9457-9207AB14A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2" name="Picture 5">
          <a:extLst>
            <a:ext uri="{FF2B5EF4-FFF2-40B4-BE49-F238E27FC236}">
              <a16:creationId xmlns:a16="http://schemas.microsoft.com/office/drawing/2014/main" id="{3110EF62-5C59-42B5-8A46-DBA2F0362A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3" name="Picture 5">
          <a:extLst>
            <a:ext uri="{FF2B5EF4-FFF2-40B4-BE49-F238E27FC236}">
              <a16:creationId xmlns:a16="http://schemas.microsoft.com/office/drawing/2014/main" id="{B8D88944-E369-4158-A13E-6F1702BD0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4" name="Picture 5">
          <a:extLst>
            <a:ext uri="{FF2B5EF4-FFF2-40B4-BE49-F238E27FC236}">
              <a16:creationId xmlns:a16="http://schemas.microsoft.com/office/drawing/2014/main" id="{B42EC3E1-5B91-4BFD-80F5-CDEEB6AA1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5" name="Picture 5">
          <a:extLst>
            <a:ext uri="{FF2B5EF4-FFF2-40B4-BE49-F238E27FC236}">
              <a16:creationId xmlns:a16="http://schemas.microsoft.com/office/drawing/2014/main" id="{5FC0A858-FE6F-4B5E-A04E-7CCE1B39D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626" name="Picture 5">
          <a:extLst>
            <a:ext uri="{FF2B5EF4-FFF2-40B4-BE49-F238E27FC236}">
              <a16:creationId xmlns:a16="http://schemas.microsoft.com/office/drawing/2014/main" id="{FBBCA54D-B891-4B6F-BB9F-6772AA1EF3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27" name="Picture 5">
          <a:extLst>
            <a:ext uri="{FF2B5EF4-FFF2-40B4-BE49-F238E27FC236}">
              <a16:creationId xmlns:a16="http://schemas.microsoft.com/office/drawing/2014/main" id="{ADA68385-8D25-4651-9F21-7863F2FEFE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28" name="Picture 5">
          <a:extLst>
            <a:ext uri="{FF2B5EF4-FFF2-40B4-BE49-F238E27FC236}">
              <a16:creationId xmlns:a16="http://schemas.microsoft.com/office/drawing/2014/main" id="{C854F0E2-BC47-4A79-8214-6E6480817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29" name="Picture 5">
          <a:extLst>
            <a:ext uri="{FF2B5EF4-FFF2-40B4-BE49-F238E27FC236}">
              <a16:creationId xmlns:a16="http://schemas.microsoft.com/office/drawing/2014/main" id="{E1B79CB7-10C8-410F-A780-8B1C8E5FD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0" name="Picture 5">
          <a:extLst>
            <a:ext uri="{FF2B5EF4-FFF2-40B4-BE49-F238E27FC236}">
              <a16:creationId xmlns:a16="http://schemas.microsoft.com/office/drawing/2014/main" id="{3E2399E1-38CD-4424-91DF-6C1ECADD3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1" name="Picture 5">
          <a:extLst>
            <a:ext uri="{FF2B5EF4-FFF2-40B4-BE49-F238E27FC236}">
              <a16:creationId xmlns:a16="http://schemas.microsoft.com/office/drawing/2014/main" id="{BEA45EAD-0CC4-4802-9FF8-4411A6B92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2" name="Picture 5">
          <a:extLst>
            <a:ext uri="{FF2B5EF4-FFF2-40B4-BE49-F238E27FC236}">
              <a16:creationId xmlns:a16="http://schemas.microsoft.com/office/drawing/2014/main" id="{79D8495D-520B-4D62-A81F-D6D3A31E7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3" name="Picture 5">
          <a:extLst>
            <a:ext uri="{FF2B5EF4-FFF2-40B4-BE49-F238E27FC236}">
              <a16:creationId xmlns:a16="http://schemas.microsoft.com/office/drawing/2014/main" id="{92B03CD6-593C-4251-8DD4-DFA3058FCE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4" name="Picture 5">
          <a:extLst>
            <a:ext uri="{FF2B5EF4-FFF2-40B4-BE49-F238E27FC236}">
              <a16:creationId xmlns:a16="http://schemas.microsoft.com/office/drawing/2014/main" id="{0D669C2F-439D-4C0C-A7CE-3B5470A0D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5" name="Picture 5">
          <a:extLst>
            <a:ext uri="{FF2B5EF4-FFF2-40B4-BE49-F238E27FC236}">
              <a16:creationId xmlns:a16="http://schemas.microsoft.com/office/drawing/2014/main" id="{1FDC52DF-1320-4DF2-A929-F3A48B6702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6" name="Picture 5">
          <a:extLst>
            <a:ext uri="{FF2B5EF4-FFF2-40B4-BE49-F238E27FC236}">
              <a16:creationId xmlns:a16="http://schemas.microsoft.com/office/drawing/2014/main" id="{5244DC5C-41E4-40AE-842A-86DE740876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7" name="Picture 5">
          <a:extLst>
            <a:ext uri="{FF2B5EF4-FFF2-40B4-BE49-F238E27FC236}">
              <a16:creationId xmlns:a16="http://schemas.microsoft.com/office/drawing/2014/main" id="{1EBC83F5-7EAD-4E5A-82D2-7243B6DB2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8" name="Picture 5">
          <a:extLst>
            <a:ext uri="{FF2B5EF4-FFF2-40B4-BE49-F238E27FC236}">
              <a16:creationId xmlns:a16="http://schemas.microsoft.com/office/drawing/2014/main" id="{DB40DDAE-A900-4D1C-9575-6D0F66F19E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39" name="Picture 5">
          <a:extLst>
            <a:ext uri="{FF2B5EF4-FFF2-40B4-BE49-F238E27FC236}">
              <a16:creationId xmlns:a16="http://schemas.microsoft.com/office/drawing/2014/main" id="{CA026626-4481-406B-A262-01451E144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0" name="Picture 5">
          <a:extLst>
            <a:ext uri="{FF2B5EF4-FFF2-40B4-BE49-F238E27FC236}">
              <a16:creationId xmlns:a16="http://schemas.microsoft.com/office/drawing/2014/main" id="{6CEE495A-AD6A-43B9-B8FC-06BE255FF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1" name="Picture 5">
          <a:extLst>
            <a:ext uri="{FF2B5EF4-FFF2-40B4-BE49-F238E27FC236}">
              <a16:creationId xmlns:a16="http://schemas.microsoft.com/office/drawing/2014/main" id="{FEA6E0A2-D427-43CA-830D-4DA6D1412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2" name="Picture 5">
          <a:extLst>
            <a:ext uri="{FF2B5EF4-FFF2-40B4-BE49-F238E27FC236}">
              <a16:creationId xmlns:a16="http://schemas.microsoft.com/office/drawing/2014/main" id="{AB8A1E82-1F5F-4F4F-9A4A-42A1359B1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3" name="Picture 5">
          <a:extLst>
            <a:ext uri="{FF2B5EF4-FFF2-40B4-BE49-F238E27FC236}">
              <a16:creationId xmlns:a16="http://schemas.microsoft.com/office/drawing/2014/main" id="{7EA3D479-8758-4B52-85A5-E2C2E90AB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4" name="Picture 5">
          <a:extLst>
            <a:ext uri="{FF2B5EF4-FFF2-40B4-BE49-F238E27FC236}">
              <a16:creationId xmlns:a16="http://schemas.microsoft.com/office/drawing/2014/main" id="{6B54437D-4B4B-4A2A-8F2C-0201BE9F5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5" name="Picture 5">
          <a:extLst>
            <a:ext uri="{FF2B5EF4-FFF2-40B4-BE49-F238E27FC236}">
              <a16:creationId xmlns:a16="http://schemas.microsoft.com/office/drawing/2014/main" id="{83992664-B7B5-4CEC-BBFD-D3ACB424C1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6" name="Picture 5">
          <a:extLst>
            <a:ext uri="{FF2B5EF4-FFF2-40B4-BE49-F238E27FC236}">
              <a16:creationId xmlns:a16="http://schemas.microsoft.com/office/drawing/2014/main" id="{68777673-7EF4-427D-957A-EAC2C90DE3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7" name="Picture 5">
          <a:extLst>
            <a:ext uri="{FF2B5EF4-FFF2-40B4-BE49-F238E27FC236}">
              <a16:creationId xmlns:a16="http://schemas.microsoft.com/office/drawing/2014/main" id="{4DA1C395-2D27-4147-9722-CC128E197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8" name="Picture 5">
          <a:extLst>
            <a:ext uri="{FF2B5EF4-FFF2-40B4-BE49-F238E27FC236}">
              <a16:creationId xmlns:a16="http://schemas.microsoft.com/office/drawing/2014/main" id="{AE76499B-4442-43AB-87B9-8F5CF0789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49" name="Picture 5">
          <a:extLst>
            <a:ext uri="{FF2B5EF4-FFF2-40B4-BE49-F238E27FC236}">
              <a16:creationId xmlns:a16="http://schemas.microsoft.com/office/drawing/2014/main" id="{7E58FE27-994A-4968-8847-F678E192CA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0" name="Picture 5">
          <a:extLst>
            <a:ext uri="{FF2B5EF4-FFF2-40B4-BE49-F238E27FC236}">
              <a16:creationId xmlns:a16="http://schemas.microsoft.com/office/drawing/2014/main" id="{F9F953BA-B93D-46A8-B578-D41257B93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1" name="Picture 5">
          <a:extLst>
            <a:ext uri="{FF2B5EF4-FFF2-40B4-BE49-F238E27FC236}">
              <a16:creationId xmlns:a16="http://schemas.microsoft.com/office/drawing/2014/main" id="{0FDDB3F1-C5D3-4485-8854-36A116FB6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2" name="Picture 5">
          <a:extLst>
            <a:ext uri="{FF2B5EF4-FFF2-40B4-BE49-F238E27FC236}">
              <a16:creationId xmlns:a16="http://schemas.microsoft.com/office/drawing/2014/main" id="{480D3BA4-1B89-4267-BB23-509D2046A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3" name="Picture 5">
          <a:extLst>
            <a:ext uri="{FF2B5EF4-FFF2-40B4-BE49-F238E27FC236}">
              <a16:creationId xmlns:a16="http://schemas.microsoft.com/office/drawing/2014/main" id="{76C5BB4E-768F-42C1-8735-624E44E9F7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4" name="Picture 5">
          <a:extLst>
            <a:ext uri="{FF2B5EF4-FFF2-40B4-BE49-F238E27FC236}">
              <a16:creationId xmlns:a16="http://schemas.microsoft.com/office/drawing/2014/main" id="{0619A73E-0D61-4718-9C89-BA2C115D0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5" name="Picture 5">
          <a:extLst>
            <a:ext uri="{FF2B5EF4-FFF2-40B4-BE49-F238E27FC236}">
              <a16:creationId xmlns:a16="http://schemas.microsoft.com/office/drawing/2014/main" id="{85608B63-8F41-40F5-B505-B77EAC2DA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6" name="Picture 5">
          <a:extLst>
            <a:ext uri="{FF2B5EF4-FFF2-40B4-BE49-F238E27FC236}">
              <a16:creationId xmlns:a16="http://schemas.microsoft.com/office/drawing/2014/main" id="{2156FF71-DA3A-4080-92A5-5609C8A5F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7" name="Picture 5">
          <a:extLst>
            <a:ext uri="{FF2B5EF4-FFF2-40B4-BE49-F238E27FC236}">
              <a16:creationId xmlns:a16="http://schemas.microsoft.com/office/drawing/2014/main" id="{DBE04547-F728-4E66-9AEC-D16CEF325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8" name="Picture 5">
          <a:extLst>
            <a:ext uri="{FF2B5EF4-FFF2-40B4-BE49-F238E27FC236}">
              <a16:creationId xmlns:a16="http://schemas.microsoft.com/office/drawing/2014/main" id="{0A900F01-91B1-4FBC-B099-050860556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59" name="Picture 5">
          <a:extLst>
            <a:ext uri="{FF2B5EF4-FFF2-40B4-BE49-F238E27FC236}">
              <a16:creationId xmlns:a16="http://schemas.microsoft.com/office/drawing/2014/main" id="{61741C17-2E15-4B16-8610-110D480BA0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0" name="Picture 5">
          <a:extLst>
            <a:ext uri="{FF2B5EF4-FFF2-40B4-BE49-F238E27FC236}">
              <a16:creationId xmlns:a16="http://schemas.microsoft.com/office/drawing/2014/main" id="{0E66E334-9618-4C97-AEB0-4733FB1D9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1" name="Picture 5">
          <a:extLst>
            <a:ext uri="{FF2B5EF4-FFF2-40B4-BE49-F238E27FC236}">
              <a16:creationId xmlns:a16="http://schemas.microsoft.com/office/drawing/2014/main" id="{3A4F8F2B-DB64-4882-83F8-0E52371F7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2" name="Picture 5">
          <a:extLst>
            <a:ext uri="{FF2B5EF4-FFF2-40B4-BE49-F238E27FC236}">
              <a16:creationId xmlns:a16="http://schemas.microsoft.com/office/drawing/2014/main" id="{83F3A341-80CB-4781-82EC-30400316B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3" name="Picture 5">
          <a:extLst>
            <a:ext uri="{FF2B5EF4-FFF2-40B4-BE49-F238E27FC236}">
              <a16:creationId xmlns:a16="http://schemas.microsoft.com/office/drawing/2014/main" id="{6FFB52CD-61E3-4976-A407-CA9BC4161D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4" name="Picture 5">
          <a:extLst>
            <a:ext uri="{FF2B5EF4-FFF2-40B4-BE49-F238E27FC236}">
              <a16:creationId xmlns:a16="http://schemas.microsoft.com/office/drawing/2014/main" id="{63F88C58-74FD-4E01-BEDB-11FD76729D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5" name="Picture 5">
          <a:extLst>
            <a:ext uri="{FF2B5EF4-FFF2-40B4-BE49-F238E27FC236}">
              <a16:creationId xmlns:a16="http://schemas.microsoft.com/office/drawing/2014/main" id="{EE295F2B-6DF9-4CE8-8097-35087E9EF0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6" name="Picture 5">
          <a:extLst>
            <a:ext uri="{FF2B5EF4-FFF2-40B4-BE49-F238E27FC236}">
              <a16:creationId xmlns:a16="http://schemas.microsoft.com/office/drawing/2014/main" id="{29CDDF92-2C1E-4122-A2B7-E65917E61D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7" name="Picture 5">
          <a:extLst>
            <a:ext uri="{FF2B5EF4-FFF2-40B4-BE49-F238E27FC236}">
              <a16:creationId xmlns:a16="http://schemas.microsoft.com/office/drawing/2014/main" id="{31F98D89-C470-4089-8B37-47CF50E7C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8" name="Picture 5">
          <a:extLst>
            <a:ext uri="{FF2B5EF4-FFF2-40B4-BE49-F238E27FC236}">
              <a16:creationId xmlns:a16="http://schemas.microsoft.com/office/drawing/2014/main" id="{FCA152FA-9217-4C3B-89AE-EFADC4E48D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69" name="Picture 5">
          <a:extLst>
            <a:ext uri="{FF2B5EF4-FFF2-40B4-BE49-F238E27FC236}">
              <a16:creationId xmlns:a16="http://schemas.microsoft.com/office/drawing/2014/main" id="{0DE033F4-0E8C-493C-8218-0811E0EE81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0" name="Picture 5">
          <a:extLst>
            <a:ext uri="{FF2B5EF4-FFF2-40B4-BE49-F238E27FC236}">
              <a16:creationId xmlns:a16="http://schemas.microsoft.com/office/drawing/2014/main" id="{50C9CF77-E02F-49C2-9525-36B56B2BC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1" name="Picture 5">
          <a:extLst>
            <a:ext uri="{FF2B5EF4-FFF2-40B4-BE49-F238E27FC236}">
              <a16:creationId xmlns:a16="http://schemas.microsoft.com/office/drawing/2014/main" id="{1684402A-48D7-4A6A-BB66-65898E3624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2" name="Picture 5">
          <a:extLst>
            <a:ext uri="{FF2B5EF4-FFF2-40B4-BE49-F238E27FC236}">
              <a16:creationId xmlns:a16="http://schemas.microsoft.com/office/drawing/2014/main" id="{7E65BDEC-62BE-49D4-9EBB-14BB8E83CD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3" name="Picture 5">
          <a:extLst>
            <a:ext uri="{FF2B5EF4-FFF2-40B4-BE49-F238E27FC236}">
              <a16:creationId xmlns:a16="http://schemas.microsoft.com/office/drawing/2014/main" id="{F7132CEB-1C55-4A49-BAB8-719DEA8FF0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4" name="Picture 5">
          <a:extLst>
            <a:ext uri="{FF2B5EF4-FFF2-40B4-BE49-F238E27FC236}">
              <a16:creationId xmlns:a16="http://schemas.microsoft.com/office/drawing/2014/main" id="{AA98EC7A-38DE-496D-9AAA-D4E88D5B8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5" name="Picture 5">
          <a:extLst>
            <a:ext uri="{FF2B5EF4-FFF2-40B4-BE49-F238E27FC236}">
              <a16:creationId xmlns:a16="http://schemas.microsoft.com/office/drawing/2014/main" id="{F068B27A-32B1-4951-87A4-910DDC009F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6" name="Picture 5">
          <a:extLst>
            <a:ext uri="{FF2B5EF4-FFF2-40B4-BE49-F238E27FC236}">
              <a16:creationId xmlns:a16="http://schemas.microsoft.com/office/drawing/2014/main" id="{46F4B49E-7D6A-4BBD-8B70-E246AB527F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7" name="Picture 5">
          <a:extLst>
            <a:ext uri="{FF2B5EF4-FFF2-40B4-BE49-F238E27FC236}">
              <a16:creationId xmlns:a16="http://schemas.microsoft.com/office/drawing/2014/main" id="{3C43889D-9D8A-415A-A81E-A1B8BE2E1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8" name="Picture 5">
          <a:extLst>
            <a:ext uri="{FF2B5EF4-FFF2-40B4-BE49-F238E27FC236}">
              <a16:creationId xmlns:a16="http://schemas.microsoft.com/office/drawing/2014/main" id="{95E09CCD-FDA6-49BB-A80A-78931C51B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79" name="Picture 5">
          <a:extLst>
            <a:ext uri="{FF2B5EF4-FFF2-40B4-BE49-F238E27FC236}">
              <a16:creationId xmlns:a16="http://schemas.microsoft.com/office/drawing/2014/main" id="{33A7ED8A-9883-4A4A-B01B-4D88A443F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0" name="Picture 5">
          <a:extLst>
            <a:ext uri="{FF2B5EF4-FFF2-40B4-BE49-F238E27FC236}">
              <a16:creationId xmlns:a16="http://schemas.microsoft.com/office/drawing/2014/main" id="{408B0A70-459C-444E-8426-862E6BA5D1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1" name="Picture 5">
          <a:extLst>
            <a:ext uri="{FF2B5EF4-FFF2-40B4-BE49-F238E27FC236}">
              <a16:creationId xmlns:a16="http://schemas.microsoft.com/office/drawing/2014/main" id="{936B0674-C8C6-48AB-AD70-3C867F274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2" name="Picture 5">
          <a:extLst>
            <a:ext uri="{FF2B5EF4-FFF2-40B4-BE49-F238E27FC236}">
              <a16:creationId xmlns:a16="http://schemas.microsoft.com/office/drawing/2014/main" id="{B03EA137-6170-4211-8FE2-CF34AF98AA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3" name="Picture 5">
          <a:extLst>
            <a:ext uri="{FF2B5EF4-FFF2-40B4-BE49-F238E27FC236}">
              <a16:creationId xmlns:a16="http://schemas.microsoft.com/office/drawing/2014/main" id="{39392A19-A4FA-4700-95E1-8F5A40089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4" name="Picture 5">
          <a:extLst>
            <a:ext uri="{FF2B5EF4-FFF2-40B4-BE49-F238E27FC236}">
              <a16:creationId xmlns:a16="http://schemas.microsoft.com/office/drawing/2014/main" id="{2B655460-057F-4494-9C46-25C5873F99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5" name="Picture 5">
          <a:extLst>
            <a:ext uri="{FF2B5EF4-FFF2-40B4-BE49-F238E27FC236}">
              <a16:creationId xmlns:a16="http://schemas.microsoft.com/office/drawing/2014/main" id="{2C5A7626-39BE-4CA5-921E-61F7B3BD0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6" name="Picture 5">
          <a:extLst>
            <a:ext uri="{FF2B5EF4-FFF2-40B4-BE49-F238E27FC236}">
              <a16:creationId xmlns:a16="http://schemas.microsoft.com/office/drawing/2014/main" id="{3158795F-4691-4FCE-A9A6-3F996162D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7" name="Picture 5">
          <a:extLst>
            <a:ext uri="{FF2B5EF4-FFF2-40B4-BE49-F238E27FC236}">
              <a16:creationId xmlns:a16="http://schemas.microsoft.com/office/drawing/2014/main" id="{2EC98559-E191-4BA0-AFCB-3212EA49A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7688" name="Picture 5">
          <a:extLst>
            <a:ext uri="{FF2B5EF4-FFF2-40B4-BE49-F238E27FC236}">
              <a16:creationId xmlns:a16="http://schemas.microsoft.com/office/drawing/2014/main" id="{19D256C6-ED82-437D-AE38-F64C0DDFEF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89" name="Picture 5">
          <a:extLst>
            <a:ext uri="{FF2B5EF4-FFF2-40B4-BE49-F238E27FC236}">
              <a16:creationId xmlns:a16="http://schemas.microsoft.com/office/drawing/2014/main" id="{5EAEDF50-E88E-4CBB-A76E-F610B9D4B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0" name="Picture 5">
          <a:extLst>
            <a:ext uri="{FF2B5EF4-FFF2-40B4-BE49-F238E27FC236}">
              <a16:creationId xmlns:a16="http://schemas.microsoft.com/office/drawing/2014/main" id="{D2A6BE78-F015-4C71-B2AF-04D631645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1" name="Picture 5">
          <a:extLst>
            <a:ext uri="{FF2B5EF4-FFF2-40B4-BE49-F238E27FC236}">
              <a16:creationId xmlns:a16="http://schemas.microsoft.com/office/drawing/2014/main" id="{B1E79E07-4426-4E42-ABE1-C6AFACF0B3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2" name="Picture 5">
          <a:extLst>
            <a:ext uri="{FF2B5EF4-FFF2-40B4-BE49-F238E27FC236}">
              <a16:creationId xmlns:a16="http://schemas.microsoft.com/office/drawing/2014/main" id="{701E1EE6-6C1C-45C2-958E-3A2221B7EF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3" name="Picture 5">
          <a:extLst>
            <a:ext uri="{FF2B5EF4-FFF2-40B4-BE49-F238E27FC236}">
              <a16:creationId xmlns:a16="http://schemas.microsoft.com/office/drawing/2014/main" id="{BCEC6ADC-1E8C-4C4F-847E-1BD16E05A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4" name="Picture 5">
          <a:extLst>
            <a:ext uri="{FF2B5EF4-FFF2-40B4-BE49-F238E27FC236}">
              <a16:creationId xmlns:a16="http://schemas.microsoft.com/office/drawing/2014/main" id="{4BA9EA3B-15B9-451A-BEDA-20420F986E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5" name="Picture 5">
          <a:extLst>
            <a:ext uri="{FF2B5EF4-FFF2-40B4-BE49-F238E27FC236}">
              <a16:creationId xmlns:a16="http://schemas.microsoft.com/office/drawing/2014/main" id="{C463071D-E14D-47F5-9DB1-26624F322B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6" name="Picture 5">
          <a:extLst>
            <a:ext uri="{FF2B5EF4-FFF2-40B4-BE49-F238E27FC236}">
              <a16:creationId xmlns:a16="http://schemas.microsoft.com/office/drawing/2014/main" id="{F8F18857-AEFE-4D10-A271-C936DC45E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7" name="Picture 5">
          <a:extLst>
            <a:ext uri="{FF2B5EF4-FFF2-40B4-BE49-F238E27FC236}">
              <a16:creationId xmlns:a16="http://schemas.microsoft.com/office/drawing/2014/main" id="{97C9124D-1DBD-4FC3-AD6F-C568DB1C5E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8" name="Picture 5">
          <a:extLst>
            <a:ext uri="{FF2B5EF4-FFF2-40B4-BE49-F238E27FC236}">
              <a16:creationId xmlns:a16="http://schemas.microsoft.com/office/drawing/2014/main" id="{448DDB23-4F52-4473-9158-E771B961A3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699" name="Picture 5">
          <a:extLst>
            <a:ext uri="{FF2B5EF4-FFF2-40B4-BE49-F238E27FC236}">
              <a16:creationId xmlns:a16="http://schemas.microsoft.com/office/drawing/2014/main" id="{F80C63B9-B827-49B8-B4E9-AC7D3258A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0" name="Picture 5">
          <a:extLst>
            <a:ext uri="{FF2B5EF4-FFF2-40B4-BE49-F238E27FC236}">
              <a16:creationId xmlns:a16="http://schemas.microsoft.com/office/drawing/2014/main" id="{E7C4FAAF-B8A6-498F-A3B8-E17AD8FF1F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1" name="Picture 5">
          <a:extLst>
            <a:ext uri="{FF2B5EF4-FFF2-40B4-BE49-F238E27FC236}">
              <a16:creationId xmlns:a16="http://schemas.microsoft.com/office/drawing/2014/main" id="{937462C5-D2DB-4A7D-9795-C392D26DC9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2" name="Picture 5">
          <a:extLst>
            <a:ext uri="{FF2B5EF4-FFF2-40B4-BE49-F238E27FC236}">
              <a16:creationId xmlns:a16="http://schemas.microsoft.com/office/drawing/2014/main" id="{B5DBE514-E2B0-405F-943C-02BA65FF41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3" name="Picture 5">
          <a:extLst>
            <a:ext uri="{FF2B5EF4-FFF2-40B4-BE49-F238E27FC236}">
              <a16:creationId xmlns:a16="http://schemas.microsoft.com/office/drawing/2014/main" id="{884938EB-D30A-4FF6-A164-134883AADC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4" name="Picture 5">
          <a:extLst>
            <a:ext uri="{FF2B5EF4-FFF2-40B4-BE49-F238E27FC236}">
              <a16:creationId xmlns:a16="http://schemas.microsoft.com/office/drawing/2014/main" id="{AC98D44E-536D-4B5F-972A-5FC853D53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5" name="Picture 5">
          <a:extLst>
            <a:ext uri="{FF2B5EF4-FFF2-40B4-BE49-F238E27FC236}">
              <a16:creationId xmlns:a16="http://schemas.microsoft.com/office/drawing/2014/main" id="{0E9AEF0F-956E-42D4-BD84-B924FD11C1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6" name="Picture 5">
          <a:extLst>
            <a:ext uri="{FF2B5EF4-FFF2-40B4-BE49-F238E27FC236}">
              <a16:creationId xmlns:a16="http://schemas.microsoft.com/office/drawing/2014/main" id="{C881D906-8A8D-410D-BA4C-4B06E4625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7" name="Picture 5">
          <a:extLst>
            <a:ext uri="{FF2B5EF4-FFF2-40B4-BE49-F238E27FC236}">
              <a16:creationId xmlns:a16="http://schemas.microsoft.com/office/drawing/2014/main" id="{51746518-23E3-48CC-B28B-069CCB6FB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8" name="Picture 5">
          <a:extLst>
            <a:ext uri="{FF2B5EF4-FFF2-40B4-BE49-F238E27FC236}">
              <a16:creationId xmlns:a16="http://schemas.microsoft.com/office/drawing/2014/main" id="{62341667-A861-4D5A-B372-70690E64A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09" name="Picture 5">
          <a:extLst>
            <a:ext uri="{FF2B5EF4-FFF2-40B4-BE49-F238E27FC236}">
              <a16:creationId xmlns:a16="http://schemas.microsoft.com/office/drawing/2014/main" id="{77A8C0C0-047C-4173-B0C1-1BB8659F4E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0" name="Picture 5">
          <a:extLst>
            <a:ext uri="{FF2B5EF4-FFF2-40B4-BE49-F238E27FC236}">
              <a16:creationId xmlns:a16="http://schemas.microsoft.com/office/drawing/2014/main" id="{E54ABAB5-0712-4B82-8523-5C19D3A75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1" name="Picture 5">
          <a:extLst>
            <a:ext uri="{FF2B5EF4-FFF2-40B4-BE49-F238E27FC236}">
              <a16:creationId xmlns:a16="http://schemas.microsoft.com/office/drawing/2014/main" id="{999A106C-CB05-438F-B400-83202EC0E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2" name="Picture 5">
          <a:extLst>
            <a:ext uri="{FF2B5EF4-FFF2-40B4-BE49-F238E27FC236}">
              <a16:creationId xmlns:a16="http://schemas.microsoft.com/office/drawing/2014/main" id="{514084CE-F279-4181-A120-CD30ED1C3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3" name="Picture 5">
          <a:extLst>
            <a:ext uri="{FF2B5EF4-FFF2-40B4-BE49-F238E27FC236}">
              <a16:creationId xmlns:a16="http://schemas.microsoft.com/office/drawing/2014/main" id="{29E904CD-5CB8-4AEF-969B-256F4BFB91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4" name="Picture 5">
          <a:extLst>
            <a:ext uri="{FF2B5EF4-FFF2-40B4-BE49-F238E27FC236}">
              <a16:creationId xmlns:a16="http://schemas.microsoft.com/office/drawing/2014/main" id="{B5CF17F3-F425-429C-BF79-7DDDB94F0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5" name="Picture 5">
          <a:extLst>
            <a:ext uri="{FF2B5EF4-FFF2-40B4-BE49-F238E27FC236}">
              <a16:creationId xmlns:a16="http://schemas.microsoft.com/office/drawing/2014/main" id="{1F371FA1-B476-4440-93B6-0B32238797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6" name="Picture 5">
          <a:extLst>
            <a:ext uri="{FF2B5EF4-FFF2-40B4-BE49-F238E27FC236}">
              <a16:creationId xmlns:a16="http://schemas.microsoft.com/office/drawing/2014/main" id="{AC558D7A-21D1-4D2C-9984-EAF734CCDE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7" name="Picture 5">
          <a:extLst>
            <a:ext uri="{FF2B5EF4-FFF2-40B4-BE49-F238E27FC236}">
              <a16:creationId xmlns:a16="http://schemas.microsoft.com/office/drawing/2014/main" id="{200A6FA8-2E3E-4F18-B83D-D0AE30E59E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8" name="Picture 5">
          <a:extLst>
            <a:ext uri="{FF2B5EF4-FFF2-40B4-BE49-F238E27FC236}">
              <a16:creationId xmlns:a16="http://schemas.microsoft.com/office/drawing/2014/main" id="{28269563-413F-4EA4-A2D6-D2DD58F2EB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19" name="Picture 5">
          <a:extLst>
            <a:ext uri="{FF2B5EF4-FFF2-40B4-BE49-F238E27FC236}">
              <a16:creationId xmlns:a16="http://schemas.microsoft.com/office/drawing/2014/main" id="{EDA88D50-4236-4E3A-BB74-173926390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0" name="Picture 5">
          <a:extLst>
            <a:ext uri="{FF2B5EF4-FFF2-40B4-BE49-F238E27FC236}">
              <a16:creationId xmlns:a16="http://schemas.microsoft.com/office/drawing/2014/main" id="{7552CDEC-F042-4E95-988B-196B9D5B9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1" name="Picture 5">
          <a:extLst>
            <a:ext uri="{FF2B5EF4-FFF2-40B4-BE49-F238E27FC236}">
              <a16:creationId xmlns:a16="http://schemas.microsoft.com/office/drawing/2014/main" id="{3589EB57-1C0E-4542-BA96-8AD61FF7C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2" name="Picture 5">
          <a:extLst>
            <a:ext uri="{FF2B5EF4-FFF2-40B4-BE49-F238E27FC236}">
              <a16:creationId xmlns:a16="http://schemas.microsoft.com/office/drawing/2014/main" id="{9851F8D7-55FE-4A9F-9CC2-73DDAA26D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3" name="Picture 5">
          <a:extLst>
            <a:ext uri="{FF2B5EF4-FFF2-40B4-BE49-F238E27FC236}">
              <a16:creationId xmlns:a16="http://schemas.microsoft.com/office/drawing/2014/main" id="{3BFFA432-CA65-4E1F-9A99-298F94647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4" name="Picture 5">
          <a:extLst>
            <a:ext uri="{FF2B5EF4-FFF2-40B4-BE49-F238E27FC236}">
              <a16:creationId xmlns:a16="http://schemas.microsoft.com/office/drawing/2014/main" id="{65500C40-9947-415F-8418-58E13C4A56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5" name="Picture 5">
          <a:extLst>
            <a:ext uri="{FF2B5EF4-FFF2-40B4-BE49-F238E27FC236}">
              <a16:creationId xmlns:a16="http://schemas.microsoft.com/office/drawing/2014/main" id="{9691AD53-8717-4E97-A33B-8A296AFD9B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6" name="Picture 5">
          <a:extLst>
            <a:ext uri="{FF2B5EF4-FFF2-40B4-BE49-F238E27FC236}">
              <a16:creationId xmlns:a16="http://schemas.microsoft.com/office/drawing/2014/main" id="{18F37415-C789-47D8-98E6-6E02CD876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7" name="Picture 5">
          <a:extLst>
            <a:ext uri="{FF2B5EF4-FFF2-40B4-BE49-F238E27FC236}">
              <a16:creationId xmlns:a16="http://schemas.microsoft.com/office/drawing/2014/main" id="{41B9E523-3248-47AA-9F9D-7907554C0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8" name="Picture 5">
          <a:extLst>
            <a:ext uri="{FF2B5EF4-FFF2-40B4-BE49-F238E27FC236}">
              <a16:creationId xmlns:a16="http://schemas.microsoft.com/office/drawing/2014/main" id="{3DC7BCA9-45AE-42B1-BAFF-9A5A67511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29" name="Picture 5">
          <a:extLst>
            <a:ext uri="{FF2B5EF4-FFF2-40B4-BE49-F238E27FC236}">
              <a16:creationId xmlns:a16="http://schemas.microsoft.com/office/drawing/2014/main" id="{D6770318-B3F2-473D-972B-3E0A0C355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730" name="Picture 5">
          <a:extLst>
            <a:ext uri="{FF2B5EF4-FFF2-40B4-BE49-F238E27FC236}">
              <a16:creationId xmlns:a16="http://schemas.microsoft.com/office/drawing/2014/main" id="{2A861E8B-B31F-48FD-B8C3-BEEAE22B0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1" name="Picture 5">
          <a:extLst>
            <a:ext uri="{FF2B5EF4-FFF2-40B4-BE49-F238E27FC236}">
              <a16:creationId xmlns:a16="http://schemas.microsoft.com/office/drawing/2014/main" id="{65E52774-37BB-4ADE-96E3-8118E3F021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2" name="Picture 5">
          <a:extLst>
            <a:ext uri="{FF2B5EF4-FFF2-40B4-BE49-F238E27FC236}">
              <a16:creationId xmlns:a16="http://schemas.microsoft.com/office/drawing/2014/main" id="{33EB979C-E021-4F36-AD98-60983E6372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3" name="Picture 5">
          <a:extLst>
            <a:ext uri="{FF2B5EF4-FFF2-40B4-BE49-F238E27FC236}">
              <a16:creationId xmlns:a16="http://schemas.microsoft.com/office/drawing/2014/main" id="{33DD9289-7AF2-45DC-A267-BE1A6875E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4" name="Picture 5">
          <a:extLst>
            <a:ext uri="{FF2B5EF4-FFF2-40B4-BE49-F238E27FC236}">
              <a16:creationId xmlns:a16="http://schemas.microsoft.com/office/drawing/2014/main" id="{8B585F73-8072-4F0D-95A0-9A32747186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5" name="Picture 5">
          <a:extLst>
            <a:ext uri="{FF2B5EF4-FFF2-40B4-BE49-F238E27FC236}">
              <a16:creationId xmlns:a16="http://schemas.microsoft.com/office/drawing/2014/main" id="{0A170C47-741B-44F3-9E2A-58AF920A0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6" name="Picture 5">
          <a:extLst>
            <a:ext uri="{FF2B5EF4-FFF2-40B4-BE49-F238E27FC236}">
              <a16:creationId xmlns:a16="http://schemas.microsoft.com/office/drawing/2014/main" id="{C9AA86CD-4871-453E-AAFB-EAC0D8C015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7" name="Picture 5">
          <a:extLst>
            <a:ext uri="{FF2B5EF4-FFF2-40B4-BE49-F238E27FC236}">
              <a16:creationId xmlns:a16="http://schemas.microsoft.com/office/drawing/2014/main" id="{62755B40-6B89-42DF-9DFC-A49C25E264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8" name="Picture 5">
          <a:extLst>
            <a:ext uri="{FF2B5EF4-FFF2-40B4-BE49-F238E27FC236}">
              <a16:creationId xmlns:a16="http://schemas.microsoft.com/office/drawing/2014/main" id="{E1A00328-2554-42CB-8C81-AEC5D0FA2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39" name="Picture 5">
          <a:extLst>
            <a:ext uri="{FF2B5EF4-FFF2-40B4-BE49-F238E27FC236}">
              <a16:creationId xmlns:a16="http://schemas.microsoft.com/office/drawing/2014/main" id="{164820E8-161B-4388-8764-EE7F69D22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0" name="Picture 5">
          <a:extLst>
            <a:ext uri="{FF2B5EF4-FFF2-40B4-BE49-F238E27FC236}">
              <a16:creationId xmlns:a16="http://schemas.microsoft.com/office/drawing/2014/main" id="{EC106A3D-CBB8-474E-8071-1D6353CAB0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1" name="Picture 5">
          <a:extLst>
            <a:ext uri="{FF2B5EF4-FFF2-40B4-BE49-F238E27FC236}">
              <a16:creationId xmlns:a16="http://schemas.microsoft.com/office/drawing/2014/main" id="{4E88242C-1F34-4CC4-810E-19432341B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2" name="Picture 5">
          <a:extLst>
            <a:ext uri="{FF2B5EF4-FFF2-40B4-BE49-F238E27FC236}">
              <a16:creationId xmlns:a16="http://schemas.microsoft.com/office/drawing/2014/main" id="{5C70A71C-2046-4E0B-AB4A-1AD3759C4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3" name="Picture 5">
          <a:extLst>
            <a:ext uri="{FF2B5EF4-FFF2-40B4-BE49-F238E27FC236}">
              <a16:creationId xmlns:a16="http://schemas.microsoft.com/office/drawing/2014/main" id="{135B2549-E3BA-4FD8-8A82-7AAA24B21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4" name="Picture 5">
          <a:extLst>
            <a:ext uri="{FF2B5EF4-FFF2-40B4-BE49-F238E27FC236}">
              <a16:creationId xmlns:a16="http://schemas.microsoft.com/office/drawing/2014/main" id="{FC86DB4D-D2FB-4522-86B2-114C6F17E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5" name="Picture 5">
          <a:extLst>
            <a:ext uri="{FF2B5EF4-FFF2-40B4-BE49-F238E27FC236}">
              <a16:creationId xmlns:a16="http://schemas.microsoft.com/office/drawing/2014/main" id="{7DB6E80D-28E4-4F60-9C57-340968D6F0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6" name="Picture 5">
          <a:extLst>
            <a:ext uri="{FF2B5EF4-FFF2-40B4-BE49-F238E27FC236}">
              <a16:creationId xmlns:a16="http://schemas.microsoft.com/office/drawing/2014/main" id="{83E8BC76-0D5F-442A-9558-9A306590D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7" name="Picture 5">
          <a:extLst>
            <a:ext uri="{FF2B5EF4-FFF2-40B4-BE49-F238E27FC236}">
              <a16:creationId xmlns:a16="http://schemas.microsoft.com/office/drawing/2014/main" id="{AEBF9B14-71C1-4E8B-80E5-86F36E2F2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8" name="Picture 5">
          <a:extLst>
            <a:ext uri="{FF2B5EF4-FFF2-40B4-BE49-F238E27FC236}">
              <a16:creationId xmlns:a16="http://schemas.microsoft.com/office/drawing/2014/main" id="{5B0F368B-3693-4603-BC53-1282C224F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49" name="Picture 5">
          <a:extLst>
            <a:ext uri="{FF2B5EF4-FFF2-40B4-BE49-F238E27FC236}">
              <a16:creationId xmlns:a16="http://schemas.microsoft.com/office/drawing/2014/main" id="{51312A04-9E7F-49E0-AD72-7EEB9F24DF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0" name="Picture 5">
          <a:extLst>
            <a:ext uri="{FF2B5EF4-FFF2-40B4-BE49-F238E27FC236}">
              <a16:creationId xmlns:a16="http://schemas.microsoft.com/office/drawing/2014/main" id="{00601C63-EFA6-4D99-A71A-70C80EFE5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1" name="Picture 5">
          <a:extLst>
            <a:ext uri="{FF2B5EF4-FFF2-40B4-BE49-F238E27FC236}">
              <a16:creationId xmlns:a16="http://schemas.microsoft.com/office/drawing/2014/main" id="{241C29F1-77B4-4559-A113-4A99BDFAD6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2" name="Picture 5">
          <a:extLst>
            <a:ext uri="{FF2B5EF4-FFF2-40B4-BE49-F238E27FC236}">
              <a16:creationId xmlns:a16="http://schemas.microsoft.com/office/drawing/2014/main" id="{E5B6443B-6AA2-45F7-AD15-55CCDE99EF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3" name="Picture 5">
          <a:extLst>
            <a:ext uri="{FF2B5EF4-FFF2-40B4-BE49-F238E27FC236}">
              <a16:creationId xmlns:a16="http://schemas.microsoft.com/office/drawing/2014/main" id="{9EB09118-A4DF-4303-9BC0-7A9D144EE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4" name="Picture 5">
          <a:extLst>
            <a:ext uri="{FF2B5EF4-FFF2-40B4-BE49-F238E27FC236}">
              <a16:creationId xmlns:a16="http://schemas.microsoft.com/office/drawing/2014/main" id="{F1118B05-AAE1-4C43-B6D6-95BB26A57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5" name="Picture 5">
          <a:extLst>
            <a:ext uri="{FF2B5EF4-FFF2-40B4-BE49-F238E27FC236}">
              <a16:creationId xmlns:a16="http://schemas.microsoft.com/office/drawing/2014/main" id="{F5E6622B-437B-4376-81C4-25F36C39DB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6" name="Picture 5">
          <a:extLst>
            <a:ext uri="{FF2B5EF4-FFF2-40B4-BE49-F238E27FC236}">
              <a16:creationId xmlns:a16="http://schemas.microsoft.com/office/drawing/2014/main" id="{98D0E6B2-73E3-42B1-92AB-8037D90FD2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7" name="Picture 5">
          <a:extLst>
            <a:ext uri="{FF2B5EF4-FFF2-40B4-BE49-F238E27FC236}">
              <a16:creationId xmlns:a16="http://schemas.microsoft.com/office/drawing/2014/main" id="{C14D5708-64AC-4145-A88C-AADB4665F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8" name="Picture 5">
          <a:extLst>
            <a:ext uri="{FF2B5EF4-FFF2-40B4-BE49-F238E27FC236}">
              <a16:creationId xmlns:a16="http://schemas.microsoft.com/office/drawing/2014/main" id="{EAA4A192-CEA1-422F-970F-23BCF88395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59" name="Picture 5">
          <a:extLst>
            <a:ext uri="{FF2B5EF4-FFF2-40B4-BE49-F238E27FC236}">
              <a16:creationId xmlns:a16="http://schemas.microsoft.com/office/drawing/2014/main" id="{06D3B153-7097-4D67-A111-C42213C73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0" name="Picture 5">
          <a:extLst>
            <a:ext uri="{FF2B5EF4-FFF2-40B4-BE49-F238E27FC236}">
              <a16:creationId xmlns:a16="http://schemas.microsoft.com/office/drawing/2014/main" id="{7E509897-05E6-425C-A241-C57DC5DFF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1" name="Picture 5">
          <a:extLst>
            <a:ext uri="{FF2B5EF4-FFF2-40B4-BE49-F238E27FC236}">
              <a16:creationId xmlns:a16="http://schemas.microsoft.com/office/drawing/2014/main" id="{661B0D23-EFA3-4A38-A5DF-A6E330A7F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2" name="Picture 5">
          <a:extLst>
            <a:ext uri="{FF2B5EF4-FFF2-40B4-BE49-F238E27FC236}">
              <a16:creationId xmlns:a16="http://schemas.microsoft.com/office/drawing/2014/main" id="{FA5E4F8C-21D4-4FE0-A773-DEC8772E8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3" name="Picture 5">
          <a:extLst>
            <a:ext uri="{FF2B5EF4-FFF2-40B4-BE49-F238E27FC236}">
              <a16:creationId xmlns:a16="http://schemas.microsoft.com/office/drawing/2014/main" id="{C8ABB417-8983-4051-95A9-A569DF159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4" name="Picture 5">
          <a:extLst>
            <a:ext uri="{FF2B5EF4-FFF2-40B4-BE49-F238E27FC236}">
              <a16:creationId xmlns:a16="http://schemas.microsoft.com/office/drawing/2014/main" id="{2263FBFD-AD59-40D6-B0A3-CC622F6C65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5" name="Picture 5">
          <a:extLst>
            <a:ext uri="{FF2B5EF4-FFF2-40B4-BE49-F238E27FC236}">
              <a16:creationId xmlns:a16="http://schemas.microsoft.com/office/drawing/2014/main" id="{254F436B-232E-4994-B2E4-13D2C291E6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6" name="Picture 5">
          <a:extLst>
            <a:ext uri="{FF2B5EF4-FFF2-40B4-BE49-F238E27FC236}">
              <a16:creationId xmlns:a16="http://schemas.microsoft.com/office/drawing/2014/main" id="{5D44CDB1-6B27-4423-A0EC-8C11ABD11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7" name="Picture 5">
          <a:extLst>
            <a:ext uri="{FF2B5EF4-FFF2-40B4-BE49-F238E27FC236}">
              <a16:creationId xmlns:a16="http://schemas.microsoft.com/office/drawing/2014/main" id="{5AB56FFB-22BD-43A2-9E22-562BE6AB9B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8" name="Picture 5">
          <a:extLst>
            <a:ext uri="{FF2B5EF4-FFF2-40B4-BE49-F238E27FC236}">
              <a16:creationId xmlns:a16="http://schemas.microsoft.com/office/drawing/2014/main" id="{279484FE-CCA4-4579-A63D-9716C6729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69" name="Picture 5">
          <a:extLst>
            <a:ext uri="{FF2B5EF4-FFF2-40B4-BE49-F238E27FC236}">
              <a16:creationId xmlns:a16="http://schemas.microsoft.com/office/drawing/2014/main" id="{26E8890F-C43E-4680-B7A7-C99A417D3B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0" name="Picture 5">
          <a:extLst>
            <a:ext uri="{FF2B5EF4-FFF2-40B4-BE49-F238E27FC236}">
              <a16:creationId xmlns:a16="http://schemas.microsoft.com/office/drawing/2014/main" id="{7DD14068-26C2-4F6C-9D00-2A8781924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1" name="Picture 5">
          <a:extLst>
            <a:ext uri="{FF2B5EF4-FFF2-40B4-BE49-F238E27FC236}">
              <a16:creationId xmlns:a16="http://schemas.microsoft.com/office/drawing/2014/main" id="{09794DE9-054F-4E4C-87BD-9F51BE6E3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2" name="Picture 5">
          <a:extLst>
            <a:ext uri="{FF2B5EF4-FFF2-40B4-BE49-F238E27FC236}">
              <a16:creationId xmlns:a16="http://schemas.microsoft.com/office/drawing/2014/main" id="{3AE6271F-F3F2-4CED-AE11-CE804F1CF7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3" name="Picture 5">
          <a:extLst>
            <a:ext uri="{FF2B5EF4-FFF2-40B4-BE49-F238E27FC236}">
              <a16:creationId xmlns:a16="http://schemas.microsoft.com/office/drawing/2014/main" id="{D483DC08-D790-4486-B9CD-3337708BE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4" name="Picture 5">
          <a:extLst>
            <a:ext uri="{FF2B5EF4-FFF2-40B4-BE49-F238E27FC236}">
              <a16:creationId xmlns:a16="http://schemas.microsoft.com/office/drawing/2014/main" id="{C32620D7-ED4C-49C2-B95E-39ED924B0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5" name="Picture 5">
          <a:extLst>
            <a:ext uri="{FF2B5EF4-FFF2-40B4-BE49-F238E27FC236}">
              <a16:creationId xmlns:a16="http://schemas.microsoft.com/office/drawing/2014/main" id="{FFCB463E-0A1E-49D6-9943-9BA2F7DE86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6" name="Picture 5">
          <a:extLst>
            <a:ext uri="{FF2B5EF4-FFF2-40B4-BE49-F238E27FC236}">
              <a16:creationId xmlns:a16="http://schemas.microsoft.com/office/drawing/2014/main" id="{C3E42395-C883-4EB5-89CB-0CAC64B9D1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7" name="Picture 5">
          <a:extLst>
            <a:ext uri="{FF2B5EF4-FFF2-40B4-BE49-F238E27FC236}">
              <a16:creationId xmlns:a16="http://schemas.microsoft.com/office/drawing/2014/main" id="{E77C1008-E7C2-4019-BFFA-7D3D59FF4F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8" name="Picture 5">
          <a:extLst>
            <a:ext uri="{FF2B5EF4-FFF2-40B4-BE49-F238E27FC236}">
              <a16:creationId xmlns:a16="http://schemas.microsoft.com/office/drawing/2014/main" id="{6DB2E615-DAD9-4935-B3B0-1F9688875C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79" name="Picture 5">
          <a:extLst>
            <a:ext uri="{FF2B5EF4-FFF2-40B4-BE49-F238E27FC236}">
              <a16:creationId xmlns:a16="http://schemas.microsoft.com/office/drawing/2014/main" id="{7661E3E1-BAD5-4F51-A5CB-39B9E495DA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0" name="Picture 5">
          <a:extLst>
            <a:ext uri="{FF2B5EF4-FFF2-40B4-BE49-F238E27FC236}">
              <a16:creationId xmlns:a16="http://schemas.microsoft.com/office/drawing/2014/main" id="{F74E6C7E-6D95-4E8D-9D70-480768E4FF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1" name="Picture 5">
          <a:extLst>
            <a:ext uri="{FF2B5EF4-FFF2-40B4-BE49-F238E27FC236}">
              <a16:creationId xmlns:a16="http://schemas.microsoft.com/office/drawing/2014/main" id="{08D83D58-D68F-4D5B-9ABC-1B869B9C4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2" name="Picture 5">
          <a:extLst>
            <a:ext uri="{FF2B5EF4-FFF2-40B4-BE49-F238E27FC236}">
              <a16:creationId xmlns:a16="http://schemas.microsoft.com/office/drawing/2014/main" id="{32DB4C56-4970-4CBB-B568-984EF96DE7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3" name="Picture 5">
          <a:extLst>
            <a:ext uri="{FF2B5EF4-FFF2-40B4-BE49-F238E27FC236}">
              <a16:creationId xmlns:a16="http://schemas.microsoft.com/office/drawing/2014/main" id="{3139B3F5-EACF-4EE3-89AA-8F47CD6D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4" name="Picture 5">
          <a:extLst>
            <a:ext uri="{FF2B5EF4-FFF2-40B4-BE49-F238E27FC236}">
              <a16:creationId xmlns:a16="http://schemas.microsoft.com/office/drawing/2014/main" id="{0660F845-5654-457E-800F-C80CC068B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5" name="Picture 5">
          <a:extLst>
            <a:ext uri="{FF2B5EF4-FFF2-40B4-BE49-F238E27FC236}">
              <a16:creationId xmlns:a16="http://schemas.microsoft.com/office/drawing/2014/main" id="{34699C56-E19B-4149-AD1B-433294C5F0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6" name="Picture 5">
          <a:extLst>
            <a:ext uri="{FF2B5EF4-FFF2-40B4-BE49-F238E27FC236}">
              <a16:creationId xmlns:a16="http://schemas.microsoft.com/office/drawing/2014/main" id="{A4ACCD7E-426C-4B7F-B15B-E9E8BA2FB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7" name="Picture 5">
          <a:extLst>
            <a:ext uri="{FF2B5EF4-FFF2-40B4-BE49-F238E27FC236}">
              <a16:creationId xmlns:a16="http://schemas.microsoft.com/office/drawing/2014/main" id="{7BA327C0-8F43-4FD6-A6D8-A6728FF346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8" name="Picture 5">
          <a:extLst>
            <a:ext uri="{FF2B5EF4-FFF2-40B4-BE49-F238E27FC236}">
              <a16:creationId xmlns:a16="http://schemas.microsoft.com/office/drawing/2014/main" id="{D7D18AF0-D179-4FBA-AF5E-896F83EF1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89" name="Picture 5">
          <a:extLst>
            <a:ext uri="{FF2B5EF4-FFF2-40B4-BE49-F238E27FC236}">
              <a16:creationId xmlns:a16="http://schemas.microsoft.com/office/drawing/2014/main" id="{03451F3A-D8EC-4B03-B41A-76E69D0CB4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90" name="Picture 5">
          <a:extLst>
            <a:ext uri="{FF2B5EF4-FFF2-40B4-BE49-F238E27FC236}">
              <a16:creationId xmlns:a16="http://schemas.microsoft.com/office/drawing/2014/main" id="{B72FEF23-0E96-4FBD-B075-37AFF45895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91" name="Picture 5">
          <a:extLst>
            <a:ext uri="{FF2B5EF4-FFF2-40B4-BE49-F238E27FC236}">
              <a16:creationId xmlns:a16="http://schemas.microsoft.com/office/drawing/2014/main" id="{CCDD8EF7-E2B8-42E6-A2CC-4699BED61D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792" name="Picture 5">
          <a:extLst>
            <a:ext uri="{FF2B5EF4-FFF2-40B4-BE49-F238E27FC236}">
              <a16:creationId xmlns:a16="http://schemas.microsoft.com/office/drawing/2014/main" id="{6D260BA0-D469-488A-B48A-0F8676C01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3" name="Picture 5">
          <a:extLst>
            <a:ext uri="{FF2B5EF4-FFF2-40B4-BE49-F238E27FC236}">
              <a16:creationId xmlns:a16="http://schemas.microsoft.com/office/drawing/2014/main" id="{3C2A7807-AF6F-49CE-8F29-1C6B74AB6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4" name="Picture 5">
          <a:extLst>
            <a:ext uri="{FF2B5EF4-FFF2-40B4-BE49-F238E27FC236}">
              <a16:creationId xmlns:a16="http://schemas.microsoft.com/office/drawing/2014/main" id="{403E2DD2-5F88-4AF9-802D-F7794AB4C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5" name="Picture 5">
          <a:extLst>
            <a:ext uri="{FF2B5EF4-FFF2-40B4-BE49-F238E27FC236}">
              <a16:creationId xmlns:a16="http://schemas.microsoft.com/office/drawing/2014/main" id="{7F05F768-57BD-4167-9D0A-DB90956100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6" name="Picture 5">
          <a:extLst>
            <a:ext uri="{FF2B5EF4-FFF2-40B4-BE49-F238E27FC236}">
              <a16:creationId xmlns:a16="http://schemas.microsoft.com/office/drawing/2014/main" id="{19EAE740-5081-437D-A2A7-0CD6F5F07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7" name="Picture 5">
          <a:extLst>
            <a:ext uri="{FF2B5EF4-FFF2-40B4-BE49-F238E27FC236}">
              <a16:creationId xmlns:a16="http://schemas.microsoft.com/office/drawing/2014/main" id="{64280510-D420-45A4-8AD4-EE6F3D564F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8" name="Picture 5">
          <a:extLst>
            <a:ext uri="{FF2B5EF4-FFF2-40B4-BE49-F238E27FC236}">
              <a16:creationId xmlns:a16="http://schemas.microsoft.com/office/drawing/2014/main" id="{58C1BB37-2288-4E03-8A3C-D8CB0018E5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799" name="Picture 5">
          <a:extLst>
            <a:ext uri="{FF2B5EF4-FFF2-40B4-BE49-F238E27FC236}">
              <a16:creationId xmlns:a16="http://schemas.microsoft.com/office/drawing/2014/main" id="{E70B36C3-60C5-4498-B5A2-E3415DEAE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0" name="Picture 5">
          <a:extLst>
            <a:ext uri="{FF2B5EF4-FFF2-40B4-BE49-F238E27FC236}">
              <a16:creationId xmlns:a16="http://schemas.microsoft.com/office/drawing/2014/main" id="{2D15C149-F3D1-4163-866E-5C01F1FB02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1" name="Picture 5">
          <a:extLst>
            <a:ext uri="{FF2B5EF4-FFF2-40B4-BE49-F238E27FC236}">
              <a16:creationId xmlns:a16="http://schemas.microsoft.com/office/drawing/2014/main" id="{801ED326-7907-48FE-ACA8-21AF143E7E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2" name="Picture 5">
          <a:extLst>
            <a:ext uri="{FF2B5EF4-FFF2-40B4-BE49-F238E27FC236}">
              <a16:creationId xmlns:a16="http://schemas.microsoft.com/office/drawing/2014/main" id="{A1268178-9E01-4FC9-891F-6F2BD0E94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3" name="Picture 5">
          <a:extLst>
            <a:ext uri="{FF2B5EF4-FFF2-40B4-BE49-F238E27FC236}">
              <a16:creationId xmlns:a16="http://schemas.microsoft.com/office/drawing/2014/main" id="{449ABFAF-1B26-4F58-A080-CF3B05428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4" name="Picture 5">
          <a:extLst>
            <a:ext uri="{FF2B5EF4-FFF2-40B4-BE49-F238E27FC236}">
              <a16:creationId xmlns:a16="http://schemas.microsoft.com/office/drawing/2014/main" id="{12AA9CCD-7D0D-439F-9BD6-7611996FA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5" name="Picture 5">
          <a:extLst>
            <a:ext uri="{FF2B5EF4-FFF2-40B4-BE49-F238E27FC236}">
              <a16:creationId xmlns:a16="http://schemas.microsoft.com/office/drawing/2014/main" id="{3FB89377-B9A4-45AE-9552-C8D26582B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6" name="Picture 5">
          <a:extLst>
            <a:ext uri="{FF2B5EF4-FFF2-40B4-BE49-F238E27FC236}">
              <a16:creationId xmlns:a16="http://schemas.microsoft.com/office/drawing/2014/main" id="{1EC04C98-1F9E-4419-BA2B-6BA1A76A1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7" name="Picture 5">
          <a:extLst>
            <a:ext uri="{FF2B5EF4-FFF2-40B4-BE49-F238E27FC236}">
              <a16:creationId xmlns:a16="http://schemas.microsoft.com/office/drawing/2014/main" id="{D03DC575-B74C-4AF4-85A1-1C5AB8974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8" name="Picture 5">
          <a:extLst>
            <a:ext uri="{FF2B5EF4-FFF2-40B4-BE49-F238E27FC236}">
              <a16:creationId xmlns:a16="http://schemas.microsoft.com/office/drawing/2014/main" id="{2828FD9B-800D-4BD9-A708-78EFF0A12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09" name="Picture 5">
          <a:extLst>
            <a:ext uri="{FF2B5EF4-FFF2-40B4-BE49-F238E27FC236}">
              <a16:creationId xmlns:a16="http://schemas.microsoft.com/office/drawing/2014/main" id="{DBF32FE2-F72C-424E-ADF1-A681219434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10" name="Picture 5">
          <a:extLst>
            <a:ext uri="{FF2B5EF4-FFF2-40B4-BE49-F238E27FC236}">
              <a16:creationId xmlns:a16="http://schemas.microsoft.com/office/drawing/2014/main" id="{E7B9F710-E7EE-42F4-85C1-A9BA7C01E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11" name="Picture 5">
          <a:extLst>
            <a:ext uri="{FF2B5EF4-FFF2-40B4-BE49-F238E27FC236}">
              <a16:creationId xmlns:a16="http://schemas.microsoft.com/office/drawing/2014/main" id="{707E3393-F6CC-4BB1-A532-301E0B182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12" name="Picture 5">
          <a:extLst>
            <a:ext uri="{FF2B5EF4-FFF2-40B4-BE49-F238E27FC236}">
              <a16:creationId xmlns:a16="http://schemas.microsoft.com/office/drawing/2014/main" id="{75B0F7C7-0F29-4742-A67E-C23028227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13" name="Picture 5">
          <a:extLst>
            <a:ext uri="{FF2B5EF4-FFF2-40B4-BE49-F238E27FC236}">
              <a16:creationId xmlns:a16="http://schemas.microsoft.com/office/drawing/2014/main" id="{AE919325-59C9-4EF0-9106-362D38FF07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4" name="Picture 5">
          <a:extLst>
            <a:ext uri="{FF2B5EF4-FFF2-40B4-BE49-F238E27FC236}">
              <a16:creationId xmlns:a16="http://schemas.microsoft.com/office/drawing/2014/main" id="{06D9DECA-578A-47EA-A269-6DACCE0CD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5" name="Picture 5">
          <a:extLst>
            <a:ext uri="{FF2B5EF4-FFF2-40B4-BE49-F238E27FC236}">
              <a16:creationId xmlns:a16="http://schemas.microsoft.com/office/drawing/2014/main" id="{479814B0-DD6B-4BB0-96F0-E673301E0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6" name="Picture 5">
          <a:extLst>
            <a:ext uri="{FF2B5EF4-FFF2-40B4-BE49-F238E27FC236}">
              <a16:creationId xmlns:a16="http://schemas.microsoft.com/office/drawing/2014/main" id="{B049E58C-9089-4CB2-BA70-B5BA3F532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7" name="Picture 5">
          <a:extLst>
            <a:ext uri="{FF2B5EF4-FFF2-40B4-BE49-F238E27FC236}">
              <a16:creationId xmlns:a16="http://schemas.microsoft.com/office/drawing/2014/main" id="{EDA1302A-BA44-4BCE-A0A7-27C7FFA9B6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8" name="Picture 5">
          <a:extLst>
            <a:ext uri="{FF2B5EF4-FFF2-40B4-BE49-F238E27FC236}">
              <a16:creationId xmlns:a16="http://schemas.microsoft.com/office/drawing/2014/main" id="{C212F2B8-15DF-4559-B2F8-590FBB2C0C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19" name="Picture 5">
          <a:extLst>
            <a:ext uri="{FF2B5EF4-FFF2-40B4-BE49-F238E27FC236}">
              <a16:creationId xmlns:a16="http://schemas.microsoft.com/office/drawing/2014/main" id="{07AC3B0D-F3D0-4B08-8CCF-500326105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0" name="Picture 5">
          <a:extLst>
            <a:ext uri="{FF2B5EF4-FFF2-40B4-BE49-F238E27FC236}">
              <a16:creationId xmlns:a16="http://schemas.microsoft.com/office/drawing/2014/main" id="{A009B925-7D5C-46D2-804D-5C611E720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1" name="Picture 5">
          <a:extLst>
            <a:ext uri="{FF2B5EF4-FFF2-40B4-BE49-F238E27FC236}">
              <a16:creationId xmlns:a16="http://schemas.microsoft.com/office/drawing/2014/main" id="{6DD8E80D-3071-4011-83B7-7D89C3B0E8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2" name="Picture 5">
          <a:extLst>
            <a:ext uri="{FF2B5EF4-FFF2-40B4-BE49-F238E27FC236}">
              <a16:creationId xmlns:a16="http://schemas.microsoft.com/office/drawing/2014/main" id="{4EC56338-BC2C-4571-B311-086D9A7EC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3" name="Picture 5">
          <a:extLst>
            <a:ext uri="{FF2B5EF4-FFF2-40B4-BE49-F238E27FC236}">
              <a16:creationId xmlns:a16="http://schemas.microsoft.com/office/drawing/2014/main" id="{6F04B8BD-7D2F-4064-81AB-0C685DF94D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4" name="Picture 5">
          <a:extLst>
            <a:ext uri="{FF2B5EF4-FFF2-40B4-BE49-F238E27FC236}">
              <a16:creationId xmlns:a16="http://schemas.microsoft.com/office/drawing/2014/main" id="{04A5DA5A-2BC1-48DE-828A-0A27BD9FBA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5" name="Picture 5">
          <a:extLst>
            <a:ext uri="{FF2B5EF4-FFF2-40B4-BE49-F238E27FC236}">
              <a16:creationId xmlns:a16="http://schemas.microsoft.com/office/drawing/2014/main" id="{2B508520-469F-4CDC-8F7E-EBF026A98E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6" name="Picture 5">
          <a:extLst>
            <a:ext uri="{FF2B5EF4-FFF2-40B4-BE49-F238E27FC236}">
              <a16:creationId xmlns:a16="http://schemas.microsoft.com/office/drawing/2014/main" id="{C2772413-4218-42B4-BAB2-1222792F5A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7" name="Picture 5">
          <a:extLst>
            <a:ext uri="{FF2B5EF4-FFF2-40B4-BE49-F238E27FC236}">
              <a16:creationId xmlns:a16="http://schemas.microsoft.com/office/drawing/2014/main" id="{A92C584E-786A-4A85-B098-D84C244D9B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8" name="Picture 5">
          <a:extLst>
            <a:ext uri="{FF2B5EF4-FFF2-40B4-BE49-F238E27FC236}">
              <a16:creationId xmlns:a16="http://schemas.microsoft.com/office/drawing/2014/main" id="{914DA13A-5CA2-4770-9334-C604583795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29" name="Picture 5">
          <a:extLst>
            <a:ext uri="{FF2B5EF4-FFF2-40B4-BE49-F238E27FC236}">
              <a16:creationId xmlns:a16="http://schemas.microsoft.com/office/drawing/2014/main" id="{26F2AA52-DCCD-4D18-BEC3-9B744E49FF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30" name="Picture 5">
          <a:extLst>
            <a:ext uri="{FF2B5EF4-FFF2-40B4-BE49-F238E27FC236}">
              <a16:creationId xmlns:a16="http://schemas.microsoft.com/office/drawing/2014/main" id="{9521F5A9-3909-4222-BAC3-25795FED8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31" name="Picture 5">
          <a:extLst>
            <a:ext uri="{FF2B5EF4-FFF2-40B4-BE49-F238E27FC236}">
              <a16:creationId xmlns:a16="http://schemas.microsoft.com/office/drawing/2014/main" id="{710B2108-C78C-43B8-BF92-6C984F658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32" name="Picture 5">
          <a:extLst>
            <a:ext uri="{FF2B5EF4-FFF2-40B4-BE49-F238E27FC236}">
              <a16:creationId xmlns:a16="http://schemas.microsoft.com/office/drawing/2014/main" id="{7B0FB163-2696-437C-B95F-74DDEC2970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33" name="Picture 5">
          <a:extLst>
            <a:ext uri="{FF2B5EF4-FFF2-40B4-BE49-F238E27FC236}">
              <a16:creationId xmlns:a16="http://schemas.microsoft.com/office/drawing/2014/main" id="{DA40BEF3-E715-4773-B115-820A8D8E0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834" name="Picture 5">
          <a:extLst>
            <a:ext uri="{FF2B5EF4-FFF2-40B4-BE49-F238E27FC236}">
              <a16:creationId xmlns:a16="http://schemas.microsoft.com/office/drawing/2014/main" id="{92363E10-9E3C-4FBC-AA96-63A4D0A7D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35" name="Picture 5">
          <a:extLst>
            <a:ext uri="{FF2B5EF4-FFF2-40B4-BE49-F238E27FC236}">
              <a16:creationId xmlns:a16="http://schemas.microsoft.com/office/drawing/2014/main" id="{2236EB26-97F2-4A61-A522-6C885C720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36" name="Picture 5">
          <a:extLst>
            <a:ext uri="{FF2B5EF4-FFF2-40B4-BE49-F238E27FC236}">
              <a16:creationId xmlns:a16="http://schemas.microsoft.com/office/drawing/2014/main" id="{3F34C14F-B1F1-424F-87E5-88C0545CB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37" name="Picture 5">
          <a:extLst>
            <a:ext uri="{FF2B5EF4-FFF2-40B4-BE49-F238E27FC236}">
              <a16:creationId xmlns:a16="http://schemas.microsoft.com/office/drawing/2014/main" id="{365AEBAF-A89B-4FE8-B650-BCC4742877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38" name="Picture 5">
          <a:extLst>
            <a:ext uri="{FF2B5EF4-FFF2-40B4-BE49-F238E27FC236}">
              <a16:creationId xmlns:a16="http://schemas.microsoft.com/office/drawing/2014/main" id="{C6B0E76D-A8DD-4295-8C7D-2A47C893F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39" name="Picture 5">
          <a:extLst>
            <a:ext uri="{FF2B5EF4-FFF2-40B4-BE49-F238E27FC236}">
              <a16:creationId xmlns:a16="http://schemas.microsoft.com/office/drawing/2014/main" id="{F6650C07-0F08-44A4-99DB-4E37EE37F5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0" name="Picture 5">
          <a:extLst>
            <a:ext uri="{FF2B5EF4-FFF2-40B4-BE49-F238E27FC236}">
              <a16:creationId xmlns:a16="http://schemas.microsoft.com/office/drawing/2014/main" id="{974B7FAC-BF55-4768-8EB6-076407E396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1" name="Picture 5">
          <a:extLst>
            <a:ext uri="{FF2B5EF4-FFF2-40B4-BE49-F238E27FC236}">
              <a16:creationId xmlns:a16="http://schemas.microsoft.com/office/drawing/2014/main" id="{DDE4C04E-414D-4868-BF84-7B437628B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2" name="Picture 5">
          <a:extLst>
            <a:ext uri="{FF2B5EF4-FFF2-40B4-BE49-F238E27FC236}">
              <a16:creationId xmlns:a16="http://schemas.microsoft.com/office/drawing/2014/main" id="{E2727D29-7B2A-436C-A1EB-C0B875A51B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3" name="Picture 5">
          <a:extLst>
            <a:ext uri="{FF2B5EF4-FFF2-40B4-BE49-F238E27FC236}">
              <a16:creationId xmlns:a16="http://schemas.microsoft.com/office/drawing/2014/main" id="{461B605C-B6F8-45BD-B61D-D09F6CC2C7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4" name="Picture 5">
          <a:extLst>
            <a:ext uri="{FF2B5EF4-FFF2-40B4-BE49-F238E27FC236}">
              <a16:creationId xmlns:a16="http://schemas.microsoft.com/office/drawing/2014/main" id="{73FBC9EE-8DCC-4227-85D8-061475255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5" name="Picture 5">
          <a:extLst>
            <a:ext uri="{FF2B5EF4-FFF2-40B4-BE49-F238E27FC236}">
              <a16:creationId xmlns:a16="http://schemas.microsoft.com/office/drawing/2014/main" id="{04ECB7C9-C8E3-40AE-BDE5-DBEACA572E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6" name="Picture 5">
          <a:extLst>
            <a:ext uri="{FF2B5EF4-FFF2-40B4-BE49-F238E27FC236}">
              <a16:creationId xmlns:a16="http://schemas.microsoft.com/office/drawing/2014/main" id="{069D74D9-9978-427A-8095-C3372CBA4D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7" name="Picture 5">
          <a:extLst>
            <a:ext uri="{FF2B5EF4-FFF2-40B4-BE49-F238E27FC236}">
              <a16:creationId xmlns:a16="http://schemas.microsoft.com/office/drawing/2014/main" id="{DF9EC711-8D28-44DE-9714-DBBACD990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8" name="Picture 5">
          <a:extLst>
            <a:ext uri="{FF2B5EF4-FFF2-40B4-BE49-F238E27FC236}">
              <a16:creationId xmlns:a16="http://schemas.microsoft.com/office/drawing/2014/main" id="{407BF364-7BE3-4D2B-8A2C-AC6E6730DA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49" name="Picture 5">
          <a:extLst>
            <a:ext uri="{FF2B5EF4-FFF2-40B4-BE49-F238E27FC236}">
              <a16:creationId xmlns:a16="http://schemas.microsoft.com/office/drawing/2014/main" id="{5489D81B-2725-424F-BCEF-37BD404A66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0" name="Picture 5">
          <a:extLst>
            <a:ext uri="{FF2B5EF4-FFF2-40B4-BE49-F238E27FC236}">
              <a16:creationId xmlns:a16="http://schemas.microsoft.com/office/drawing/2014/main" id="{45B82E44-1348-4517-9702-97F36ECC88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1" name="Picture 5">
          <a:extLst>
            <a:ext uri="{FF2B5EF4-FFF2-40B4-BE49-F238E27FC236}">
              <a16:creationId xmlns:a16="http://schemas.microsoft.com/office/drawing/2014/main" id="{9F33D46B-11AA-4637-A606-01598ECE0D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2" name="Picture 5">
          <a:extLst>
            <a:ext uri="{FF2B5EF4-FFF2-40B4-BE49-F238E27FC236}">
              <a16:creationId xmlns:a16="http://schemas.microsoft.com/office/drawing/2014/main" id="{B16C37FA-1942-48D1-AC33-24724FE14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3" name="Picture 5">
          <a:extLst>
            <a:ext uri="{FF2B5EF4-FFF2-40B4-BE49-F238E27FC236}">
              <a16:creationId xmlns:a16="http://schemas.microsoft.com/office/drawing/2014/main" id="{DBF3B61D-8EA3-4B51-A8F5-FD66270B8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4" name="Picture 5">
          <a:extLst>
            <a:ext uri="{FF2B5EF4-FFF2-40B4-BE49-F238E27FC236}">
              <a16:creationId xmlns:a16="http://schemas.microsoft.com/office/drawing/2014/main" id="{AF8E4A86-5A55-406E-AA15-78AAFF8DF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5" name="Picture 5">
          <a:extLst>
            <a:ext uri="{FF2B5EF4-FFF2-40B4-BE49-F238E27FC236}">
              <a16:creationId xmlns:a16="http://schemas.microsoft.com/office/drawing/2014/main" id="{FE3B04FA-30E4-4004-868A-F0C8D34635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6" name="Picture 5">
          <a:extLst>
            <a:ext uri="{FF2B5EF4-FFF2-40B4-BE49-F238E27FC236}">
              <a16:creationId xmlns:a16="http://schemas.microsoft.com/office/drawing/2014/main" id="{1032796E-3D25-4FFE-B632-364EDA212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7" name="Picture 5">
          <a:extLst>
            <a:ext uri="{FF2B5EF4-FFF2-40B4-BE49-F238E27FC236}">
              <a16:creationId xmlns:a16="http://schemas.microsoft.com/office/drawing/2014/main" id="{94E9C590-5D56-4C3C-9BF6-E80727653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8" name="Picture 5">
          <a:extLst>
            <a:ext uri="{FF2B5EF4-FFF2-40B4-BE49-F238E27FC236}">
              <a16:creationId xmlns:a16="http://schemas.microsoft.com/office/drawing/2014/main" id="{33F2E8EC-9652-4763-8D5A-86FAE08202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59" name="Picture 5">
          <a:extLst>
            <a:ext uri="{FF2B5EF4-FFF2-40B4-BE49-F238E27FC236}">
              <a16:creationId xmlns:a16="http://schemas.microsoft.com/office/drawing/2014/main" id="{6AD37778-13C5-423F-A0F6-877A3A0C50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0" name="Picture 5">
          <a:extLst>
            <a:ext uri="{FF2B5EF4-FFF2-40B4-BE49-F238E27FC236}">
              <a16:creationId xmlns:a16="http://schemas.microsoft.com/office/drawing/2014/main" id="{F88E4708-67FD-45E3-8035-786C9944CA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1" name="Picture 5">
          <a:extLst>
            <a:ext uri="{FF2B5EF4-FFF2-40B4-BE49-F238E27FC236}">
              <a16:creationId xmlns:a16="http://schemas.microsoft.com/office/drawing/2014/main" id="{37CEBD1C-16E1-4F78-8A63-E2235E557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2" name="Picture 5">
          <a:extLst>
            <a:ext uri="{FF2B5EF4-FFF2-40B4-BE49-F238E27FC236}">
              <a16:creationId xmlns:a16="http://schemas.microsoft.com/office/drawing/2014/main" id="{FF6B0983-A9D4-4103-B129-D606C6035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3" name="Picture 5">
          <a:extLst>
            <a:ext uri="{FF2B5EF4-FFF2-40B4-BE49-F238E27FC236}">
              <a16:creationId xmlns:a16="http://schemas.microsoft.com/office/drawing/2014/main" id="{CEE6676D-960D-4713-986A-0148F3F97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4" name="Picture 5">
          <a:extLst>
            <a:ext uri="{FF2B5EF4-FFF2-40B4-BE49-F238E27FC236}">
              <a16:creationId xmlns:a16="http://schemas.microsoft.com/office/drawing/2014/main" id="{BE61AC68-E34F-4587-96AF-402E226D62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5" name="Picture 5">
          <a:extLst>
            <a:ext uri="{FF2B5EF4-FFF2-40B4-BE49-F238E27FC236}">
              <a16:creationId xmlns:a16="http://schemas.microsoft.com/office/drawing/2014/main" id="{2F72F386-4DDC-4230-A3D1-24BF4FB63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6" name="Picture 5">
          <a:extLst>
            <a:ext uri="{FF2B5EF4-FFF2-40B4-BE49-F238E27FC236}">
              <a16:creationId xmlns:a16="http://schemas.microsoft.com/office/drawing/2014/main" id="{B94D1F99-C130-467C-951C-B6EE7B0010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7" name="Picture 5">
          <a:extLst>
            <a:ext uri="{FF2B5EF4-FFF2-40B4-BE49-F238E27FC236}">
              <a16:creationId xmlns:a16="http://schemas.microsoft.com/office/drawing/2014/main" id="{5F6F6D8D-2C22-4596-A6CC-74BD81767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8" name="Picture 5">
          <a:extLst>
            <a:ext uri="{FF2B5EF4-FFF2-40B4-BE49-F238E27FC236}">
              <a16:creationId xmlns:a16="http://schemas.microsoft.com/office/drawing/2014/main" id="{670FB6D6-BCF2-4A05-AE87-5EFA267E78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69" name="Picture 5">
          <a:extLst>
            <a:ext uri="{FF2B5EF4-FFF2-40B4-BE49-F238E27FC236}">
              <a16:creationId xmlns:a16="http://schemas.microsoft.com/office/drawing/2014/main" id="{161CF9BF-F72A-40E6-BC03-4C9E82C1E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0" name="Picture 5">
          <a:extLst>
            <a:ext uri="{FF2B5EF4-FFF2-40B4-BE49-F238E27FC236}">
              <a16:creationId xmlns:a16="http://schemas.microsoft.com/office/drawing/2014/main" id="{02B396C0-7B91-4AB1-9AE9-E627AB3203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1" name="Picture 5">
          <a:extLst>
            <a:ext uri="{FF2B5EF4-FFF2-40B4-BE49-F238E27FC236}">
              <a16:creationId xmlns:a16="http://schemas.microsoft.com/office/drawing/2014/main" id="{C5A1D948-E702-46DF-B45E-F68E132695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2" name="Picture 5">
          <a:extLst>
            <a:ext uri="{FF2B5EF4-FFF2-40B4-BE49-F238E27FC236}">
              <a16:creationId xmlns:a16="http://schemas.microsoft.com/office/drawing/2014/main" id="{E7883701-1260-4021-9EF0-3BF86D2D96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3" name="Picture 5">
          <a:extLst>
            <a:ext uri="{FF2B5EF4-FFF2-40B4-BE49-F238E27FC236}">
              <a16:creationId xmlns:a16="http://schemas.microsoft.com/office/drawing/2014/main" id="{B2FFE345-A583-4A72-A18D-8785D1BB4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4" name="Picture 5">
          <a:extLst>
            <a:ext uri="{FF2B5EF4-FFF2-40B4-BE49-F238E27FC236}">
              <a16:creationId xmlns:a16="http://schemas.microsoft.com/office/drawing/2014/main" id="{87CFF18C-4287-484C-B7F5-3A4DDC76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5" name="Picture 5">
          <a:extLst>
            <a:ext uri="{FF2B5EF4-FFF2-40B4-BE49-F238E27FC236}">
              <a16:creationId xmlns:a16="http://schemas.microsoft.com/office/drawing/2014/main" id="{B7A6F7A0-9E37-4AB9-A5E5-CA80A8F055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6" name="Picture 5">
          <a:extLst>
            <a:ext uri="{FF2B5EF4-FFF2-40B4-BE49-F238E27FC236}">
              <a16:creationId xmlns:a16="http://schemas.microsoft.com/office/drawing/2014/main" id="{E3EFE8AC-51ED-4155-9C18-28AEF2DFD6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7" name="Picture 5">
          <a:extLst>
            <a:ext uri="{FF2B5EF4-FFF2-40B4-BE49-F238E27FC236}">
              <a16:creationId xmlns:a16="http://schemas.microsoft.com/office/drawing/2014/main" id="{ADEB4B30-A72F-42AE-97A4-DFBA5D3E8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8" name="Picture 5">
          <a:extLst>
            <a:ext uri="{FF2B5EF4-FFF2-40B4-BE49-F238E27FC236}">
              <a16:creationId xmlns:a16="http://schemas.microsoft.com/office/drawing/2014/main" id="{57EBF659-275F-497C-85EB-E69A2FA8F4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79" name="Picture 5">
          <a:extLst>
            <a:ext uri="{FF2B5EF4-FFF2-40B4-BE49-F238E27FC236}">
              <a16:creationId xmlns:a16="http://schemas.microsoft.com/office/drawing/2014/main" id="{CBA0BA32-C78B-4AB5-8671-FEA04F6A3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0" name="Picture 5">
          <a:extLst>
            <a:ext uri="{FF2B5EF4-FFF2-40B4-BE49-F238E27FC236}">
              <a16:creationId xmlns:a16="http://schemas.microsoft.com/office/drawing/2014/main" id="{DAD3E414-7BAD-46F2-80F2-4831056DF1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1" name="Picture 5">
          <a:extLst>
            <a:ext uri="{FF2B5EF4-FFF2-40B4-BE49-F238E27FC236}">
              <a16:creationId xmlns:a16="http://schemas.microsoft.com/office/drawing/2014/main" id="{6CA48544-E198-4578-8E92-589011774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2" name="Picture 5">
          <a:extLst>
            <a:ext uri="{FF2B5EF4-FFF2-40B4-BE49-F238E27FC236}">
              <a16:creationId xmlns:a16="http://schemas.microsoft.com/office/drawing/2014/main" id="{2B37B762-61BE-4E0E-91E5-E4D59AE73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3" name="Picture 5">
          <a:extLst>
            <a:ext uri="{FF2B5EF4-FFF2-40B4-BE49-F238E27FC236}">
              <a16:creationId xmlns:a16="http://schemas.microsoft.com/office/drawing/2014/main" id="{22F36FF2-00E7-4D45-8B53-87025D96F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4" name="Picture 5">
          <a:extLst>
            <a:ext uri="{FF2B5EF4-FFF2-40B4-BE49-F238E27FC236}">
              <a16:creationId xmlns:a16="http://schemas.microsoft.com/office/drawing/2014/main" id="{8D881F6A-C9CD-491F-9C3B-00AF216AD9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5" name="Picture 5">
          <a:extLst>
            <a:ext uri="{FF2B5EF4-FFF2-40B4-BE49-F238E27FC236}">
              <a16:creationId xmlns:a16="http://schemas.microsoft.com/office/drawing/2014/main" id="{DF4608B7-AD8B-49DB-A32A-821A365057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6" name="Picture 5">
          <a:extLst>
            <a:ext uri="{FF2B5EF4-FFF2-40B4-BE49-F238E27FC236}">
              <a16:creationId xmlns:a16="http://schemas.microsoft.com/office/drawing/2014/main" id="{6FEB6D8B-DCBD-4D60-AB78-E1F22F7AC2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7" name="Picture 5">
          <a:extLst>
            <a:ext uri="{FF2B5EF4-FFF2-40B4-BE49-F238E27FC236}">
              <a16:creationId xmlns:a16="http://schemas.microsoft.com/office/drawing/2014/main" id="{DD5C81F5-2B9C-4E5E-A7B2-E07ACA8D3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8" name="Picture 5">
          <a:extLst>
            <a:ext uri="{FF2B5EF4-FFF2-40B4-BE49-F238E27FC236}">
              <a16:creationId xmlns:a16="http://schemas.microsoft.com/office/drawing/2014/main" id="{358F2694-D3E1-4A84-869A-B57E6C9B09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89" name="Picture 5">
          <a:extLst>
            <a:ext uri="{FF2B5EF4-FFF2-40B4-BE49-F238E27FC236}">
              <a16:creationId xmlns:a16="http://schemas.microsoft.com/office/drawing/2014/main" id="{8CA7C1A3-E9F4-4000-A879-D94FAAFB6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0" name="Picture 5">
          <a:extLst>
            <a:ext uri="{FF2B5EF4-FFF2-40B4-BE49-F238E27FC236}">
              <a16:creationId xmlns:a16="http://schemas.microsoft.com/office/drawing/2014/main" id="{F5E9B8E3-561E-4570-B7E4-868806A8C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1" name="Picture 5">
          <a:extLst>
            <a:ext uri="{FF2B5EF4-FFF2-40B4-BE49-F238E27FC236}">
              <a16:creationId xmlns:a16="http://schemas.microsoft.com/office/drawing/2014/main" id="{6CFF3323-2D74-42D5-9146-9BA2C9F6D6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2" name="Picture 5">
          <a:extLst>
            <a:ext uri="{FF2B5EF4-FFF2-40B4-BE49-F238E27FC236}">
              <a16:creationId xmlns:a16="http://schemas.microsoft.com/office/drawing/2014/main" id="{731554CB-1730-4D21-8C35-40A73F6BC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3" name="Picture 5">
          <a:extLst>
            <a:ext uri="{FF2B5EF4-FFF2-40B4-BE49-F238E27FC236}">
              <a16:creationId xmlns:a16="http://schemas.microsoft.com/office/drawing/2014/main" id="{F812CC35-FE63-45D4-9603-142C2D556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4" name="Picture 5">
          <a:extLst>
            <a:ext uri="{FF2B5EF4-FFF2-40B4-BE49-F238E27FC236}">
              <a16:creationId xmlns:a16="http://schemas.microsoft.com/office/drawing/2014/main" id="{53B33159-FE4B-4D50-A45D-F792972801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5" name="Picture 5">
          <a:extLst>
            <a:ext uri="{FF2B5EF4-FFF2-40B4-BE49-F238E27FC236}">
              <a16:creationId xmlns:a16="http://schemas.microsoft.com/office/drawing/2014/main" id="{ADD0AEBA-D801-485D-A52E-DBED6AC6E5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896" name="Picture 5">
          <a:extLst>
            <a:ext uri="{FF2B5EF4-FFF2-40B4-BE49-F238E27FC236}">
              <a16:creationId xmlns:a16="http://schemas.microsoft.com/office/drawing/2014/main" id="{78760AFC-9F86-4827-B176-2780FFC3CC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97" name="Picture 5">
          <a:extLst>
            <a:ext uri="{FF2B5EF4-FFF2-40B4-BE49-F238E27FC236}">
              <a16:creationId xmlns:a16="http://schemas.microsoft.com/office/drawing/2014/main" id="{5C97F8B9-D833-4BDC-903F-0CBCD93BA7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98" name="Picture 5">
          <a:extLst>
            <a:ext uri="{FF2B5EF4-FFF2-40B4-BE49-F238E27FC236}">
              <a16:creationId xmlns:a16="http://schemas.microsoft.com/office/drawing/2014/main" id="{136C8F80-D2EA-45EB-8B04-C1D474E1C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899" name="Picture 5">
          <a:extLst>
            <a:ext uri="{FF2B5EF4-FFF2-40B4-BE49-F238E27FC236}">
              <a16:creationId xmlns:a16="http://schemas.microsoft.com/office/drawing/2014/main" id="{A6B25D85-838B-4ADC-B1EF-16FCBD725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0" name="Picture 5">
          <a:extLst>
            <a:ext uri="{FF2B5EF4-FFF2-40B4-BE49-F238E27FC236}">
              <a16:creationId xmlns:a16="http://schemas.microsoft.com/office/drawing/2014/main" id="{0CA5A65D-7214-4F30-A871-437599113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1" name="Picture 5">
          <a:extLst>
            <a:ext uri="{FF2B5EF4-FFF2-40B4-BE49-F238E27FC236}">
              <a16:creationId xmlns:a16="http://schemas.microsoft.com/office/drawing/2014/main" id="{94B9DCAE-965C-469C-BB6B-E68CF1CB58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2" name="Picture 5">
          <a:extLst>
            <a:ext uri="{FF2B5EF4-FFF2-40B4-BE49-F238E27FC236}">
              <a16:creationId xmlns:a16="http://schemas.microsoft.com/office/drawing/2014/main" id="{68B0BA54-70FD-43DA-8837-238D6EEC3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3" name="Picture 5">
          <a:extLst>
            <a:ext uri="{FF2B5EF4-FFF2-40B4-BE49-F238E27FC236}">
              <a16:creationId xmlns:a16="http://schemas.microsoft.com/office/drawing/2014/main" id="{35BD9F78-D8B0-45E1-ACA8-6A911FEC2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4" name="Picture 5">
          <a:extLst>
            <a:ext uri="{FF2B5EF4-FFF2-40B4-BE49-F238E27FC236}">
              <a16:creationId xmlns:a16="http://schemas.microsoft.com/office/drawing/2014/main" id="{606E8837-B837-4DD4-AD34-566F5C530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5" name="Picture 5">
          <a:extLst>
            <a:ext uri="{FF2B5EF4-FFF2-40B4-BE49-F238E27FC236}">
              <a16:creationId xmlns:a16="http://schemas.microsoft.com/office/drawing/2014/main" id="{3DDE1F36-7C52-494C-85FB-52C5ACA10A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6" name="Picture 5">
          <a:extLst>
            <a:ext uri="{FF2B5EF4-FFF2-40B4-BE49-F238E27FC236}">
              <a16:creationId xmlns:a16="http://schemas.microsoft.com/office/drawing/2014/main" id="{FC7907C7-D80B-49CC-AE95-EEFC2003A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7" name="Picture 5">
          <a:extLst>
            <a:ext uri="{FF2B5EF4-FFF2-40B4-BE49-F238E27FC236}">
              <a16:creationId xmlns:a16="http://schemas.microsoft.com/office/drawing/2014/main" id="{E6BB2CF5-AA38-4081-A92E-D8100EC3D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8" name="Picture 5">
          <a:extLst>
            <a:ext uri="{FF2B5EF4-FFF2-40B4-BE49-F238E27FC236}">
              <a16:creationId xmlns:a16="http://schemas.microsoft.com/office/drawing/2014/main" id="{AEAF15C6-F902-49E3-8BDA-D1F6CF0D09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09" name="Picture 5">
          <a:extLst>
            <a:ext uri="{FF2B5EF4-FFF2-40B4-BE49-F238E27FC236}">
              <a16:creationId xmlns:a16="http://schemas.microsoft.com/office/drawing/2014/main" id="{45518B29-9BFE-44C8-883E-C0FB1825B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0" name="Picture 5">
          <a:extLst>
            <a:ext uri="{FF2B5EF4-FFF2-40B4-BE49-F238E27FC236}">
              <a16:creationId xmlns:a16="http://schemas.microsoft.com/office/drawing/2014/main" id="{1BA56A8B-034B-4C60-9DDB-4983A1E41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1" name="Picture 5">
          <a:extLst>
            <a:ext uri="{FF2B5EF4-FFF2-40B4-BE49-F238E27FC236}">
              <a16:creationId xmlns:a16="http://schemas.microsoft.com/office/drawing/2014/main" id="{70318A5B-BEA3-46BB-819F-FAEF7EB22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2" name="Picture 5">
          <a:extLst>
            <a:ext uri="{FF2B5EF4-FFF2-40B4-BE49-F238E27FC236}">
              <a16:creationId xmlns:a16="http://schemas.microsoft.com/office/drawing/2014/main" id="{01263873-07FD-48AB-B4DD-3731AF232A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3" name="Picture 5">
          <a:extLst>
            <a:ext uri="{FF2B5EF4-FFF2-40B4-BE49-F238E27FC236}">
              <a16:creationId xmlns:a16="http://schemas.microsoft.com/office/drawing/2014/main" id="{CB5CD1DC-7203-48DA-A8FB-4A215AA09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4" name="Picture 5">
          <a:extLst>
            <a:ext uri="{FF2B5EF4-FFF2-40B4-BE49-F238E27FC236}">
              <a16:creationId xmlns:a16="http://schemas.microsoft.com/office/drawing/2014/main" id="{BF9ED80F-B445-4A2E-9C5E-D905919C1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5" name="Picture 5">
          <a:extLst>
            <a:ext uri="{FF2B5EF4-FFF2-40B4-BE49-F238E27FC236}">
              <a16:creationId xmlns:a16="http://schemas.microsoft.com/office/drawing/2014/main" id="{C3B9D908-366E-41FC-AD30-C95ACB5DA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6" name="Picture 5">
          <a:extLst>
            <a:ext uri="{FF2B5EF4-FFF2-40B4-BE49-F238E27FC236}">
              <a16:creationId xmlns:a16="http://schemas.microsoft.com/office/drawing/2014/main" id="{3E8387F5-1C18-4A49-AF2C-556ED3687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7917" name="Picture 5">
          <a:extLst>
            <a:ext uri="{FF2B5EF4-FFF2-40B4-BE49-F238E27FC236}">
              <a16:creationId xmlns:a16="http://schemas.microsoft.com/office/drawing/2014/main" id="{E0B45388-3247-4319-8E5E-5C1608530B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18" name="Picture 5">
          <a:extLst>
            <a:ext uri="{FF2B5EF4-FFF2-40B4-BE49-F238E27FC236}">
              <a16:creationId xmlns:a16="http://schemas.microsoft.com/office/drawing/2014/main" id="{C144890A-AA47-4474-9EF2-63528AD69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19" name="Picture 5">
          <a:extLst>
            <a:ext uri="{FF2B5EF4-FFF2-40B4-BE49-F238E27FC236}">
              <a16:creationId xmlns:a16="http://schemas.microsoft.com/office/drawing/2014/main" id="{64E056EE-EDCE-4447-A30E-A522296151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0" name="Picture 5">
          <a:extLst>
            <a:ext uri="{FF2B5EF4-FFF2-40B4-BE49-F238E27FC236}">
              <a16:creationId xmlns:a16="http://schemas.microsoft.com/office/drawing/2014/main" id="{33C52855-1026-4583-97E8-FE371A9663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1" name="Picture 5">
          <a:extLst>
            <a:ext uri="{FF2B5EF4-FFF2-40B4-BE49-F238E27FC236}">
              <a16:creationId xmlns:a16="http://schemas.microsoft.com/office/drawing/2014/main" id="{C685E827-7B79-45CA-A545-3CEF691B0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2" name="Picture 5">
          <a:extLst>
            <a:ext uri="{FF2B5EF4-FFF2-40B4-BE49-F238E27FC236}">
              <a16:creationId xmlns:a16="http://schemas.microsoft.com/office/drawing/2014/main" id="{DFE272FF-811E-42CA-8C22-D38EF9F68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3" name="Picture 5">
          <a:extLst>
            <a:ext uri="{FF2B5EF4-FFF2-40B4-BE49-F238E27FC236}">
              <a16:creationId xmlns:a16="http://schemas.microsoft.com/office/drawing/2014/main" id="{2950F4EE-B2AC-43A3-8511-1535304537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4" name="Picture 5">
          <a:extLst>
            <a:ext uri="{FF2B5EF4-FFF2-40B4-BE49-F238E27FC236}">
              <a16:creationId xmlns:a16="http://schemas.microsoft.com/office/drawing/2014/main" id="{09F8C349-2244-4246-8300-D4D11E645D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5" name="Picture 5">
          <a:extLst>
            <a:ext uri="{FF2B5EF4-FFF2-40B4-BE49-F238E27FC236}">
              <a16:creationId xmlns:a16="http://schemas.microsoft.com/office/drawing/2014/main" id="{0BBEEFD2-3385-4155-AB64-865D8AF043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6" name="Picture 5">
          <a:extLst>
            <a:ext uri="{FF2B5EF4-FFF2-40B4-BE49-F238E27FC236}">
              <a16:creationId xmlns:a16="http://schemas.microsoft.com/office/drawing/2014/main" id="{76428456-B71E-4DAC-93E4-01D43A438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7" name="Picture 5">
          <a:extLst>
            <a:ext uri="{FF2B5EF4-FFF2-40B4-BE49-F238E27FC236}">
              <a16:creationId xmlns:a16="http://schemas.microsoft.com/office/drawing/2014/main" id="{62CE5D81-01D2-4C01-81BE-F2BF35B28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8" name="Picture 5">
          <a:extLst>
            <a:ext uri="{FF2B5EF4-FFF2-40B4-BE49-F238E27FC236}">
              <a16:creationId xmlns:a16="http://schemas.microsoft.com/office/drawing/2014/main" id="{98D481F4-705E-4567-AB28-9430A3F73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29" name="Picture 5">
          <a:extLst>
            <a:ext uri="{FF2B5EF4-FFF2-40B4-BE49-F238E27FC236}">
              <a16:creationId xmlns:a16="http://schemas.microsoft.com/office/drawing/2014/main" id="{E953DAFB-65F4-40C8-AB7A-AFE6F389D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0" name="Picture 5">
          <a:extLst>
            <a:ext uri="{FF2B5EF4-FFF2-40B4-BE49-F238E27FC236}">
              <a16:creationId xmlns:a16="http://schemas.microsoft.com/office/drawing/2014/main" id="{9E160C8E-838E-409A-AF2E-BB23BC9028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1" name="Picture 5">
          <a:extLst>
            <a:ext uri="{FF2B5EF4-FFF2-40B4-BE49-F238E27FC236}">
              <a16:creationId xmlns:a16="http://schemas.microsoft.com/office/drawing/2014/main" id="{DF695D66-D518-47B8-A89E-8F3ADD96F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2" name="Picture 5">
          <a:extLst>
            <a:ext uri="{FF2B5EF4-FFF2-40B4-BE49-F238E27FC236}">
              <a16:creationId xmlns:a16="http://schemas.microsoft.com/office/drawing/2014/main" id="{DCB36572-F4AB-42A4-BA87-060E5D97D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3" name="Picture 5">
          <a:extLst>
            <a:ext uri="{FF2B5EF4-FFF2-40B4-BE49-F238E27FC236}">
              <a16:creationId xmlns:a16="http://schemas.microsoft.com/office/drawing/2014/main" id="{4E582377-C105-4B2F-8156-958CCDEDFB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4" name="Picture 5">
          <a:extLst>
            <a:ext uri="{FF2B5EF4-FFF2-40B4-BE49-F238E27FC236}">
              <a16:creationId xmlns:a16="http://schemas.microsoft.com/office/drawing/2014/main" id="{E60D1D4C-09F9-41FB-9EE8-64AD4352B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5" name="Picture 5">
          <a:extLst>
            <a:ext uri="{FF2B5EF4-FFF2-40B4-BE49-F238E27FC236}">
              <a16:creationId xmlns:a16="http://schemas.microsoft.com/office/drawing/2014/main" id="{CA2768CE-D96F-41FF-85A6-B4211864A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6" name="Picture 5">
          <a:extLst>
            <a:ext uri="{FF2B5EF4-FFF2-40B4-BE49-F238E27FC236}">
              <a16:creationId xmlns:a16="http://schemas.microsoft.com/office/drawing/2014/main" id="{8852F544-E888-49A5-9928-BB88A0753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7" name="Picture 5">
          <a:extLst>
            <a:ext uri="{FF2B5EF4-FFF2-40B4-BE49-F238E27FC236}">
              <a16:creationId xmlns:a16="http://schemas.microsoft.com/office/drawing/2014/main" id="{0D287405-FB2A-4F64-8B09-1985943F2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7938" name="Picture 5">
          <a:extLst>
            <a:ext uri="{FF2B5EF4-FFF2-40B4-BE49-F238E27FC236}">
              <a16:creationId xmlns:a16="http://schemas.microsoft.com/office/drawing/2014/main" id="{B8992A8E-17E1-4017-A08C-93A5F5CF3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39" name="Picture 5">
          <a:extLst>
            <a:ext uri="{FF2B5EF4-FFF2-40B4-BE49-F238E27FC236}">
              <a16:creationId xmlns:a16="http://schemas.microsoft.com/office/drawing/2014/main" id="{D68610CD-EC49-4061-AC0B-D900B6BAD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0" name="Picture 5">
          <a:extLst>
            <a:ext uri="{FF2B5EF4-FFF2-40B4-BE49-F238E27FC236}">
              <a16:creationId xmlns:a16="http://schemas.microsoft.com/office/drawing/2014/main" id="{7FC525AB-D219-4BCE-9FA5-A51DCBBE2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1" name="Picture 5">
          <a:extLst>
            <a:ext uri="{FF2B5EF4-FFF2-40B4-BE49-F238E27FC236}">
              <a16:creationId xmlns:a16="http://schemas.microsoft.com/office/drawing/2014/main" id="{C28337E9-F7B5-4083-A7E6-88349D16A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2" name="Picture 5">
          <a:extLst>
            <a:ext uri="{FF2B5EF4-FFF2-40B4-BE49-F238E27FC236}">
              <a16:creationId xmlns:a16="http://schemas.microsoft.com/office/drawing/2014/main" id="{A8D81F44-753B-4A7D-BB7F-2C9013EF0D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3" name="Picture 5">
          <a:extLst>
            <a:ext uri="{FF2B5EF4-FFF2-40B4-BE49-F238E27FC236}">
              <a16:creationId xmlns:a16="http://schemas.microsoft.com/office/drawing/2014/main" id="{04368120-C1FD-489D-AD95-54C55AC8F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4" name="Picture 5">
          <a:extLst>
            <a:ext uri="{FF2B5EF4-FFF2-40B4-BE49-F238E27FC236}">
              <a16:creationId xmlns:a16="http://schemas.microsoft.com/office/drawing/2014/main" id="{30FB7EEE-DA66-4796-8C07-272A657FB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5" name="Picture 5">
          <a:extLst>
            <a:ext uri="{FF2B5EF4-FFF2-40B4-BE49-F238E27FC236}">
              <a16:creationId xmlns:a16="http://schemas.microsoft.com/office/drawing/2014/main" id="{857B22B3-EF0D-499B-88EB-96AB1B1E9B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6" name="Picture 5">
          <a:extLst>
            <a:ext uri="{FF2B5EF4-FFF2-40B4-BE49-F238E27FC236}">
              <a16:creationId xmlns:a16="http://schemas.microsoft.com/office/drawing/2014/main" id="{FF29CE12-AEF2-417C-9196-3713FFFC12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7" name="Picture 5">
          <a:extLst>
            <a:ext uri="{FF2B5EF4-FFF2-40B4-BE49-F238E27FC236}">
              <a16:creationId xmlns:a16="http://schemas.microsoft.com/office/drawing/2014/main" id="{ED22418D-87E2-4E36-918E-A4611A257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8" name="Picture 5">
          <a:extLst>
            <a:ext uri="{FF2B5EF4-FFF2-40B4-BE49-F238E27FC236}">
              <a16:creationId xmlns:a16="http://schemas.microsoft.com/office/drawing/2014/main" id="{C6750C14-1C76-4E00-B764-E05003B4A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49" name="Picture 5">
          <a:extLst>
            <a:ext uri="{FF2B5EF4-FFF2-40B4-BE49-F238E27FC236}">
              <a16:creationId xmlns:a16="http://schemas.microsoft.com/office/drawing/2014/main" id="{C45EBF44-13EA-4680-8B4F-618B63FBE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0" name="Picture 5">
          <a:extLst>
            <a:ext uri="{FF2B5EF4-FFF2-40B4-BE49-F238E27FC236}">
              <a16:creationId xmlns:a16="http://schemas.microsoft.com/office/drawing/2014/main" id="{6821123A-3182-4003-B532-AC05DABB4E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1" name="Picture 5">
          <a:extLst>
            <a:ext uri="{FF2B5EF4-FFF2-40B4-BE49-F238E27FC236}">
              <a16:creationId xmlns:a16="http://schemas.microsoft.com/office/drawing/2014/main" id="{FA31CCFB-05BF-4AAA-B7F5-CC2EBE4BF6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2" name="Picture 5">
          <a:extLst>
            <a:ext uri="{FF2B5EF4-FFF2-40B4-BE49-F238E27FC236}">
              <a16:creationId xmlns:a16="http://schemas.microsoft.com/office/drawing/2014/main" id="{AE13C806-475E-498F-A773-EBE02BB2E6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3" name="Picture 5">
          <a:extLst>
            <a:ext uri="{FF2B5EF4-FFF2-40B4-BE49-F238E27FC236}">
              <a16:creationId xmlns:a16="http://schemas.microsoft.com/office/drawing/2014/main" id="{89970984-C27D-492D-937B-32179CC37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4" name="Picture 5">
          <a:extLst>
            <a:ext uri="{FF2B5EF4-FFF2-40B4-BE49-F238E27FC236}">
              <a16:creationId xmlns:a16="http://schemas.microsoft.com/office/drawing/2014/main" id="{F40802B0-1862-43A9-B83F-7A39F170A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5" name="Picture 5">
          <a:extLst>
            <a:ext uri="{FF2B5EF4-FFF2-40B4-BE49-F238E27FC236}">
              <a16:creationId xmlns:a16="http://schemas.microsoft.com/office/drawing/2014/main" id="{851C30FB-6D4F-4E78-9EF0-AFE946E76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6" name="Picture 5">
          <a:extLst>
            <a:ext uri="{FF2B5EF4-FFF2-40B4-BE49-F238E27FC236}">
              <a16:creationId xmlns:a16="http://schemas.microsoft.com/office/drawing/2014/main" id="{7CB73B28-016A-4277-918F-2FAA402E4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7" name="Picture 5">
          <a:extLst>
            <a:ext uri="{FF2B5EF4-FFF2-40B4-BE49-F238E27FC236}">
              <a16:creationId xmlns:a16="http://schemas.microsoft.com/office/drawing/2014/main" id="{F080A646-ED70-419D-82D7-AA3A5A2EF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8" name="Picture 5">
          <a:extLst>
            <a:ext uri="{FF2B5EF4-FFF2-40B4-BE49-F238E27FC236}">
              <a16:creationId xmlns:a16="http://schemas.microsoft.com/office/drawing/2014/main" id="{E4F1B01E-9997-4F52-A326-882BDB581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59" name="Picture 5">
          <a:extLst>
            <a:ext uri="{FF2B5EF4-FFF2-40B4-BE49-F238E27FC236}">
              <a16:creationId xmlns:a16="http://schemas.microsoft.com/office/drawing/2014/main" id="{FDC031D6-730D-4A96-A2A0-76697F9AE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0" name="Picture 5">
          <a:extLst>
            <a:ext uri="{FF2B5EF4-FFF2-40B4-BE49-F238E27FC236}">
              <a16:creationId xmlns:a16="http://schemas.microsoft.com/office/drawing/2014/main" id="{0C105525-566A-4D5B-904B-B75C3582F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1" name="Picture 5">
          <a:extLst>
            <a:ext uri="{FF2B5EF4-FFF2-40B4-BE49-F238E27FC236}">
              <a16:creationId xmlns:a16="http://schemas.microsoft.com/office/drawing/2014/main" id="{DB742B6D-40D0-41DC-9626-EA5C6C0C5C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2" name="Picture 5">
          <a:extLst>
            <a:ext uri="{FF2B5EF4-FFF2-40B4-BE49-F238E27FC236}">
              <a16:creationId xmlns:a16="http://schemas.microsoft.com/office/drawing/2014/main" id="{246FCE51-3BEC-4813-8EB2-87BC555A14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3" name="Picture 5">
          <a:extLst>
            <a:ext uri="{FF2B5EF4-FFF2-40B4-BE49-F238E27FC236}">
              <a16:creationId xmlns:a16="http://schemas.microsoft.com/office/drawing/2014/main" id="{1293B278-42F6-47B5-80FB-6D46617D5A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4" name="Picture 5">
          <a:extLst>
            <a:ext uri="{FF2B5EF4-FFF2-40B4-BE49-F238E27FC236}">
              <a16:creationId xmlns:a16="http://schemas.microsoft.com/office/drawing/2014/main" id="{8DBC406A-65A9-4A13-B2EB-461B871275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5" name="Picture 5">
          <a:extLst>
            <a:ext uri="{FF2B5EF4-FFF2-40B4-BE49-F238E27FC236}">
              <a16:creationId xmlns:a16="http://schemas.microsoft.com/office/drawing/2014/main" id="{1D50F36F-C3D6-42DC-AFC6-AEB8AACB7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6" name="Picture 5">
          <a:extLst>
            <a:ext uri="{FF2B5EF4-FFF2-40B4-BE49-F238E27FC236}">
              <a16:creationId xmlns:a16="http://schemas.microsoft.com/office/drawing/2014/main" id="{8F875A89-29F6-443E-9303-84EC7C26F9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7" name="Picture 5">
          <a:extLst>
            <a:ext uri="{FF2B5EF4-FFF2-40B4-BE49-F238E27FC236}">
              <a16:creationId xmlns:a16="http://schemas.microsoft.com/office/drawing/2014/main" id="{FD9CB610-CDCB-4CD0-9720-3BA39C35E8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8" name="Picture 5">
          <a:extLst>
            <a:ext uri="{FF2B5EF4-FFF2-40B4-BE49-F238E27FC236}">
              <a16:creationId xmlns:a16="http://schemas.microsoft.com/office/drawing/2014/main" id="{0943AC9D-4FBE-49A5-BE86-7D5F301F7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69" name="Picture 5">
          <a:extLst>
            <a:ext uri="{FF2B5EF4-FFF2-40B4-BE49-F238E27FC236}">
              <a16:creationId xmlns:a16="http://schemas.microsoft.com/office/drawing/2014/main" id="{565B9815-A94D-40D7-B55C-24FD8FF0E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0" name="Picture 5">
          <a:extLst>
            <a:ext uri="{FF2B5EF4-FFF2-40B4-BE49-F238E27FC236}">
              <a16:creationId xmlns:a16="http://schemas.microsoft.com/office/drawing/2014/main" id="{520AD46C-FE2C-46B8-A408-6CCC309431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1" name="Picture 5">
          <a:extLst>
            <a:ext uri="{FF2B5EF4-FFF2-40B4-BE49-F238E27FC236}">
              <a16:creationId xmlns:a16="http://schemas.microsoft.com/office/drawing/2014/main" id="{3283EEDB-5AC7-465B-A9DC-E2E4BC352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2" name="Picture 5">
          <a:extLst>
            <a:ext uri="{FF2B5EF4-FFF2-40B4-BE49-F238E27FC236}">
              <a16:creationId xmlns:a16="http://schemas.microsoft.com/office/drawing/2014/main" id="{B3EC54D4-9252-45EF-8ACC-4025AFA6A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3" name="Picture 5">
          <a:extLst>
            <a:ext uri="{FF2B5EF4-FFF2-40B4-BE49-F238E27FC236}">
              <a16:creationId xmlns:a16="http://schemas.microsoft.com/office/drawing/2014/main" id="{1B0E10B0-1821-4437-9CF6-BD2448932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4" name="Picture 5">
          <a:extLst>
            <a:ext uri="{FF2B5EF4-FFF2-40B4-BE49-F238E27FC236}">
              <a16:creationId xmlns:a16="http://schemas.microsoft.com/office/drawing/2014/main" id="{6E57973B-8125-481C-B897-C7641369A7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5" name="Picture 5">
          <a:extLst>
            <a:ext uri="{FF2B5EF4-FFF2-40B4-BE49-F238E27FC236}">
              <a16:creationId xmlns:a16="http://schemas.microsoft.com/office/drawing/2014/main" id="{7CF67750-915F-44E3-A2CE-139D3E0907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6" name="Picture 5">
          <a:extLst>
            <a:ext uri="{FF2B5EF4-FFF2-40B4-BE49-F238E27FC236}">
              <a16:creationId xmlns:a16="http://schemas.microsoft.com/office/drawing/2014/main" id="{C37E36B3-C6B9-46D4-8E16-BA07589E41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7" name="Picture 5">
          <a:extLst>
            <a:ext uri="{FF2B5EF4-FFF2-40B4-BE49-F238E27FC236}">
              <a16:creationId xmlns:a16="http://schemas.microsoft.com/office/drawing/2014/main" id="{AB071E1B-755D-4077-A161-4E1A5C377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8" name="Picture 5">
          <a:extLst>
            <a:ext uri="{FF2B5EF4-FFF2-40B4-BE49-F238E27FC236}">
              <a16:creationId xmlns:a16="http://schemas.microsoft.com/office/drawing/2014/main" id="{FEE3DD2A-4415-4B13-92CE-5C8F8B6EE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79" name="Picture 5">
          <a:extLst>
            <a:ext uri="{FF2B5EF4-FFF2-40B4-BE49-F238E27FC236}">
              <a16:creationId xmlns:a16="http://schemas.microsoft.com/office/drawing/2014/main" id="{7A7FC538-0BB4-4EA2-8FB2-A7C9C047F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0" name="Picture 5">
          <a:extLst>
            <a:ext uri="{FF2B5EF4-FFF2-40B4-BE49-F238E27FC236}">
              <a16:creationId xmlns:a16="http://schemas.microsoft.com/office/drawing/2014/main" id="{0FEF2EC4-B78B-4F0B-9608-727DE41DEF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1" name="Picture 5">
          <a:extLst>
            <a:ext uri="{FF2B5EF4-FFF2-40B4-BE49-F238E27FC236}">
              <a16:creationId xmlns:a16="http://schemas.microsoft.com/office/drawing/2014/main" id="{61B5FFC8-550A-4B6E-A452-F3E0A856D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2" name="Picture 5">
          <a:extLst>
            <a:ext uri="{FF2B5EF4-FFF2-40B4-BE49-F238E27FC236}">
              <a16:creationId xmlns:a16="http://schemas.microsoft.com/office/drawing/2014/main" id="{D61D1786-4ACA-4050-9DDF-B29284ADF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3" name="Picture 5">
          <a:extLst>
            <a:ext uri="{FF2B5EF4-FFF2-40B4-BE49-F238E27FC236}">
              <a16:creationId xmlns:a16="http://schemas.microsoft.com/office/drawing/2014/main" id="{27393609-6B9F-4BD6-BCA5-BC7EEE7DB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4" name="Picture 5">
          <a:extLst>
            <a:ext uri="{FF2B5EF4-FFF2-40B4-BE49-F238E27FC236}">
              <a16:creationId xmlns:a16="http://schemas.microsoft.com/office/drawing/2014/main" id="{F20FAC8F-6411-4126-99EA-6E3FA3B21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5" name="Picture 5">
          <a:extLst>
            <a:ext uri="{FF2B5EF4-FFF2-40B4-BE49-F238E27FC236}">
              <a16:creationId xmlns:a16="http://schemas.microsoft.com/office/drawing/2014/main" id="{EB5A3D21-2074-4B46-A009-7A2D914E5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6" name="Picture 5">
          <a:extLst>
            <a:ext uri="{FF2B5EF4-FFF2-40B4-BE49-F238E27FC236}">
              <a16:creationId xmlns:a16="http://schemas.microsoft.com/office/drawing/2014/main" id="{EDA14E09-2B58-4821-A275-8F9D62790C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7" name="Picture 5">
          <a:extLst>
            <a:ext uri="{FF2B5EF4-FFF2-40B4-BE49-F238E27FC236}">
              <a16:creationId xmlns:a16="http://schemas.microsoft.com/office/drawing/2014/main" id="{1514BD39-3FC7-4C4A-AE25-49F182416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8" name="Picture 5">
          <a:extLst>
            <a:ext uri="{FF2B5EF4-FFF2-40B4-BE49-F238E27FC236}">
              <a16:creationId xmlns:a16="http://schemas.microsoft.com/office/drawing/2014/main" id="{6A5C01FB-F7C3-4601-80B0-321F3DC4E4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89" name="Picture 5">
          <a:extLst>
            <a:ext uri="{FF2B5EF4-FFF2-40B4-BE49-F238E27FC236}">
              <a16:creationId xmlns:a16="http://schemas.microsoft.com/office/drawing/2014/main" id="{E352CC08-E29D-4A49-8CC0-9149B24640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0" name="Picture 5">
          <a:extLst>
            <a:ext uri="{FF2B5EF4-FFF2-40B4-BE49-F238E27FC236}">
              <a16:creationId xmlns:a16="http://schemas.microsoft.com/office/drawing/2014/main" id="{67A119D3-AAD6-4085-9EFE-D07F20948D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1" name="Picture 5">
          <a:extLst>
            <a:ext uri="{FF2B5EF4-FFF2-40B4-BE49-F238E27FC236}">
              <a16:creationId xmlns:a16="http://schemas.microsoft.com/office/drawing/2014/main" id="{60F23B0E-ECC8-4129-A563-71E45A384C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2" name="Picture 5">
          <a:extLst>
            <a:ext uri="{FF2B5EF4-FFF2-40B4-BE49-F238E27FC236}">
              <a16:creationId xmlns:a16="http://schemas.microsoft.com/office/drawing/2014/main" id="{D69BE462-C702-418B-AE55-B2827BC00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3" name="Picture 5">
          <a:extLst>
            <a:ext uri="{FF2B5EF4-FFF2-40B4-BE49-F238E27FC236}">
              <a16:creationId xmlns:a16="http://schemas.microsoft.com/office/drawing/2014/main" id="{F723B0E8-B821-4F8D-A7F8-00ABF6B3A5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4" name="Picture 5">
          <a:extLst>
            <a:ext uri="{FF2B5EF4-FFF2-40B4-BE49-F238E27FC236}">
              <a16:creationId xmlns:a16="http://schemas.microsoft.com/office/drawing/2014/main" id="{302646EC-76D3-41C0-B916-3625F1705E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5" name="Picture 5">
          <a:extLst>
            <a:ext uri="{FF2B5EF4-FFF2-40B4-BE49-F238E27FC236}">
              <a16:creationId xmlns:a16="http://schemas.microsoft.com/office/drawing/2014/main" id="{CA6B7DB5-7953-468E-879F-070AC712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6" name="Picture 5">
          <a:extLst>
            <a:ext uri="{FF2B5EF4-FFF2-40B4-BE49-F238E27FC236}">
              <a16:creationId xmlns:a16="http://schemas.microsoft.com/office/drawing/2014/main" id="{929EAC1A-8138-4158-A8BA-BDF272025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7" name="Picture 5">
          <a:extLst>
            <a:ext uri="{FF2B5EF4-FFF2-40B4-BE49-F238E27FC236}">
              <a16:creationId xmlns:a16="http://schemas.microsoft.com/office/drawing/2014/main" id="{39013985-5B3A-412B-A15C-AACCF53F01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8" name="Picture 5">
          <a:extLst>
            <a:ext uri="{FF2B5EF4-FFF2-40B4-BE49-F238E27FC236}">
              <a16:creationId xmlns:a16="http://schemas.microsoft.com/office/drawing/2014/main" id="{B2D816A4-1FBA-411E-A641-A27C4C999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7999" name="Picture 5">
          <a:extLst>
            <a:ext uri="{FF2B5EF4-FFF2-40B4-BE49-F238E27FC236}">
              <a16:creationId xmlns:a16="http://schemas.microsoft.com/office/drawing/2014/main" id="{9C74C7DF-5777-459F-A780-D866B64DF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000" name="Picture 5">
          <a:extLst>
            <a:ext uri="{FF2B5EF4-FFF2-40B4-BE49-F238E27FC236}">
              <a16:creationId xmlns:a16="http://schemas.microsoft.com/office/drawing/2014/main" id="{E41F97D2-8799-4C73-965D-696542F46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1" name="Picture 5">
          <a:extLst>
            <a:ext uri="{FF2B5EF4-FFF2-40B4-BE49-F238E27FC236}">
              <a16:creationId xmlns:a16="http://schemas.microsoft.com/office/drawing/2014/main" id="{C00AE0C6-A90D-48B1-80AD-531ADB2EBA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2" name="Picture 5">
          <a:extLst>
            <a:ext uri="{FF2B5EF4-FFF2-40B4-BE49-F238E27FC236}">
              <a16:creationId xmlns:a16="http://schemas.microsoft.com/office/drawing/2014/main" id="{2A79CDE0-A7DF-402D-BC75-374DAA350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3" name="Picture 5">
          <a:extLst>
            <a:ext uri="{FF2B5EF4-FFF2-40B4-BE49-F238E27FC236}">
              <a16:creationId xmlns:a16="http://schemas.microsoft.com/office/drawing/2014/main" id="{C97DB606-0048-4B25-98EE-07B47631E3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4" name="Picture 5">
          <a:extLst>
            <a:ext uri="{FF2B5EF4-FFF2-40B4-BE49-F238E27FC236}">
              <a16:creationId xmlns:a16="http://schemas.microsoft.com/office/drawing/2014/main" id="{65F93289-1E82-4625-9089-2F45A5A999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5" name="Picture 5">
          <a:extLst>
            <a:ext uri="{FF2B5EF4-FFF2-40B4-BE49-F238E27FC236}">
              <a16:creationId xmlns:a16="http://schemas.microsoft.com/office/drawing/2014/main" id="{CF041175-AB1D-4CFF-8C99-CEF1703C7A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6" name="Picture 5">
          <a:extLst>
            <a:ext uri="{FF2B5EF4-FFF2-40B4-BE49-F238E27FC236}">
              <a16:creationId xmlns:a16="http://schemas.microsoft.com/office/drawing/2014/main" id="{BAF9C68A-6AD9-4713-BCCF-B9575A922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7" name="Picture 5">
          <a:extLst>
            <a:ext uri="{FF2B5EF4-FFF2-40B4-BE49-F238E27FC236}">
              <a16:creationId xmlns:a16="http://schemas.microsoft.com/office/drawing/2014/main" id="{5B85C4CD-1DAF-43A0-95FE-C0D4D5C136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8" name="Picture 5">
          <a:extLst>
            <a:ext uri="{FF2B5EF4-FFF2-40B4-BE49-F238E27FC236}">
              <a16:creationId xmlns:a16="http://schemas.microsoft.com/office/drawing/2014/main" id="{17AF69EE-D679-4D16-890A-352DFA262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09" name="Picture 5">
          <a:extLst>
            <a:ext uri="{FF2B5EF4-FFF2-40B4-BE49-F238E27FC236}">
              <a16:creationId xmlns:a16="http://schemas.microsoft.com/office/drawing/2014/main" id="{4AF7EBB7-7AA5-4EB5-B355-0398F32D4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0" name="Picture 5">
          <a:extLst>
            <a:ext uri="{FF2B5EF4-FFF2-40B4-BE49-F238E27FC236}">
              <a16:creationId xmlns:a16="http://schemas.microsoft.com/office/drawing/2014/main" id="{4DFE2F78-B091-4500-BB18-8C9C7F256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1" name="Picture 5">
          <a:extLst>
            <a:ext uri="{FF2B5EF4-FFF2-40B4-BE49-F238E27FC236}">
              <a16:creationId xmlns:a16="http://schemas.microsoft.com/office/drawing/2014/main" id="{990C436C-31D9-41D3-A481-639EA1F74A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2" name="Picture 5">
          <a:extLst>
            <a:ext uri="{FF2B5EF4-FFF2-40B4-BE49-F238E27FC236}">
              <a16:creationId xmlns:a16="http://schemas.microsoft.com/office/drawing/2014/main" id="{01315F6F-5A2B-4D89-B500-76C92B9726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3" name="Picture 5">
          <a:extLst>
            <a:ext uri="{FF2B5EF4-FFF2-40B4-BE49-F238E27FC236}">
              <a16:creationId xmlns:a16="http://schemas.microsoft.com/office/drawing/2014/main" id="{E08125BA-04D0-482F-BCB6-D98AA5323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4" name="Picture 5">
          <a:extLst>
            <a:ext uri="{FF2B5EF4-FFF2-40B4-BE49-F238E27FC236}">
              <a16:creationId xmlns:a16="http://schemas.microsoft.com/office/drawing/2014/main" id="{291024F5-7CD3-4E0A-BC79-CF446E678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5" name="Picture 5">
          <a:extLst>
            <a:ext uri="{FF2B5EF4-FFF2-40B4-BE49-F238E27FC236}">
              <a16:creationId xmlns:a16="http://schemas.microsoft.com/office/drawing/2014/main" id="{254D6921-7694-42E2-A5F9-12FD9DB9C2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6" name="Picture 5">
          <a:extLst>
            <a:ext uri="{FF2B5EF4-FFF2-40B4-BE49-F238E27FC236}">
              <a16:creationId xmlns:a16="http://schemas.microsoft.com/office/drawing/2014/main" id="{ED369522-7525-4069-8AC8-79EBA1E0C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7" name="Picture 5">
          <a:extLst>
            <a:ext uri="{FF2B5EF4-FFF2-40B4-BE49-F238E27FC236}">
              <a16:creationId xmlns:a16="http://schemas.microsoft.com/office/drawing/2014/main" id="{84ABD06D-5BDE-4B77-8416-74532EF6F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8" name="Picture 5">
          <a:extLst>
            <a:ext uri="{FF2B5EF4-FFF2-40B4-BE49-F238E27FC236}">
              <a16:creationId xmlns:a16="http://schemas.microsoft.com/office/drawing/2014/main" id="{FAF173FA-07CD-42B4-998A-DA77C4383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19" name="Picture 5">
          <a:extLst>
            <a:ext uri="{FF2B5EF4-FFF2-40B4-BE49-F238E27FC236}">
              <a16:creationId xmlns:a16="http://schemas.microsoft.com/office/drawing/2014/main" id="{5AFC7C09-4914-4C6B-9FC4-5B8713E42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20" name="Picture 5">
          <a:extLst>
            <a:ext uri="{FF2B5EF4-FFF2-40B4-BE49-F238E27FC236}">
              <a16:creationId xmlns:a16="http://schemas.microsoft.com/office/drawing/2014/main" id="{1EA480C6-72B0-421B-827D-E71BB86269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021" name="Picture 5">
          <a:extLst>
            <a:ext uri="{FF2B5EF4-FFF2-40B4-BE49-F238E27FC236}">
              <a16:creationId xmlns:a16="http://schemas.microsoft.com/office/drawing/2014/main" id="{0AD591DF-7391-4CFB-B7F9-B761409AC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2" name="Picture 5">
          <a:extLst>
            <a:ext uri="{FF2B5EF4-FFF2-40B4-BE49-F238E27FC236}">
              <a16:creationId xmlns:a16="http://schemas.microsoft.com/office/drawing/2014/main" id="{0109DC02-7469-4299-B5A0-2D9473D446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3" name="Picture 5">
          <a:extLst>
            <a:ext uri="{FF2B5EF4-FFF2-40B4-BE49-F238E27FC236}">
              <a16:creationId xmlns:a16="http://schemas.microsoft.com/office/drawing/2014/main" id="{06CEF92B-BD1E-4B20-8265-28DDAAA7E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4" name="Picture 5">
          <a:extLst>
            <a:ext uri="{FF2B5EF4-FFF2-40B4-BE49-F238E27FC236}">
              <a16:creationId xmlns:a16="http://schemas.microsoft.com/office/drawing/2014/main" id="{5A47A5CC-3AAA-4890-9462-3C550EB033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5" name="Picture 5">
          <a:extLst>
            <a:ext uri="{FF2B5EF4-FFF2-40B4-BE49-F238E27FC236}">
              <a16:creationId xmlns:a16="http://schemas.microsoft.com/office/drawing/2014/main" id="{09BC6F3A-3EE4-4ADC-9B9C-F5C48FBDD9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6" name="Picture 5">
          <a:extLst>
            <a:ext uri="{FF2B5EF4-FFF2-40B4-BE49-F238E27FC236}">
              <a16:creationId xmlns:a16="http://schemas.microsoft.com/office/drawing/2014/main" id="{41A223FE-128F-4FD5-A116-5838162522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7" name="Picture 5">
          <a:extLst>
            <a:ext uri="{FF2B5EF4-FFF2-40B4-BE49-F238E27FC236}">
              <a16:creationId xmlns:a16="http://schemas.microsoft.com/office/drawing/2014/main" id="{E028A6F6-04A2-49FF-9354-2F958BC0C6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8" name="Picture 5">
          <a:extLst>
            <a:ext uri="{FF2B5EF4-FFF2-40B4-BE49-F238E27FC236}">
              <a16:creationId xmlns:a16="http://schemas.microsoft.com/office/drawing/2014/main" id="{99BFD142-D7CF-4F25-9AC0-FDCF1079C1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29" name="Picture 5">
          <a:extLst>
            <a:ext uri="{FF2B5EF4-FFF2-40B4-BE49-F238E27FC236}">
              <a16:creationId xmlns:a16="http://schemas.microsoft.com/office/drawing/2014/main" id="{9A602DF7-D734-4B49-B542-6EC937F5B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0" name="Picture 5">
          <a:extLst>
            <a:ext uri="{FF2B5EF4-FFF2-40B4-BE49-F238E27FC236}">
              <a16:creationId xmlns:a16="http://schemas.microsoft.com/office/drawing/2014/main" id="{3B5583F0-A312-478A-9589-433C5AB93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1" name="Picture 5">
          <a:extLst>
            <a:ext uri="{FF2B5EF4-FFF2-40B4-BE49-F238E27FC236}">
              <a16:creationId xmlns:a16="http://schemas.microsoft.com/office/drawing/2014/main" id="{D0369D53-9437-4B65-9238-0033B941D5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2" name="Picture 5">
          <a:extLst>
            <a:ext uri="{FF2B5EF4-FFF2-40B4-BE49-F238E27FC236}">
              <a16:creationId xmlns:a16="http://schemas.microsoft.com/office/drawing/2014/main" id="{C8DDA091-B1FC-4AE6-9073-4F1ABC9711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3" name="Picture 5">
          <a:extLst>
            <a:ext uri="{FF2B5EF4-FFF2-40B4-BE49-F238E27FC236}">
              <a16:creationId xmlns:a16="http://schemas.microsoft.com/office/drawing/2014/main" id="{067246F3-C42C-4F90-9579-627F4FFFA6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4" name="Picture 5">
          <a:extLst>
            <a:ext uri="{FF2B5EF4-FFF2-40B4-BE49-F238E27FC236}">
              <a16:creationId xmlns:a16="http://schemas.microsoft.com/office/drawing/2014/main" id="{4019EE3A-6669-4EF6-B09A-E4136163F8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5" name="Picture 5">
          <a:extLst>
            <a:ext uri="{FF2B5EF4-FFF2-40B4-BE49-F238E27FC236}">
              <a16:creationId xmlns:a16="http://schemas.microsoft.com/office/drawing/2014/main" id="{0DBDEC0E-7799-4C54-8AF4-8CF179112F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6" name="Picture 5">
          <a:extLst>
            <a:ext uri="{FF2B5EF4-FFF2-40B4-BE49-F238E27FC236}">
              <a16:creationId xmlns:a16="http://schemas.microsoft.com/office/drawing/2014/main" id="{F2DE077D-E2C8-41E1-B97A-98C1AABA9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7" name="Picture 5">
          <a:extLst>
            <a:ext uri="{FF2B5EF4-FFF2-40B4-BE49-F238E27FC236}">
              <a16:creationId xmlns:a16="http://schemas.microsoft.com/office/drawing/2014/main" id="{CE4BECA5-96D3-4241-85F1-FA3B0B9254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8" name="Picture 5">
          <a:extLst>
            <a:ext uri="{FF2B5EF4-FFF2-40B4-BE49-F238E27FC236}">
              <a16:creationId xmlns:a16="http://schemas.microsoft.com/office/drawing/2014/main" id="{8C75D168-5563-4DBC-8E4F-E83A8F8FC7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39" name="Picture 5">
          <a:extLst>
            <a:ext uri="{FF2B5EF4-FFF2-40B4-BE49-F238E27FC236}">
              <a16:creationId xmlns:a16="http://schemas.microsoft.com/office/drawing/2014/main" id="{6BDC179B-F54B-43D5-A279-41AF71E0A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0" name="Picture 5">
          <a:extLst>
            <a:ext uri="{FF2B5EF4-FFF2-40B4-BE49-F238E27FC236}">
              <a16:creationId xmlns:a16="http://schemas.microsoft.com/office/drawing/2014/main" id="{2821D83F-F13E-4764-9AD7-06D94C690F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1" name="Picture 5">
          <a:extLst>
            <a:ext uri="{FF2B5EF4-FFF2-40B4-BE49-F238E27FC236}">
              <a16:creationId xmlns:a16="http://schemas.microsoft.com/office/drawing/2014/main" id="{F04DB61C-E4E7-4D3B-AAF2-C3895FF21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2" name="Picture 5">
          <a:extLst>
            <a:ext uri="{FF2B5EF4-FFF2-40B4-BE49-F238E27FC236}">
              <a16:creationId xmlns:a16="http://schemas.microsoft.com/office/drawing/2014/main" id="{E482CA1D-2EEA-41E3-B0A5-377797E65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3" name="Picture 5">
          <a:extLst>
            <a:ext uri="{FF2B5EF4-FFF2-40B4-BE49-F238E27FC236}">
              <a16:creationId xmlns:a16="http://schemas.microsoft.com/office/drawing/2014/main" id="{1B937D6F-281A-4661-BBEA-551168B85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4" name="Picture 5">
          <a:extLst>
            <a:ext uri="{FF2B5EF4-FFF2-40B4-BE49-F238E27FC236}">
              <a16:creationId xmlns:a16="http://schemas.microsoft.com/office/drawing/2014/main" id="{68B6E21B-DCF6-49FE-A790-0DA8047E8E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5" name="Picture 5">
          <a:extLst>
            <a:ext uri="{FF2B5EF4-FFF2-40B4-BE49-F238E27FC236}">
              <a16:creationId xmlns:a16="http://schemas.microsoft.com/office/drawing/2014/main" id="{8E68AF66-69D4-4CFD-B7D7-0A04A08D8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6" name="Picture 5">
          <a:extLst>
            <a:ext uri="{FF2B5EF4-FFF2-40B4-BE49-F238E27FC236}">
              <a16:creationId xmlns:a16="http://schemas.microsoft.com/office/drawing/2014/main" id="{0AED441E-6C6D-434B-9313-AAEE610F2A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7" name="Picture 5">
          <a:extLst>
            <a:ext uri="{FF2B5EF4-FFF2-40B4-BE49-F238E27FC236}">
              <a16:creationId xmlns:a16="http://schemas.microsoft.com/office/drawing/2014/main" id="{20E2D904-30C1-46EC-AA46-5630C7CCF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8" name="Picture 5">
          <a:extLst>
            <a:ext uri="{FF2B5EF4-FFF2-40B4-BE49-F238E27FC236}">
              <a16:creationId xmlns:a16="http://schemas.microsoft.com/office/drawing/2014/main" id="{86F5C37C-A2D3-46BF-BF42-3C71E6A813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49" name="Picture 5">
          <a:extLst>
            <a:ext uri="{FF2B5EF4-FFF2-40B4-BE49-F238E27FC236}">
              <a16:creationId xmlns:a16="http://schemas.microsoft.com/office/drawing/2014/main" id="{3D6815E3-0ED2-4F97-93B8-4C2EF4D6D0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0" name="Picture 5">
          <a:extLst>
            <a:ext uri="{FF2B5EF4-FFF2-40B4-BE49-F238E27FC236}">
              <a16:creationId xmlns:a16="http://schemas.microsoft.com/office/drawing/2014/main" id="{AAF03444-7B1B-4F84-A6FA-86EEB6DE05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1" name="Picture 5">
          <a:extLst>
            <a:ext uri="{FF2B5EF4-FFF2-40B4-BE49-F238E27FC236}">
              <a16:creationId xmlns:a16="http://schemas.microsoft.com/office/drawing/2014/main" id="{337144F9-9797-4C53-9ED9-933BEACF2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2" name="Picture 5">
          <a:extLst>
            <a:ext uri="{FF2B5EF4-FFF2-40B4-BE49-F238E27FC236}">
              <a16:creationId xmlns:a16="http://schemas.microsoft.com/office/drawing/2014/main" id="{AFE54F46-06EF-4ABF-A80A-C874C0218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3" name="Picture 5">
          <a:extLst>
            <a:ext uri="{FF2B5EF4-FFF2-40B4-BE49-F238E27FC236}">
              <a16:creationId xmlns:a16="http://schemas.microsoft.com/office/drawing/2014/main" id="{ABBF804F-0133-4ABA-9D88-BFE7D84E3A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4" name="Picture 5">
          <a:extLst>
            <a:ext uri="{FF2B5EF4-FFF2-40B4-BE49-F238E27FC236}">
              <a16:creationId xmlns:a16="http://schemas.microsoft.com/office/drawing/2014/main" id="{6DA61040-47DA-48BB-97AE-AC456EE5A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5" name="Picture 5">
          <a:extLst>
            <a:ext uri="{FF2B5EF4-FFF2-40B4-BE49-F238E27FC236}">
              <a16:creationId xmlns:a16="http://schemas.microsoft.com/office/drawing/2014/main" id="{2768C923-BD8F-43FF-8C0F-B98ED8EF6E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6" name="Picture 5">
          <a:extLst>
            <a:ext uri="{FF2B5EF4-FFF2-40B4-BE49-F238E27FC236}">
              <a16:creationId xmlns:a16="http://schemas.microsoft.com/office/drawing/2014/main" id="{F9577A36-2D5A-493D-A52E-0638E2E33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7" name="Picture 5">
          <a:extLst>
            <a:ext uri="{FF2B5EF4-FFF2-40B4-BE49-F238E27FC236}">
              <a16:creationId xmlns:a16="http://schemas.microsoft.com/office/drawing/2014/main" id="{C22124E6-3420-4CCD-9FED-E129DAADF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8" name="Picture 5">
          <a:extLst>
            <a:ext uri="{FF2B5EF4-FFF2-40B4-BE49-F238E27FC236}">
              <a16:creationId xmlns:a16="http://schemas.microsoft.com/office/drawing/2014/main" id="{42BF058A-A00C-449A-860B-7FD055398D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59" name="Picture 5">
          <a:extLst>
            <a:ext uri="{FF2B5EF4-FFF2-40B4-BE49-F238E27FC236}">
              <a16:creationId xmlns:a16="http://schemas.microsoft.com/office/drawing/2014/main" id="{CD60E628-4D29-44A2-933E-52F9A4A1C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0" name="Picture 5">
          <a:extLst>
            <a:ext uri="{FF2B5EF4-FFF2-40B4-BE49-F238E27FC236}">
              <a16:creationId xmlns:a16="http://schemas.microsoft.com/office/drawing/2014/main" id="{C14043FA-0EB4-4A04-B30E-9BEBD0175F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1" name="Picture 5">
          <a:extLst>
            <a:ext uri="{FF2B5EF4-FFF2-40B4-BE49-F238E27FC236}">
              <a16:creationId xmlns:a16="http://schemas.microsoft.com/office/drawing/2014/main" id="{F2B80469-5EDA-4234-A792-BADA888FB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2" name="Picture 5">
          <a:extLst>
            <a:ext uri="{FF2B5EF4-FFF2-40B4-BE49-F238E27FC236}">
              <a16:creationId xmlns:a16="http://schemas.microsoft.com/office/drawing/2014/main" id="{247DB949-5F49-4F29-B764-A1DF0E707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3" name="Picture 5">
          <a:extLst>
            <a:ext uri="{FF2B5EF4-FFF2-40B4-BE49-F238E27FC236}">
              <a16:creationId xmlns:a16="http://schemas.microsoft.com/office/drawing/2014/main" id="{1A3FEEC0-9BEC-4222-96F3-83CFE89FE4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4" name="Picture 5">
          <a:extLst>
            <a:ext uri="{FF2B5EF4-FFF2-40B4-BE49-F238E27FC236}">
              <a16:creationId xmlns:a16="http://schemas.microsoft.com/office/drawing/2014/main" id="{0F106D2A-CF9D-4E72-8299-70DA8EB12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5" name="Picture 5">
          <a:extLst>
            <a:ext uri="{FF2B5EF4-FFF2-40B4-BE49-F238E27FC236}">
              <a16:creationId xmlns:a16="http://schemas.microsoft.com/office/drawing/2014/main" id="{6BE44ABE-1D28-4D53-A8A9-7EFBA3DAC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6" name="Picture 5">
          <a:extLst>
            <a:ext uri="{FF2B5EF4-FFF2-40B4-BE49-F238E27FC236}">
              <a16:creationId xmlns:a16="http://schemas.microsoft.com/office/drawing/2014/main" id="{DB4B52D0-677A-4545-BC7B-791203A79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7" name="Picture 5">
          <a:extLst>
            <a:ext uri="{FF2B5EF4-FFF2-40B4-BE49-F238E27FC236}">
              <a16:creationId xmlns:a16="http://schemas.microsoft.com/office/drawing/2014/main" id="{A790CB22-DEF7-4F5A-9EB3-79D7AC38D8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8" name="Picture 5">
          <a:extLst>
            <a:ext uri="{FF2B5EF4-FFF2-40B4-BE49-F238E27FC236}">
              <a16:creationId xmlns:a16="http://schemas.microsoft.com/office/drawing/2014/main" id="{6E426A6F-BA23-4565-8269-AED08505C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69" name="Picture 5">
          <a:extLst>
            <a:ext uri="{FF2B5EF4-FFF2-40B4-BE49-F238E27FC236}">
              <a16:creationId xmlns:a16="http://schemas.microsoft.com/office/drawing/2014/main" id="{87EDC479-6935-4E27-8889-A5722E05C8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0" name="Picture 5">
          <a:extLst>
            <a:ext uri="{FF2B5EF4-FFF2-40B4-BE49-F238E27FC236}">
              <a16:creationId xmlns:a16="http://schemas.microsoft.com/office/drawing/2014/main" id="{4015D57B-6A87-4C65-8E6D-0D1B4FF196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1" name="Picture 5">
          <a:extLst>
            <a:ext uri="{FF2B5EF4-FFF2-40B4-BE49-F238E27FC236}">
              <a16:creationId xmlns:a16="http://schemas.microsoft.com/office/drawing/2014/main" id="{0014D4C3-6AB6-4F29-A925-3DC36E62E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2" name="Picture 5">
          <a:extLst>
            <a:ext uri="{FF2B5EF4-FFF2-40B4-BE49-F238E27FC236}">
              <a16:creationId xmlns:a16="http://schemas.microsoft.com/office/drawing/2014/main" id="{1D9756DC-16B9-4FC0-92F1-93E343EF8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3" name="Picture 5">
          <a:extLst>
            <a:ext uri="{FF2B5EF4-FFF2-40B4-BE49-F238E27FC236}">
              <a16:creationId xmlns:a16="http://schemas.microsoft.com/office/drawing/2014/main" id="{693A2E3C-59F9-4C38-BE01-FC50933023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4" name="Picture 5">
          <a:extLst>
            <a:ext uri="{FF2B5EF4-FFF2-40B4-BE49-F238E27FC236}">
              <a16:creationId xmlns:a16="http://schemas.microsoft.com/office/drawing/2014/main" id="{8AA5ECC3-0B88-4097-83A4-DA4BEECCD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5" name="Picture 5">
          <a:extLst>
            <a:ext uri="{FF2B5EF4-FFF2-40B4-BE49-F238E27FC236}">
              <a16:creationId xmlns:a16="http://schemas.microsoft.com/office/drawing/2014/main" id="{C5C09FB5-D576-499B-9A86-B7A972176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6" name="Picture 5">
          <a:extLst>
            <a:ext uri="{FF2B5EF4-FFF2-40B4-BE49-F238E27FC236}">
              <a16:creationId xmlns:a16="http://schemas.microsoft.com/office/drawing/2014/main" id="{E95AEDBB-9B46-4977-8A7B-0EE396A0B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7" name="Picture 5">
          <a:extLst>
            <a:ext uri="{FF2B5EF4-FFF2-40B4-BE49-F238E27FC236}">
              <a16:creationId xmlns:a16="http://schemas.microsoft.com/office/drawing/2014/main" id="{8375581A-3105-4AF8-BC90-0E18944DB4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8" name="Picture 5">
          <a:extLst>
            <a:ext uri="{FF2B5EF4-FFF2-40B4-BE49-F238E27FC236}">
              <a16:creationId xmlns:a16="http://schemas.microsoft.com/office/drawing/2014/main" id="{6CA30DDD-9B77-4087-8597-CE5C91E64F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79" name="Picture 5">
          <a:extLst>
            <a:ext uri="{FF2B5EF4-FFF2-40B4-BE49-F238E27FC236}">
              <a16:creationId xmlns:a16="http://schemas.microsoft.com/office/drawing/2014/main" id="{6D714AD6-EAEA-4817-BBBD-5F5130AD9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80" name="Picture 5">
          <a:extLst>
            <a:ext uri="{FF2B5EF4-FFF2-40B4-BE49-F238E27FC236}">
              <a16:creationId xmlns:a16="http://schemas.microsoft.com/office/drawing/2014/main" id="{EC626A94-A3F4-4692-883B-7924D6FEA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81" name="Picture 5">
          <a:extLst>
            <a:ext uri="{FF2B5EF4-FFF2-40B4-BE49-F238E27FC236}">
              <a16:creationId xmlns:a16="http://schemas.microsoft.com/office/drawing/2014/main" id="{A0E5AEF4-D1CD-487F-83C5-0CA2C15C36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82" name="Picture 5">
          <a:extLst>
            <a:ext uri="{FF2B5EF4-FFF2-40B4-BE49-F238E27FC236}">
              <a16:creationId xmlns:a16="http://schemas.microsoft.com/office/drawing/2014/main" id="{1CE0254E-B9CE-4AFD-B5A9-DED27346A2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083" name="Picture 5">
          <a:extLst>
            <a:ext uri="{FF2B5EF4-FFF2-40B4-BE49-F238E27FC236}">
              <a16:creationId xmlns:a16="http://schemas.microsoft.com/office/drawing/2014/main" id="{EA08792F-5D43-4A58-97C5-783907D5F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4" name="Picture 5">
          <a:extLst>
            <a:ext uri="{FF2B5EF4-FFF2-40B4-BE49-F238E27FC236}">
              <a16:creationId xmlns:a16="http://schemas.microsoft.com/office/drawing/2014/main" id="{ECE398EC-1E6D-432B-8BE7-E6C4AE84C9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5" name="Picture 5">
          <a:extLst>
            <a:ext uri="{FF2B5EF4-FFF2-40B4-BE49-F238E27FC236}">
              <a16:creationId xmlns:a16="http://schemas.microsoft.com/office/drawing/2014/main" id="{90FFEA4A-4BAE-4824-A1C3-2C3E0276D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6" name="Picture 5">
          <a:extLst>
            <a:ext uri="{FF2B5EF4-FFF2-40B4-BE49-F238E27FC236}">
              <a16:creationId xmlns:a16="http://schemas.microsoft.com/office/drawing/2014/main" id="{15DD8C05-4EE1-4132-B0CD-E95675230A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7" name="Picture 5">
          <a:extLst>
            <a:ext uri="{FF2B5EF4-FFF2-40B4-BE49-F238E27FC236}">
              <a16:creationId xmlns:a16="http://schemas.microsoft.com/office/drawing/2014/main" id="{1878AEA4-9C8C-4FA7-B84C-518EEC48E9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8" name="Picture 5">
          <a:extLst>
            <a:ext uri="{FF2B5EF4-FFF2-40B4-BE49-F238E27FC236}">
              <a16:creationId xmlns:a16="http://schemas.microsoft.com/office/drawing/2014/main" id="{E84F9DA0-C459-4790-B098-3D9CE5759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89" name="Picture 5">
          <a:extLst>
            <a:ext uri="{FF2B5EF4-FFF2-40B4-BE49-F238E27FC236}">
              <a16:creationId xmlns:a16="http://schemas.microsoft.com/office/drawing/2014/main" id="{A50968F6-653D-4D92-BA69-096C38003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0" name="Picture 5">
          <a:extLst>
            <a:ext uri="{FF2B5EF4-FFF2-40B4-BE49-F238E27FC236}">
              <a16:creationId xmlns:a16="http://schemas.microsoft.com/office/drawing/2014/main" id="{C6D63EED-B4AC-4756-8A88-5955FE1B33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1" name="Picture 5">
          <a:extLst>
            <a:ext uri="{FF2B5EF4-FFF2-40B4-BE49-F238E27FC236}">
              <a16:creationId xmlns:a16="http://schemas.microsoft.com/office/drawing/2014/main" id="{BA7B4C38-8C33-4047-9AE9-8C80FCB366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2" name="Picture 5">
          <a:extLst>
            <a:ext uri="{FF2B5EF4-FFF2-40B4-BE49-F238E27FC236}">
              <a16:creationId xmlns:a16="http://schemas.microsoft.com/office/drawing/2014/main" id="{F49A1749-602B-472B-8107-EAD59EF74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3" name="Picture 5">
          <a:extLst>
            <a:ext uri="{FF2B5EF4-FFF2-40B4-BE49-F238E27FC236}">
              <a16:creationId xmlns:a16="http://schemas.microsoft.com/office/drawing/2014/main" id="{7D080743-0333-408A-BC5E-E0690E424D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4" name="Picture 5">
          <a:extLst>
            <a:ext uri="{FF2B5EF4-FFF2-40B4-BE49-F238E27FC236}">
              <a16:creationId xmlns:a16="http://schemas.microsoft.com/office/drawing/2014/main" id="{A1D27D20-C371-4D5E-9EE9-9A09693D5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5" name="Picture 5">
          <a:extLst>
            <a:ext uri="{FF2B5EF4-FFF2-40B4-BE49-F238E27FC236}">
              <a16:creationId xmlns:a16="http://schemas.microsoft.com/office/drawing/2014/main" id="{F0DEDEF1-579E-487D-93CE-D33FFF911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6" name="Picture 5">
          <a:extLst>
            <a:ext uri="{FF2B5EF4-FFF2-40B4-BE49-F238E27FC236}">
              <a16:creationId xmlns:a16="http://schemas.microsoft.com/office/drawing/2014/main" id="{A0A306C2-51A0-4A22-AC7A-E14F84F694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7" name="Picture 5">
          <a:extLst>
            <a:ext uri="{FF2B5EF4-FFF2-40B4-BE49-F238E27FC236}">
              <a16:creationId xmlns:a16="http://schemas.microsoft.com/office/drawing/2014/main" id="{B8460CF6-ED05-457A-9A2F-3ED756866C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8" name="Picture 5">
          <a:extLst>
            <a:ext uri="{FF2B5EF4-FFF2-40B4-BE49-F238E27FC236}">
              <a16:creationId xmlns:a16="http://schemas.microsoft.com/office/drawing/2014/main" id="{0C87FAB9-3F84-49E4-A675-BE2ECCFBF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099" name="Picture 5">
          <a:extLst>
            <a:ext uri="{FF2B5EF4-FFF2-40B4-BE49-F238E27FC236}">
              <a16:creationId xmlns:a16="http://schemas.microsoft.com/office/drawing/2014/main" id="{C09D5FED-A537-4FD0-BFA6-D72E66863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0" name="Picture 5">
          <a:extLst>
            <a:ext uri="{FF2B5EF4-FFF2-40B4-BE49-F238E27FC236}">
              <a16:creationId xmlns:a16="http://schemas.microsoft.com/office/drawing/2014/main" id="{7CB6ECC8-A733-4B02-B447-9545F37BFD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1" name="Picture 5">
          <a:extLst>
            <a:ext uri="{FF2B5EF4-FFF2-40B4-BE49-F238E27FC236}">
              <a16:creationId xmlns:a16="http://schemas.microsoft.com/office/drawing/2014/main" id="{B1B82E61-99E6-40A8-989C-89E2D1A24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2" name="Picture 5">
          <a:extLst>
            <a:ext uri="{FF2B5EF4-FFF2-40B4-BE49-F238E27FC236}">
              <a16:creationId xmlns:a16="http://schemas.microsoft.com/office/drawing/2014/main" id="{A74E4653-9A71-4E0E-B730-47337466A7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3" name="Picture 5">
          <a:extLst>
            <a:ext uri="{FF2B5EF4-FFF2-40B4-BE49-F238E27FC236}">
              <a16:creationId xmlns:a16="http://schemas.microsoft.com/office/drawing/2014/main" id="{77228FEF-0C4A-4013-929E-6B560703F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4" name="Picture 5">
          <a:extLst>
            <a:ext uri="{FF2B5EF4-FFF2-40B4-BE49-F238E27FC236}">
              <a16:creationId xmlns:a16="http://schemas.microsoft.com/office/drawing/2014/main" id="{8149C05B-14B3-486B-BDE2-8D582F019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5" name="Picture 5">
          <a:extLst>
            <a:ext uri="{FF2B5EF4-FFF2-40B4-BE49-F238E27FC236}">
              <a16:creationId xmlns:a16="http://schemas.microsoft.com/office/drawing/2014/main" id="{D523F469-8B23-45DC-8351-39DA8F5DA4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6" name="Picture 5">
          <a:extLst>
            <a:ext uri="{FF2B5EF4-FFF2-40B4-BE49-F238E27FC236}">
              <a16:creationId xmlns:a16="http://schemas.microsoft.com/office/drawing/2014/main" id="{60494FDD-4C8E-4718-908F-E8B859D891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7" name="Picture 5">
          <a:extLst>
            <a:ext uri="{FF2B5EF4-FFF2-40B4-BE49-F238E27FC236}">
              <a16:creationId xmlns:a16="http://schemas.microsoft.com/office/drawing/2014/main" id="{E73AADAD-0EF0-46A0-B3F8-1F74DD299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8" name="Picture 5">
          <a:extLst>
            <a:ext uri="{FF2B5EF4-FFF2-40B4-BE49-F238E27FC236}">
              <a16:creationId xmlns:a16="http://schemas.microsoft.com/office/drawing/2014/main" id="{1DAF3FE1-85AE-427D-928B-E1B8476D4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09" name="Picture 5">
          <a:extLst>
            <a:ext uri="{FF2B5EF4-FFF2-40B4-BE49-F238E27FC236}">
              <a16:creationId xmlns:a16="http://schemas.microsoft.com/office/drawing/2014/main" id="{A76BBBC2-9EFA-403C-BD14-E7198106C0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0" name="Picture 5">
          <a:extLst>
            <a:ext uri="{FF2B5EF4-FFF2-40B4-BE49-F238E27FC236}">
              <a16:creationId xmlns:a16="http://schemas.microsoft.com/office/drawing/2014/main" id="{40CAF304-07BC-421F-9445-0E34F33D23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1" name="Picture 5">
          <a:extLst>
            <a:ext uri="{FF2B5EF4-FFF2-40B4-BE49-F238E27FC236}">
              <a16:creationId xmlns:a16="http://schemas.microsoft.com/office/drawing/2014/main" id="{604B5EB4-488C-4BC9-9B96-59CBA25E2C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2" name="Picture 5">
          <a:extLst>
            <a:ext uri="{FF2B5EF4-FFF2-40B4-BE49-F238E27FC236}">
              <a16:creationId xmlns:a16="http://schemas.microsoft.com/office/drawing/2014/main" id="{7B43C495-E39A-4BCF-A90A-DF2F9023B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3" name="Picture 5">
          <a:extLst>
            <a:ext uri="{FF2B5EF4-FFF2-40B4-BE49-F238E27FC236}">
              <a16:creationId xmlns:a16="http://schemas.microsoft.com/office/drawing/2014/main" id="{2852A600-F595-4476-9586-0029434F6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4" name="Picture 5">
          <a:extLst>
            <a:ext uri="{FF2B5EF4-FFF2-40B4-BE49-F238E27FC236}">
              <a16:creationId xmlns:a16="http://schemas.microsoft.com/office/drawing/2014/main" id="{63057441-56D2-492D-99A6-4DEA26841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5" name="Picture 5">
          <a:extLst>
            <a:ext uri="{FF2B5EF4-FFF2-40B4-BE49-F238E27FC236}">
              <a16:creationId xmlns:a16="http://schemas.microsoft.com/office/drawing/2014/main" id="{F4160627-E779-4330-9821-70C045AF1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6" name="Picture 5">
          <a:extLst>
            <a:ext uri="{FF2B5EF4-FFF2-40B4-BE49-F238E27FC236}">
              <a16:creationId xmlns:a16="http://schemas.microsoft.com/office/drawing/2014/main" id="{B62E1DA1-ABDF-4946-BD9C-3C0315DFA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7" name="Picture 5">
          <a:extLst>
            <a:ext uri="{FF2B5EF4-FFF2-40B4-BE49-F238E27FC236}">
              <a16:creationId xmlns:a16="http://schemas.microsoft.com/office/drawing/2014/main" id="{BD42DD5C-F92D-4DF7-8294-0C0D4F1A55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8" name="Picture 5">
          <a:extLst>
            <a:ext uri="{FF2B5EF4-FFF2-40B4-BE49-F238E27FC236}">
              <a16:creationId xmlns:a16="http://schemas.microsoft.com/office/drawing/2014/main" id="{9458983D-F4FC-4294-91B3-0BB804DB7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19" name="Picture 5">
          <a:extLst>
            <a:ext uri="{FF2B5EF4-FFF2-40B4-BE49-F238E27FC236}">
              <a16:creationId xmlns:a16="http://schemas.microsoft.com/office/drawing/2014/main" id="{B777FABD-534F-4650-B968-4D5F9046A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0" name="Picture 5">
          <a:extLst>
            <a:ext uri="{FF2B5EF4-FFF2-40B4-BE49-F238E27FC236}">
              <a16:creationId xmlns:a16="http://schemas.microsoft.com/office/drawing/2014/main" id="{4FB67403-784D-46EE-986E-01C7CC404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1" name="Picture 5">
          <a:extLst>
            <a:ext uri="{FF2B5EF4-FFF2-40B4-BE49-F238E27FC236}">
              <a16:creationId xmlns:a16="http://schemas.microsoft.com/office/drawing/2014/main" id="{D28511CC-733D-426D-8099-5D856A0A36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2" name="Picture 5">
          <a:extLst>
            <a:ext uri="{FF2B5EF4-FFF2-40B4-BE49-F238E27FC236}">
              <a16:creationId xmlns:a16="http://schemas.microsoft.com/office/drawing/2014/main" id="{F5377CCA-C7EB-4587-9573-DCB0D0F724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3" name="Picture 5">
          <a:extLst>
            <a:ext uri="{FF2B5EF4-FFF2-40B4-BE49-F238E27FC236}">
              <a16:creationId xmlns:a16="http://schemas.microsoft.com/office/drawing/2014/main" id="{C03EE97B-B94E-4D28-9B1A-F2F0BD192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4" name="Picture 5">
          <a:extLst>
            <a:ext uri="{FF2B5EF4-FFF2-40B4-BE49-F238E27FC236}">
              <a16:creationId xmlns:a16="http://schemas.microsoft.com/office/drawing/2014/main" id="{A64E3F84-C538-4F07-8BA9-EC21A8FFD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125" name="Picture 5">
          <a:extLst>
            <a:ext uri="{FF2B5EF4-FFF2-40B4-BE49-F238E27FC236}">
              <a16:creationId xmlns:a16="http://schemas.microsoft.com/office/drawing/2014/main" id="{2AD5DD85-E946-4672-8221-8F718463E3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26" name="Picture 5">
          <a:extLst>
            <a:ext uri="{FF2B5EF4-FFF2-40B4-BE49-F238E27FC236}">
              <a16:creationId xmlns:a16="http://schemas.microsoft.com/office/drawing/2014/main" id="{C091C8FA-E70E-4308-954B-6E8A47EA1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27" name="Picture 5">
          <a:extLst>
            <a:ext uri="{FF2B5EF4-FFF2-40B4-BE49-F238E27FC236}">
              <a16:creationId xmlns:a16="http://schemas.microsoft.com/office/drawing/2014/main" id="{9BB3933D-4E30-492D-8E74-401408A7F0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28" name="Picture 5">
          <a:extLst>
            <a:ext uri="{FF2B5EF4-FFF2-40B4-BE49-F238E27FC236}">
              <a16:creationId xmlns:a16="http://schemas.microsoft.com/office/drawing/2014/main" id="{AB0CC396-C48B-45C5-8925-BA26B6CED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29" name="Picture 5">
          <a:extLst>
            <a:ext uri="{FF2B5EF4-FFF2-40B4-BE49-F238E27FC236}">
              <a16:creationId xmlns:a16="http://schemas.microsoft.com/office/drawing/2014/main" id="{918BAADC-AD58-43B4-9956-EA1CEE501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0" name="Picture 5">
          <a:extLst>
            <a:ext uri="{FF2B5EF4-FFF2-40B4-BE49-F238E27FC236}">
              <a16:creationId xmlns:a16="http://schemas.microsoft.com/office/drawing/2014/main" id="{2DC3AFDE-3758-410E-9392-19BA42CB53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1" name="Picture 5">
          <a:extLst>
            <a:ext uri="{FF2B5EF4-FFF2-40B4-BE49-F238E27FC236}">
              <a16:creationId xmlns:a16="http://schemas.microsoft.com/office/drawing/2014/main" id="{BD65A70F-E156-404A-B5F2-4B8EC06212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2" name="Picture 5">
          <a:extLst>
            <a:ext uri="{FF2B5EF4-FFF2-40B4-BE49-F238E27FC236}">
              <a16:creationId xmlns:a16="http://schemas.microsoft.com/office/drawing/2014/main" id="{18CCDEBB-5D21-4B8C-8707-40300FA45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3" name="Picture 5">
          <a:extLst>
            <a:ext uri="{FF2B5EF4-FFF2-40B4-BE49-F238E27FC236}">
              <a16:creationId xmlns:a16="http://schemas.microsoft.com/office/drawing/2014/main" id="{E12ACBB6-CD60-4058-8B40-3EE4CF6F3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4" name="Picture 5">
          <a:extLst>
            <a:ext uri="{FF2B5EF4-FFF2-40B4-BE49-F238E27FC236}">
              <a16:creationId xmlns:a16="http://schemas.microsoft.com/office/drawing/2014/main" id="{BF5B9D13-DED1-42F6-91F2-CFEB4639C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5" name="Picture 5">
          <a:extLst>
            <a:ext uri="{FF2B5EF4-FFF2-40B4-BE49-F238E27FC236}">
              <a16:creationId xmlns:a16="http://schemas.microsoft.com/office/drawing/2014/main" id="{C3443EB8-B46C-46BC-BDA6-FEB03C730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6" name="Picture 5">
          <a:extLst>
            <a:ext uri="{FF2B5EF4-FFF2-40B4-BE49-F238E27FC236}">
              <a16:creationId xmlns:a16="http://schemas.microsoft.com/office/drawing/2014/main" id="{F00355AA-3570-4D9C-B979-E92C80E04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7" name="Picture 5">
          <a:extLst>
            <a:ext uri="{FF2B5EF4-FFF2-40B4-BE49-F238E27FC236}">
              <a16:creationId xmlns:a16="http://schemas.microsoft.com/office/drawing/2014/main" id="{84B8C624-B6A0-413A-832D-85D6A2E26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8" name="Picture 5">
          <a:extLst>
            <a:ext uri="{FF2B5EF4-FFF2-40B4-BE49-F238E27FC236}">
              <a16:creationId xmlns:a16="http://schemas.microsoft.com/office/drawing/2014/main" id="{CC450AE0-5C43-475C-8D20-94FD74C517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39" name="Picture 5">
          <a:extLst>
            <a:ext uri="{FF2B5EF4-FFF2-40B4-BE49-F238E27FC236}">
              <a16:creationId xmlns:a16="http://schemas.microsoft.com/office/drawing/2014/main" id="{CAD851D2-2A4A-40A7-B0F4-C33D18980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0" name="Picture 5">
          <a:extLst>
            <a:ext uri="{FF2B5EF4-FFF2-40B4-BE49-F238E27FC236}">
              <a16:creationId xmlns:a16="http://schemas.microsoft.com/office/drawing/2014/main" id="{BAFABF6A-1B14-4917-8668-11C6A7505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1" name="Picture 5">
          <a:extLst>
            <a:ext uri="{FF2B5EF4-FFF2-40B4-BE49-F238E27FC236}">
              <a16:creationId xmlns:a16="http://schemas.microsoft.com/office/drawing/2014/main" id="{8D5860B5-1229-4EA2-841E-10BB12050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2" name="Picture 5">
          <a:extLst>
            <a:ext uri="{FF2B5EF4-FFF2-40B4-BE49-F238E27FC236}">
              <a16:creationId xmlns:a16="http://schemas.microsoft.com/office/drawing/2014/main" id="{A6C96B03-D91A-420D-A493-B7FB7F396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3" name="Picture 5">
          <a:extLst>
            <a:ext uri="{FF2B5EF4-FFF2-40B4-BE49-F238E27FC236}">
              <a16:creationId xmlns:a16="http://schemas.microsoft.com/office/drawing/2014/main" id="{A7C6BA41-A393-4767-9FCE-3E2EC0382D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4" name="Picture 5">
          <a:extLst>
            <a:ext uri="{FF2B5EF4-FFF2-40B4-BE49-F238E27FC236}">
              <a16:creationId xmlns:a16="http://schemas.microsoft.com/office/drawing/2014/main" id="{0EF1264E-E024-4F88-8ABC-42EB33AA5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5" name="Picture 5">
          <a:extLst>
            <a:ext uri="{FF2B5EF4-FFF2-40B4-BE49-F238E27FC236}">
              <a16:creationId xmlns:a16="http://schemas.microsoft.com/office/drawing/2014/main" id="{A3435032-C9FD-48BE-8F41-E95EC48C06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6" name="Picture 5">
          <a:extLst>
            <a:ext uri="{FF2B5EF4-FFF2-40B4-BE49-F238E27FC236}">
              <a16:creationId xmlns:a16="http://schemas.microsoft.com/office/drawing/2014/main" id="{6F786069-D498-4AE9-A823-D78276AEC7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7" name="Picture 5">
          <a:extLst>
            <a:ext uri="{FF2B5EF4-FFF2-40B4-BE49-F238E27FC236}">
              <a16:creationId xmlns:a16="http://schemas.microsoft.com/office/drawing/2014/main" id="{CD94A073-5460-48CD-B4F8-CE6FB3589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8" name="Picture 5">
          <a:extLst>
            <a:ext uri="{FF2B5EF4-FFF2-40B4-BE49-F238E27FC236}">
              <a16:creationId xmlns:a16="http://schemas.microsoft.com/office/drawing/2014/main" id="{13C36466-C434-474D-BCBA-2D1C0F110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49" name="Picture 5">
          <a:extLst>
            <a:ext uri="{FF2B5EF4-FFF2-40B4-BE49-F238E27FC236}">
              <a16:creationId xmlns:a16="http://schemas.microsoft.com/office/drawing/2014/main" id="{1D1D646E-3005-4C0F-B7CD-1AF0DB5888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0" name="Picture 5">
          <a:extLst>
            <a:ext uri="{FF2B5EF4-FFF2-40B4-BE49-F238E27FC236}">
              <a16:creationId xmlns:a16="http://schemas.microsoft.com/office/drawing/2014/main" id="{F1F6FC3B-3BB9-4885-A34D-E03A66BBE4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1" name="Picture 5">
          <a:extLst>
            <a:ext uri="{FF2B5EF4-FFF2-40B4-BE49-F238E27FC236}">
              <a16:creationId xmlns:a16="http://schemas.microsoft.com/office/drawing/2014/main" id="{6712F4F4-DBCC-427C-83BB-20929EAC5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2" name="Picture 5">
          <a:extLst>
            <a:ext uri="{FF2B5EF4-FFF2-40B4-BE49-F238E27FC236}">
              <a16:creationId xmlns:a16="http://schemas.microsoft.com/office/drawing/2014/main" id="{17C24F25-5F2D-47DE-921A-04C393D90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3" name="Picture 5">
          <a:extLst>
            <a:ext uri="{FF2B5EF4-FFF2-40B4-BE49-F238E27FC236}">
              <a16:creationId xmlns:a16="http://schemas.microsoft.com/office/drawing/2014/main" id="{411E1E97-CA8F-405F-A304-DA9E6828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4" name="Picture 5">
          <a:extLst>
            <a:ext uri="{FF2B5EF4-FFF2-40B4-BE49-F238E27FC236}">
              <a16:creationId xmlns:a16="http://schemas.microsoft.com/office/drawing/2014/main" id="{B9FDA966-C07B-4986-8DD2-3721CC58B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5" name="Picture 5">
          <a:extLst>
            <a:ext uri="{FF2B5EF4-FFF2-40B4-BE49-F238E27FC236}">
              <a16:creationId xmlns:a16="http://schemas.microsoft.com/office/drawing/2014/main" id="{B3AF29D8-3535-4990-82FF-2974C3418A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6" name="Picture 5">
          <a:extLst>
            <a:ext uri="{FF2B5EF4-FFF2-40B4-BE49-F238E27FC236}">
              <a16:creationId xmlns:a16="http://schemas.microsoft.com/office/drawing/2014/main" id="{5006F576-CB08-4AAA-89D3-032C7DC16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7" name="Picture 5">
          <a:extLst>
            <a:ext uri="{FF2B5EF4-FFF2-40B4-BE49-F238E27FC236}">
              <a16:creationId xmlns:a16="http://schemas.microsoft.com/office/drawing/2014/main" id="{BF40E4ED-EA5F-4411-BCD2-EA2D2CA25A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8" name="Picture 5">
          <a:extLst>
            <a:ext uri="{FF2B5EF4-FFF2-40B4-BE49-F238E27FC236}">
              <a16:creationId xmlns:a16="http://schemas.microsoft.com/office/drawing/2014/main" id="{62DFAD87-DF85-47A5-A570-51C4E35D5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59" name="Picture 5">
          <a:extLst>
            <a:ext uri="{FF2B5EF4-FFF2-40B4-BE49-F238E27FC236}">
              <a16:creationId xmlns:a16="http://schemas.microsoft.com/office/drawing/2014/main" id="{26C0C50C-BAE0-4CC2-B0BF-3D1A79B01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0" name="Picture 5">
          <a:extLst>
            <a:ext uri="{FF2B5EF4-FFF2-40B4-BE49-F238E27FC236}">
              <a16:creationId xmlns:a16="http://schemas.microsoft.com/office/drawing/2014/main" id="{B4615F81-AE4E-48F8-951C-BEE398EBEA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1" name="Picture 5">
          <a:extLst>
            <a:ext uri="{FF2B5EF4-FFF2-40B4-BE49-F238E27FC236}">
              <a16:creationId xmlns:a16="http://schemas.microsoft.com/office/drawing/2014/main" id="{AF4EF0D7-B3F7-430B-918E-F0328BF72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2" name="Picture 5">
          <a:extLst>
            <a:ext uri="{FF2B5EF4-FFF2-40B4-BE49-F238E27FC236}">
              <a16:creationId xmlns:a16="http://schemas.microsoft.com/office/drawing/2014/main" id="{29B2FAA2-A0D2-41FF-B834-0A3712F4B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3" name="Picture 5">
          <a:extLst>
            <a:ext uri="{FF2B5EF4-FFF2-40B4-BE49-F238E27FC236}">
              <a16:creationId xmlns:a16="http://schemas.microsoft.com/office/drawing/2014/main" id="{1E2E7E89-FAD7-461D-9B87-BA1274949B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4" name="Picture 5">
          <a:extLst>
            <a:ext uri="{FF2B5EF4-FFF2-40B4-BE49-F238E27FC236}">
              <a16:creationId xmlns:a16="http://schemas.microsoft.com/office/drawing/2014/main" id="{B22E13DA-8446-42E3-840D-0B368A9F8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5" name="Picture 5">
          <a:extLst>
            <a:ext uri="{FF2B5EF4-FFF2-40B4-BE49-F238E27FC236}">
              <a16:creationId xmlns:a16="http://schemas.microsoft.com/office/drawing/2014/main" id="{CD2D5099-24C3-410A-A660-961D9E68A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6" name="Picture 5">
          <a:extLst>
            <a:ext uri="{FF2B5EF4-FFF2-40B4-BE49-F238E27FC236}">
              <a16:creationId xmlns:a16="http://schemas.microsoft.com/office/drawing/2014/main" id="{E87DD9B7-FBDD-49EE-9FA7-2FEC4DB8F8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7" name="Picture 5">
          <a:extLst>
            <a:ext uri="{FF2B5EF4-FFF2-40B4-BE49-F238E27FC236}">
              <a16:creationId xmlns:a16="http://schemas.microsoft.com/office/drawing/2014/main" id="{9D535BFF-74BE-477C-B23E-088C90503F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8" name="Picture 5">
          <a:extLst>
            <a:ext uri="{FF2B5EF4-FFF2-40B4-BE49-F238E27FC236}">
              <a16:creationId xmlns:a16="http://schemas.microsoft.com/office/drawing/2014/main" id="{44D6CBD2-7775-4B1E-A619-6AAB0FCCF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69" name="Picture 5">
          <a:extLst>
            <a:ext uri="{FF2B5EF4-FFF2-40B4-BE49-F238E27FC236}">
              <a16:creationId xmlns:a16="http://schemas.microsoft.com/office/drawing/2014/main" id="{9185C4CE-FFA9-444F-98E5-A1BB8B5F2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0" name="Picture 5">
          <a:extLst>
            <a:ext uri="{FF2B5EF4-FFF2-40B4-BE49-F238E27FC236}">
              <a16:creationId xmlns:a16="http://schemas.microsoft.com/office/drawing/2014/main" id="{E248D749-A524-4198-BDB8-D02E0EDE2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1" name="Picture 5">
          <a:extLst>
            <a:ext uri="{FF2B5EF4-FFF2-40B4-BE49-F238E27FC236}">
              <a16:creationId xmlns:a16="http://schemas.microsoft.com/office/drawing/2014/main" id="{CBFEDCEF-576C-4190-8773-3BACEB3F9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2" name="Picture 5">
          <a:extLst>
            <a:ext uri="{FF2B5EF4-FFF2-40B4-BE49-F238E27FC236}">
              <a16:creationId xmlns:a16="http://schemas.microsoft.com/office/drawing/2014/main" id="{83457A60-931F-49C6-9CD9-25E6E904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3" name="Picture 5">
          <a:extLst>
            <a:ext uri="{FF2B5EF4-FFF2-40B4-BE49-F238E27FC236}">
              <a16:creationId xmlns:a16="http://schemas.microsoft.com/office/drawing/2014/main" id="{5442CDDC-BEA3-4E9C-8FDE-EDE5189EC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4" name="Picture 5">
          <a:extLst>
            <a:ext uri="{FF2B5EF4-FFF2-40B4-BE49-F238E27FC236}">
              <a16:creationId xmlns:a16="http://schemas.microsoft.com/office/drawing/2014/main" id="{015E7517-87EF-41D3-AAEA-AC371D02A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5" name="Picture 5">
          <a:extLst>
            <a:ext uri="{FF2B5EF4-FFF2-40B4-BE49-F238E27FC236}">
              <a16:creationId xmlns:a16="http://schemas.microsoft.com/office/drawing/2014/main" id="{62C147B1-FB9A-4AF5-B539-5A5E73DB2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6" name="Picture 5">
          <a:extLst>
            <a:ext uri="{FF2B5EF4-FFF2-40B4-BE49-F238E27FC236}">
              <a16:creationId xmlns:a16="http://schemas.microsoft.com/office/drawing/2014/main" id="{BEBA52C6-2963-4CF3-8793-D8930D5A5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7" name="Picture 5">
          <a:extLst>
            <a:ext uri="{FF2B5EF4-FFF2-40B4-BE49-F238E27FC236}">
              <a16:creationId xmlns:a16="http://schemas.microsoft.com/office/drawing/2014/main" id="{64857193-16D2-46B2-ADA2-57443DF5FF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8" name="Picture 5">
          <a:extLst>
            <a:ext uri="{FF2B5EF4-FFF2-40B4-BE49-F238E27FC236}">
              <a16:creationId xmlns:a16="http://schemas.microsoft.com/office/drawing/2014/main" id="{C2F9355F-1794-4EE7-A24A-E80EB028C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79" name="Picture 5">
          <a:extLst>
            <a:ext uri="{FF2B5EF4-FFF2-40B4-BE49-F238E27FC236}">
              <a16:creationId xmlns:a16="http://schemas.microsoft.com/office/drawing/2014/main" id="{DBC309FB-8685-4800-95D6-6DB87D4FB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0" name="Picture 5">
          <a:extLst>
            <a:ext uri="{FF2B5EF4-FFF2-40B4-BE49-F238E27FC236}">
              <a16:creationId xmlns:a16="http://schemas.microsoft.com/office/drawing/2014/main" id="{71997E60-2A88-4ED5-BDB8-55892A0A3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1" name="Picture 5">
          <a:extLst>
            <a:ext uri="{FF2B5EF4-FFF2-40B4-BE49-F238E27FC236}">
              <a16:creationId xmlns:a16="http://schemas.microsoft.com/office/drawing/2014/main" id="{D2833AAE-00CA-448E-BB55-6D5C1E1E7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2" name="Picture 5">
          <a:extLst>
            <a:ext uri="{FF2B5EF4-FFF2-40B4-BE49-F238E27FC236}">
              <a16:creationId xmlns:a16="http://schemas.microsoft.com/office/drawing/2014/main" id="{D40CDE64-96D4-4DB1-89FB-B2010FCE2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3" name="Picture 5">
          <a:extLst>
            <a:ext uri="{FF2B5EF4-FFF2-40B4-BE49-F238E27FC236}">
              <a16:creationId xmlns:a16="http://schemas.microsoft.com/office/drawing/2014/main" id="{D07D142A-DE3A-40EE-9A3F-30FDE99452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4" name="Picture 5">
          <a:extLst>
            <a:ext uri="{FF2B5EF4-FFF2-40B4-BE49-F238E27FC236}">
              <a16:creationId xmlns:a16="http://schemas.microsoft.com/office/drawing/2014/main" id="{304218C0-05D0-4284-B7C6-323C859CF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5" name="Picture 5">
          <a:extLst>
            <a:ext uri="{FF2B5EF4-FFF2-40B4-BE49-F238E27FC236}">
              <a16:creationId xmlns:a16="http://schemas.microsoft.com/office/drawing/2014/main" id="{6A1925F7-E0BD-4052-BDDF-870F62851E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6" name="Picture 5">
          <a:extLst>
            <a:ext uri="{FF2B5EF4-FFF2-40B4-BE49-F238E27FC236}">
              <a16:creationId xmlns:a16="http://schemas.microsoft.com/office/drawing/2014/main" id="{1D3EEB16-EE79-41C9-BCA6-7B69989584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187" name="Picture 5">
          <a:extLst>
            <a:ext uri="{FF2B5EF4-FFF2-40B4-BE49-F238E27FC236}">
              <a16:creationId xmlns:a16="http://schemas.microsoft.com/office/drawing/2014/main" id="{DC31C65A-6E93-4BB7-9450-13E4E919C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88" name="Picture 5">
          <a:extLst>
            <a:ext uri="{FF2B5EF4-FFF2-40B4-BE49-F238E27FC236}">
              <a16:creationId xmlns:a16="http://schemas.microsoft.com/office/drawing/2014/main" id="{A74A5C21-0BE7-49F6-B91E-B09C41B35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89" name="Picture 5">
          <a:extLst>
            <a:ext uri="{FF2B5EF4-FFF2-40B4-BE49-F238E27FC236}">
              <a16:creationId xmlns:a16="http://schemas.microsoft.com/office/drawing/2014/main" id="{8F0ED350-DD53-4AE4-BCC7-DA18F2C45F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0" name="Picture 5">
          <a:extLst>
            <a:ext uri="{FF2B5EF4-FFF2-40B4-BE49-F238E27FC236}">
              <a16:creationId xmlns:a16="http://schemas.microsoft.com/office/drawing/2014/main" id="{2953C952-F125-47B9-A1C2-F6C55B82A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1" name="Picture 5">
          <a:extLst>
            <a:ext uri="{FF2B5EF4-FFF2-40B4-BE49-F238E27FC236}">
              <a16:creationId xmlns:a16="http://schemas.microsoft.com/office/drawing/2014/main" id="{9544F5D4-7AC8-4865-821D-9E031330C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2" name="Picture 5">
          <a:extLst>
            <a:ext uri="{FF2B5EF4-FFF2-40B4-BE49-F238E27FC236}">
              <a16:creationId xmlns:a16="http://schemas.microsoft.com/office/drawing/2014/main" id="{E43B546D-F22B-464E-8168-B48715DB7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3" name="Picture 5">
          <a:extLst>
            <a:ext uri="{FF2B5EF4-FFF2-40B4-BE49-F238E27FC236}">
              <a16:creationId xmlns:a16="http://schemas.microsoft.com/office/drawing/2014/main" id="{C20C763F-C94C-418D-A93E-3148F009AC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4" name="Picture 5">
          <a:extLst>
            <a:ext uri="{FF2B5EF4-FFF2-40B4-BE49-F238E27FC236}">
              <a16:creationId xmlns:a16="http://schemas.microsoft.com/office/drawing/2014/main" id="{57D95469-FC32-4024-BAF3-BA8FF97CA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5" name="Picture 5">
          <a:extLst>
            <a:ext uri="{FF2B5EF4-FFF2-40B4-BE49-F238E27FC236}">
              <a16:creationId xmlns:a16="http://schemas.microsoft.com/office/drawing/2014/main" id="{5E5F366A-A34E-426E-8B27-D418527DC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6" name="Picture 5">
          <a:extLst>
            <a:ext uri="{FF2B5EF4-FFF2-40B4-BE49-F238E27FC236}">
              <a16:creationId xmlns:a16="http://schemas.microsoft.com/office/drawing/2014/main" id="{4F411BCE-1EC0-4942-B4F2-9873174F2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7" name="Picture 5">
          <a:extLst>
            <a:ext uri="{FF2B5EF4-FFF2-40B4-BE49-F238E27FC236}">
              <a16:creationId xmlns:a16="http://schemas.microsoft.com/office/drawing/2014/main" id="{B2FCD998-3382-4E4E-ABFA-DC36CD8C9E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8" name="Picture 5">
          <a:extLst>
            <a:ext uri="{FF2B5EF4-FFF2-40B4-BE49-F238E27FC236}">
              <a16:creationId xmlns:a16="http://schemas.microsoft.com/office/drawing/2014/main" id="{F9C1DDF2-A3CF-44AD-974B-B6C21A0B7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199" name="Picture 5">
          <a:extLst>
            <a:ext uri="{FF2B5EF4-FFF2-40B4-BE49-F238E27FC236}">
              <a16:creationId xmlns:a16="http://schemas.microsoft.com/office/drawing/2014/main" id="{198BDED2-EF99-4D28-B4A2-E5A3C66CB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0" name="Picture 5">
          <a:extLst>
            <a:ext uri="{FF2B5EF4-FFF2-40B4-BE49-F238E27FC236}">
              <a16:creationId xmlns:a16="http://schemas.microsoft.com/office/drawing/2014/main" id="{F719579B-97BC-42F4-9FEF-DA1BC49F7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1" name="Picture 5">
          <a:extLst>
            <a:ext uri="{FF2B5EF4-FFF2-40B4-BE49-F238E27FC236}">
              <a16:creationId xmlns:a16="http://schemas.microsoft.com/office/drawing/2014/main" id="{3148773C-B598-4A37-88A4-4F744F822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2" name="Picture 5">
          <a:extLst>
            <a:ext uri="{FF2B5EF4-FFF2-40B4-BE49-F238E27FC236}">
              <a16:creationId xmlns:a16="http://schemas.microsoft.com/office/drawing/2014/main" id="{AC49D621-9CC2-4D94-98A8-FD1FBD67B5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3" name="Picture 5">
          <a:extLst>
            <a:ext uri="{FF2B5EF4-FFF2-40B4-BE49-F238E27FC236}">
              <a16:creationId xmlns:a16="http://schemas.microsoft.com/office/drawing/2014/main" id="{35FE90A2-72B3-4B3F-9F49-F984E35FC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4" name="Picture 5">
          <a:extLst>
            <a:ext uri="{FF2B5EF4-FFF2-40B4-BE49-F238E27FC236}">
              <a16:creationId xmlns:a16="http://schemas.microsoft.com/office/drawing/2014/main" id="{68043280-E00C-423B-A772-223A204FA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5" name="Picture 5">
          <a:extLst>
            <a:ext uri="{FF2B5EF4-FFF2-40B4-BE49-F238E27FC236}">
              <a16:creationId xmlns:a16="http://schemas.microsoft.com/office/drawing/2014/main" id="{3E187A15-C53A-4171-83A7-154E94249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6" name="Picture 5">
          <a:extLst>
            <a:ext uri="{FF2B5EF4-FFF2-40B4-BE49-F238E27FC236}">
              <a16:creationId xmlns:a16="http://schemas.microsoft.com/office/drawing/2014/main" id="{E621C3D7-ECC7-49DC-945F-F0DC63B3C9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7" name="Picture 5">
          <a:extLst>
            <a:ext uri="{FF2B5EF4-FFF2-40B4-BE49-F238E27FC236}">
              <a16:creationId xmlns:a16="http://schemas.microsoft.com/office/drawing/2014/main" id="{2DD4A3B2-D421-47A2-9607-AA141C296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08" name="Picture 5">
          <a:extLst>
            <a:ext uri="{FF2B5EF4-FFF2-40B4-BE49-F238E27FC236}">
              <a16:creationId xmlns:a16="http://schemas.microsoft.com/office/drawing/2014/main" id="{7DB8AEBF-1540-4259-8BFE-0236C6608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09" name="Picture 5">
          <a:extLst>
            <a:ext uri="{FF2B5EF4-FFF2-40B4-BE49-F238E27FC236}">
              <a16:creationId xmlns:a16="http://schemas.microsoft.com/office/drawing/2014/main" id="{64FDF79A-10AB-4FA6-A3F8-D6F5E7E24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0" name="Picture 5">
          <a:extLst>
            <a:ext uri="{FF2B5EF4-FFF2-40B4-BE49-F238E27FC236}">
              <a16:creationId xmlns:a16="http://schemas.microsoft.com/office/drawing/2014/main" id="{A796DCA9-EBFD-4F4C-847A-EBC7A9EAB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1" name="Picture 5">
          <a:extLst>
            <a:ext uri="{FF2B5EF4-FFF2-40B4-BE49-F238E27FC236}">
              <a16:creationId xmlns:a16="http://schemas.microsoft.com/office/drawing/2014/main" id="{1A24AFEB-9D41-4F7A-B4CB-4694D90D1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2" name="Picture 5">
          <a:extLst>
            <a:ext uri="{FF2B5EF4-FFF2-40B4-BE49-F238E27FC236}">
              <a16:creationId xmlns:a16="http://schemas.microsoft.com/office/drawing/2014/main" id="{AE9CE915-3E16-44FF-9C22-3EA63240A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3" name="Picture 5">
          <a:extLst>
            <a:ext uri="{FF2B5EF4-FFF2-40B4-BE49-F238E27FC236}">
              <a16:creationId xmlns:a16="http://schemas.microsoft.com/office/drawing/2014/main" id="{6D2D3125-B97E-465A-AC81-2F1A022FA4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4" name="Picture 5">
          <a:extLst>
            <a:ext uri="{FF2B5EF4-FFF2-40B4-BE49-F238E27FC236}">
              <a16:creationId xmlns:a16="http://schemas.microsoft.com/office/drawing/2014/main" id="{41CD6F29-AD3A-47C6-A7BC-A7C9D13CD5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5" name="Picture 5">
          <a:extLst>
            <a:ext uri="{FF2B5EF4-FFF2-40B4-BE49-F238E27FC236}">
              <a16:creationId xmlns:a16="http://schemas.microsoft.com/office/drawing/2014/main" id="{F6B51102-9629-49E9-9418-F811AED83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6" name="Picture 5">
          <a:extLst>
            <a:ext uri="{FF2B5EF4-FFF2-40B4-BE49-F238E27FC236}">
              <a16:creationId xmlns:a16="http://schemas.microsoft.com/office/drawing/2014/main" id="{7D1D462F-36B6-485E-AD32-4D4B22E20A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7" name="Picture 5">
          <a:extLst>
            <a:ext uri="{FF2B5EF4-FFF2-40B4-BE49-F238E27FC236}">
              <a16:creationId xmlns:a16="http://schemas.microsoft.com/office/drawing/2014/main" id="{FE031FF6-45DD-42CC-9D20-733F2B24C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8" name="Picture 5">
          <a:extLst>
            <a:ext uri="{FF2B5EF4-FFF2-40B4-BE49-F238E27FC236}">
              <a16:creationId xmlns:a16="http://schemas.microsoft.com/office/drawing/2014/main" id="{0F66D7D2-A415-420F-99D3-D2A857E35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19" name="Picture 5">
          <a:extLst>
            <a:ext uri="{FF2B5EF4-FFF2-40B4-BE49-F238E27FC236}">
              <a16:creationId xmlns:a16="http://schemas.microsoft.com/office/drawing/2014/main" id="{ECA52F35-765B-4718-AB8E-3619B41C26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0" name="Picture 5">
          <a:extLst>
            <a:ext uri="{FF2B5EF4-FFF2-40B4-BE49-F238E27FC236}">
              <a16:creationId xmlns:a16="http://schemas.microsoft.com/office/drawing/2014/main" id="{F0CBF213-4F3C-448B-89FF-A4206E931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1" name="Picture 5">
          <a:extLst>
            <a:ext uri="{FF2B5EF4-FFF2-40B4-BE49-F238E27FC236}">
              <a16:creationId xmlns:a16="http://schemas.microsoft.com/office/drawing/2014/main" id="{BF0C3BCB-BBA3-43EA-B645-35A4085AA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2" name="Picture 5">
          <a:extLst>
            <a:ext uri="{FF2B5EF4-FFF2-40B4-BE49-F238E27FC236}">
              <a16:creationId xmlns:a16="http://schemas.microsoft.com/office/drawing/2014/main" id="{24C5A8C9-4D80-497A-A46A-B77A0CF187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3" name="Picture 5">
          <a:extLst>
            <a:ext uri="{FF2B5EF4-FFF2-40B4-BE49-F238E27FC236}">
              <a16:creationId xmlns:a16="http://schemas.microsoft.com/office/drawing/2014/main" id="{12FE1562-0128-45E7-9006-2B2DD0944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4" name="Picture 5">
          <a:extLst>
            <a:ext uri="{FF2B5EF4-FFF2-40B4-BE49-F238E27FC236}">
              <a16:creationId xmlns:a16="http://schemas.microsoft.com/office/drawing/2014/main" id="{F8B1F5C7-1C4F-4092-B2E8-4FE678F32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5" name="Picture 5">
          <a:extLst>
            <a:ext uri="{FF2B5EF4-FFF2-40B4-BE49-F238E27FC236}">
              <a16:creationId xmlns:a16="http://schemas.microsoft.com/office/drawing/2014/main" id="{9EAD1E22-E5AE-46E2-93A4-226A5B9072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6" name="Picture 5">
          <a:extLst>
            <a:ext uri="{FF2B5EF4-FFF2-40B4-BE49-F238E27FC236}">
              <a16:creationId xmlns:a16="http://schemas.microsoft.com/office/drawing/2014/main" id="{AC32BD75-EACF-4648-8DF3-C58A765BF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7" name="Picture 5">
          <a:extLst>
            <a:ext uri="{FF2B5EF4-FFF2-40B4-BE49-F238E27FC236}">
              <a16:creationId xmlns:a16="http://schemas.microsoft.com/office/drawing/2014/main" id="{415B57CB-B402-4FC2-971B-F317230905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8" name="Picture 5">
          <a:extLst>
            <a:ext uri="{FF2B5EF4-FFF2-40B4-BE49-F238E27FC236}">
              <a16:creationId xmlns:a16="http://schemas.microsoft.com/office/drawing/2014/main" id="{516645D5-517E-41A1-A618-FB0617095F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229" name="Picture 5">
          <a:extLst>
            <a:ext uri="{FF2B5EF4-FFF2-40B4-BE49-F238E27FC236}">
              <a16:creationId xmlns:a16="http://schemas.microsoft.com/office/drawing/2014/main" id="{48B8E070-2660-4600-86B6-43CC4F387C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0" name="Picture 5">
          <a:extLst>
            <a:ext uri="{FF2B5EF4-FFF2-40B4-BE49-F238E27FC236}">
              <a16:creationId xmlns:a16="http://schemas.microsoft.com/office/drawing/2014/main" id="{62680F87-3131-48C6-86FB-9233AB897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1" name="Picture 5">
          <a:extLst>
            <a:ext uri="{FF2B5EF4-FFF2-40B4-BE49-F238E27FC236}">
              <a16:creationId xmlns:a16="http://schemas.microsoft.com/office/drawing/2014/main" id="{C298D0F5-4C73-4102-97AD-FEF371B90A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2" name="Picture 5">
          <a:extLst>
            <a:ext uri="{FF2B5EF4-FFF2-40B4-BE49-F238E27FC236}">
              <a16:creationId xmlns:a16="http://schemas.microsoft.com/office/drawing/2014/main" id="{C5E5F5C9-C327-477A-B712-42AE0CBF09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3" name="Picture 5">
          <a:extLst>
            <a:ext uri="{FF2B5EF4-FFF2-40B4-BE49-F238E27FC236}">
              <a16:creationId xmlns:a16="http://schemas.microsoft.com/office/drawing/2014/main" id="{1252261E-00D6-4B60-81B5-410225EC9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4" name="Picture 5">
          <a:extLst>
            <a:ext uri="{FF2B5EF4-FFF2-40B4-BE49-F238E27FC236}">
              <a16:creationId xmlns:a16="http://schemas.microsoft.com/office/drawing/2014/main" id="{78C713D4-6588-403C-ACCF-D4DC77C1B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5" name="Picture 5">
          <a:extLst>
            <a:ext uri="{FF2B5EF4-FFF2-40B4-BE49-F238E27FC236}">
              <a16:creationId xmlns:a16="http://schemas.microsoft.com/office/drawing/2014/main" id="{243B2E3A-20D9-475D-BC33-FEFFD29316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6" name="Picture 5">
          <a:extLst>
            <a:ext uri="{FF2B5EF4-FFF2-40B4-BE49-F238E27FC236}">
              <a16:creationId xmlns:a16="http://schemas.microsoft.com/office/drawing/2014/main" id="{663F1C20-F257-4203-9B5F-F21582D2F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7" name="Picture 5">
          <a:extLst>
            <a:ext uri="{FF2B5EF4-FFF2-40B4-BE49-F238E27FC236}">
              <a16:creationId xmlns:a16="http://schemas.microsoft.com/office/drawing/2014/main" id="{1FC3E389-1532-42AE-87A4-F8562172A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8" name="Picture 5">
          <a:extLst>
            <a:ext uri="{FF2B5EF4-FFF2-40B4-BE49-F238E27FC236}">
              <a16:creationId xmlns:a16="http://schemas.microsoft.com/office/drawing/2014/main" id="{B85C972E-523F-49FC-B4B2-3B6B73C90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39" name="Picture 5">
          <a:extLst>
            <a:ext uri="{FF2B5EF4-FFF2-40B4-BE49-F238E27FC236}">
              <a16:creationId xmlns:a16="http://schemas.microsoft.com/office/drawing/2014/main" id="{D2BED1AB-168B-4AE9-BC95-4F2DFCCF14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0" name="Picture 5">
          <a:extLst>
            <a:ext uri="{FF2B5EF4-FFF2-40B4-BE49-F238E27FC236}">
              <a16:creationId xmlns:a16="http://schemas.microsoft.com/office/drawing/2014/main" id="{83803D08-4AA8-4617-BF5A-A72327D946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1" name="Picture 5">
          <a:extLst>
            <a:ext uri="{FF2B5EF4-FFF2-40B4-BE49-F238E27FC236}">
              <a16:creationId xmlns:a16="http://schemas.microsoft.com/office/drawing/2014/main" id="{C7C94AC5-AA2B-4BE2-AA29-ED09D05E6D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2" name="Picture 5">
          <a:extLst>
            <a:ext uri="{FF2B5EF4-FFF2-40B4-BE49-F238E27FC236}">
              <a16:creationId xmlns:a16="http://schemas.microsoft.com/office/drawing/2014/main" id="{A94102A1-905C-4A41-B675-C477EC3252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3" name="Picture 5">
          <a:extLst>
            <a:ext uri="{FF2B5EF4-FFF2-40B4-BE49-F238E27FC236}">
              <a16:creationId xmlns:a16="http://schemas.microsoft.com/office/drawing/2014/main" id="{883FFFB2-0B47-42B4-8B42-C4C483C163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4" name="Picture 5">
          <a:extLst>
            <a:ext uri="{FF2B5EF4-FFF2-40B4-BE49-F238E27FC236}">
              <a16:creationId xmlns:a16="http://schemas.microsoft.com/office/drawing/2014/main" id="{01AF8932-B69E-4DE3-B0F0-80B435936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5" name="Picture 5">
          <a:extLst>
            <a:ext uri="{FF2B5EF4-FFF2-40B4-BE49-F238E27FC236}">
              <a16:creationId xmlns:a16="http://schemas.microsoft.com/office/drawing/2014/main" id="{93D6FD19-AC70-433B-8B48-DD00C7925F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6" name="Picture 5">
          <a:extLst>
            <a:ext uri="{FF2B5EF4-FFF2-40B4-BE49-F238E27FC236}">
              <a16:creationId xmlns:a16="http://schemas.microsoft.com/office/drawing/2014/main" id="{782C2E67-D048-4299-833A-90F06C917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7" name="Picture 5">
          <a:extLst>
            <a:ext uri="{FF2B5EF4-FFF2-40B4-BE49-F238E27FC236}">
              <a16:creationId xmlns:a16="http://schemas.microsoft.com/office/drawing/2014/main" id="{3113B835-BF1B-43EA-B866-B227C6999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8" name="Picture 5">
          <a:extLst>
            <a:ext uri="{FF2B5EF4-FFF2-40B4-BE49-F238E27FC236}">
              <a16:creationId xmlns:a16="http://schemas.microsoft.com/office/drawing/2014/main" id="{B23E39C5-A19E-49EF-877F-C0CFA3286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49" name="Picture 5">
          <a:extLst>
            <a:ext uri="{FF2B5EF4-FFF2-40B4-BE49-F238E27FC236}">
              <a16:creationId xmlns:a16="http://schemas.microsoft.com/office/drawing/2014/main" id="{48026352-9B00-4E5E-91B1-90247AB02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0" name="Picture 5">
          <a:extLst>
            <a:ext uri="{FF2B5EF4-FFF2-40B4-BE49-F238E27FC236}">
              <a16:creationId xmlns:a16="http://schemas.microsoft.com/office/drawing/2014/main" id="{C2A0021C-01A6-4724-9680-600802CB7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1" name="Picture 5">
          <a:extLst>
            <a:ext uri="{FF2B5EF4-FFF2-40B4-BE49-F238E27FC236}">
              <a16:creationId xmlns:a16="http://schemas.microsoft.com/office/drawing/2014/main" id="{DD1F96E0-C019-4180-A012-36503D76C9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2" name="Picture 5">
          <a:extLst>
            <a:ext uri="{FF2B5EF4-FFF2-40B4-BE49-F238E27FC236}">
              <a16:creationId xmlns:a16="http://schemas.microsoft.com/office/drawing/2014/main" id="{F2FDA1FD-872B-4499-9D65-0939ADB79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3" name="Picture 5">
          <a:extLst>
            <a:ext uri="{FF2B5EF4-FFF2-40B4-BE49-F238E27FC236}">
              <a16:creationId xmlns:a16="http://schemas.microsoft.com/office/drawing/2014/main" id="{28BDF9ED-E239-4522-AE7E-58CCADC60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4" name="Picture 5">
          <a:extLst>
            <a:ext uri="{FF2B5EF4-FFF2-40B4-BE49-F238E27FC236}">
              <a16:creationId xmlns:a16="http://schemas.microsoft.com/office/drawing/2014/main" id="{94AEF30F-0382-4106-A1B4-AB68435F9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5" name="Picture 5">
          <a:extLst>
            <a:ext uri="{FF2B5EF4-FFF2-40B4-BE49-F238E27FC236}">
              <a16:creationId xmlns:a16="http://schemas.microsoft.com/office/drawing/2014/main" id="{D42B1B16-9FC3-4C8F-81AE-EA51963B58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6" name="Picture 5">
          <a:extLst>
            <a:ext uri="{FF2B5EF4-FFF2-40B4-BE49-F238E27FC236}">
              <a16:creationId xmlns:a16="http://schemas.microsoft.com/office/drawing/2014/main" id="{B3D14EF8-099E-4F98-9FB1-6626481E4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7" name="Picture 5">
          <a:extLst>
            <a:ext uri="{FF2B5EF4-FFF2-40B4-BE49-F238E27FC236}">
              <a16:creationId xmlns:a16="http://schemas.microsoft.com/office/drawing/2014/main" id="{7246E816-9F41-4902-8BFD-791EB548BA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8" name="Picture 5">
          <a:extLst>
            <a:ext uri="{FF2B5EF4-FFF2-40B4-BE49-F238E27FC236}">
              <a16:creationId xmlns:a16="http://schemas.microsoft.com/office/drawing/2014/main" id="{C090ED3A-79A6-4543-969E-E094166AF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59" name="Picture 5">
          <a:extLst>
            <a:ext uri="{FF2B5EF4-FFF2-40B4-BE49-F238E27FC236}">
              <a16:creationId xmlns:a16="http://schemas.microsoft.com/office/drawing/2014/main" id="{1CC710EF-70DE-4456-88A3-55BA38C282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0" name="Picture 5">
          <a:extLst>
            <a:ext uri="{FF2B5EF4-FFF2-40B4-BE49-F238E27FC236}">
              <a16:creationId xmlns:a16="http://schemas.microsoft.com/office/drawing/2014/main" id="{8FF8ED90-34F8-4724-8FB3-85ACBD4E3F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1" name="Picture 5">
          <a:extLst>
            <a:ext uri="{FF2B5EF4-FFF2-40B4-BE49-F238E27FC236}">
              <a16:creationId xmlns:a16="http://schemas.microsoft.com/office/drawing/2014/main" id="{65393613-A52D-4010-83F2-4F6C3963FA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2" name="Picture 5">
          <a:extLst>
            <a:ext uri="{FF2B5EF4-FFF2-40B4-BE49-F238E27FC236}">
              <a16:creationId xmlns:a16="http://schemas.microsoft.com/office/drawing/2014/main" id="{3CB9B811-3FEC-4D4F-A6AB-2FFC3B439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3" name="Picture 5">
          <a:extLst>
            <a:ext uri="{FF2B5EF4-FFF2-40B4-BE49-F238E27FC236}">
              <a16:creationId xmlns:a16="http://schemas.microsoft.com/office/drawing/2014/main" id="{55DF6BF3-9666-42FA-833B-9BC980682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4" name="Picture 5">
          <a:extLst>
            <a:ext uri="{FF2B5EF4-FFF2-40B4-BE49-F238E27FC236}">
              <a16:creationId xmlns:a16="http://schemas.microsoft.com/office/drawing/2014/main" id="{D9844A54-3A86-4FC1-A01E-D5C06EC9E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5" name="Picture 5">
          <a:extLst>
            <a:ext uri="{FF2B5EF4-FFF2-40B4-BE49-F238E27FC236}">
              <a16:creationId xmlns:a16="http://schemas.microsoft.com/office/drawing/2014/main" id="{AD8D5EA3-54E5-4C0A-A08A-3727D867FB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6" name="Picture 5">
          <a:extLst>
            <a:ext uri="{FF2B5EF4-FFF2-40B4-BE49-F238E27FC236}">
              <a16:creationId xmlns:a16="http://schemas.microsoft.com/office/drawing/2014/main" id="{46ABD797-67A2-4247-9CD5-0E5E70F31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7" name="Picture 5">
          <a:extLst>
            <a:ext uri="{FF2B5EF4-FFF2-40B4-BE49-F238E27FC236}">
              <a16:creationId xmlns:a16="http://schemas.microsoft.com/office/drawing/2014/main" id="{C54D0A28-542E-4F2B-8372-0A49ED79B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8" name="Picture 5">
          <a:extLst>
            <a:ext uri="{FF2B5EF4-FFF2-40B4-BE49-F238E27FC236}">
              <a16:creationId xmlns:a16="http://schemas.microsoft.com/office/drawing/2014/main" id="{BFA87947-4174-4795-B15F-BDD301077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69" name="Picture 5">
          <a:extLst>
            <a:ext uri="{FF2B5EF4-FFF2-40B4-BE49-F238E27FC236}">
              <a16:creationId xmlns:a16="http://schemas.microsoft.com/office/drawing/2014/main" id="{572E8F2A-CF47-49C0-B311-33F19CEA66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0" name="Picture 5">
          <a:extLst>
            <a:ext uri="{FF2B5EF4-FFF2-40B4-BE49-F238E27FC236}">
              <a16:creationId xmlns:a16="http://schemas.microsoft.com/office/drawing/2014/main" id="{80352E56-7FE8-4984-B70B-517ED1681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1" name="Picture 5">
          <a:extLst>
            <a:ext uri="{FF2B5EF4-FFF2-40B4-BE49-F238E27FC236}">
              <a16:creationId xmlns:a16="http://schemas.microsoft.com/office/drawing/2014/main" id="{E876B357-0A44-4DDA-8B83-4CC7CC708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2" name="Picture 5">
          <a:extLst>
            <a:ext uri="{FF2B5EF4-FFF2-40B4-BE49-F238E27FC236}">
              <a16:creationId xmlns:a16="http://schemas.microsoft.com/office/drawing/2014/main" id="{69198EBF-0E21-4390-829B-33F9164EB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3" name="Picture 5">
          <a:extLst>
            <a:ext uri="{FF2B5EF4-FFF2-40B4-BE49-F238E27FC236}">
              <a16:creationId xmlns:a16="http://schemas.microsoft.com/office/drawing/2014/main" id="{9958B9ED-4B63-4272-8FA0-2CC9402482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4" name="Picture 5">
          <a:extLst>
            <a:ext uri="{FF2B5EF4-FFF2-40B4-BE49-F238E27FC236}">
              <a16:creationId xmlns:a16="http://schemas.microsoft.com/office/drawing/2014/main" id="{ECB6C98F-BF7F-4B13-8C25-A88AEEAF3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5" name="Picture 5">
          <a:extLst>
            <a:ext uri="{FF2B5EF4-FFF2-40B4-BE49-F238E27FC236}">
              <a16:creationId xmlns:a16="http://schemas.microsoft.com/office/drawing/2014/main" id="{CC398826-CB80-4F35-87F2-E40E117D1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6" name="Picture 5">
          <a:extLst>
            <a:ext uri="{FF2B5EF4-FFF2-40B4-BE49-F238E27FC236}">
              <a16:creationId xmlns:a16="http://schemas.microsoft.com/office/drawing/2014/main" id="{9D0C6D02-FA00-4F57-BF6A-DCD0103AD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7" name="Picture 5">
          <a:extLst>
            <a:ext uri="{FF2B5EF4-FFF2-40B4-BE49-F238E27FC236}">
              <a16:creationId xmlns:a16="http://schemas.microsoft.com/office/drawing/2014/main" id="{F3C31396-1E9A-435A-8F21-A33CF8147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8" name="Picture 5">
          <a:extLst>
            <a:ext uri="{FF2B5EF4-FFF2-40B4-BE49-F238E27FC236}">
              <a16:creationId xmlns:a16="http://schemas.microsoft.com/office/drawing/2014/main" id="{F6E619C5-0F92-469F-8447-505D52BFCE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79" name="Picture 5">
          <a:extLst>
            <a:ext uri="{FF2B5EF4-FFF2-40B4-BE49-F238E27FC236}">
              <a16:creationId xmlns:a16="http://schemas.microsoft.com/office/drawing/2014/main" id="{5EB90FEF-C08A-4059-AF35-AE6AF73737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0" name="Picture 5">
          <a:extLst>
            <a:ext uri="{FF2B5EF4-FFF2-40B4-BE49-F238E27FC236}">
              <a16:creationId xmlns:a16="http://schemas.microsoft.com/office/drawing/2014/main" id="{F46B8CDF-F5AE-4C0E-9405-9A92A66EE9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1" name="Picture 5">
          <a:extLst>
            <a:ext uri="{FF2B5EF4-FFF2-40B4-BE49-F238E27FC236}">
              <a16:creationId xmlns:a16="http://schemas.microsoft.com/office/drawing/2014/main" id="{BC7026F9-0993-4EF0-9B0E-5AD6C717C8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2" name="Picture 5">
          <a:extLst>
            <a:ext uri="{FF2B5EF4-FFF2-40B4-BE49-F238E27FC236}">
              <a16:creationId xmlns:a16="http://schemas.microsoft.com/office/drawing/2014/main" id="{C3F37AFE-ABA1-4B80-9E5A-84CEB635F9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3" name="Picture 5">
          <a:extLst>
            <a:ext uri="{FF2B5EF4-FFF2-40B4-BE49-F238E27FC236}">
              <a16:creationId xmlns:a16="http://schemas.microsoft.com/office/drawing/2014/main" id="{7AD7A6C3-CE69-4E3A-91F7-546F85B23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4" name="Picture 5">
          <a:extLst>
            <a:ext uri="{FF2B5EF4-FFF2-40B4-BE49-F238E27FC236}">
              <a16:creationId xmlns:a16="http://schemas.microsoft.com/office/drawing/2014/main" id="{7DCB0115-53DF-411C-9557-95EF210F6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5" name="Picture 5">
          <a:extLst>
            <a:ext uri="{FF2B5EF4-FFF2-40B4-BE49-F238E27FC236}">
              <a16:creationId xmlns:a16="http://schemas.microsoft.com/office/drawing/2014/main" id="{19033674-7509-4FBA-A50C-66CF24A4AC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6" name="Picture 5">
          <a:extLst>
            <a:ext uri="{FF2B5EF4-FFF2-40B4-BE49-F238E27FC236}">
              <a16:creationId xmlns:a16="http://schemas.microsoft.com/office/drawing/2014/main" id="{27DF6DC9-9375-46D2-B665-BFF60A27F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7" name="Picture 5">
          <a:extLst>
            <a:ext uri="{FF2B5EF4-FFF2-40B4-BE49-F238E27FC236}">
              <a16:creationId xmlns:a16="http://schemas.microsoft.com/office/drawing/2014/main" id="{1FC02267-1BCB-4A20-A7D8-83D2DB0D5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8" name="Picture 5">
          <a:extLst>
            <a:ext uri="{FF2B5EF4-FFF2-40B4-BE49-F238E27FC236}">
              <a16:creationId xmlns:a16="http://schemas.microsoft.com/office/drawing/2014/main" id="{61C723E9-0137-4A75-85CB-42695D001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89" name="Picture 5">
          <a:extLst>
            <a:ext uri="{FF2B5EF4-FFF2-40B4-BE49-F238E27FC236}">
              <a16:creationId xmlns:a16="http://schemas.microsoft.com/office/drawing/2014/main" id="{4B83E00D-176C-4764-917C-FB339DCF2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90" name="Picture 5">
          <a:extLst>
            <a:ext uri="{FF2B5EF4-FFF2-40B4-BE49-F238E27FC236}">
              <a16:creationId xmlns:a16="http://schemas.microsoft.com/office/drawing/2014/main" id="{D57C2DF8-FA6A-4146-A94C-CE2AC303D7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291" name="Picture 5">
          <a:extLst>
            <a:ext uri="{FF2B5EF4-FFF2-40B4-BE49-F238E27FC236}">
              <a16:creationId xmlns:a16="http://schemas.microsoft.com/office/drawing/2014/main" id="{5A891588-284F-457B-BDA0-61E35F66A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2" name="Picture 5">
          <a:extLst>
            <a:ext uri="{FF2B5EF4-FFF2-40B4-BE49-F238E27FC236}">
              <a16:creationId xmlns:a16="http://schemas.microsoft.com/office/drawing/2014/main" id="{FCF5F9E6-8AEA-4612-B3B6-6C3A93A85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3" name="Picture 5">
          <a:extLst>
            <a:ext uri="{FF2B5EF4-FFF2-40B4-BE49-F238E27FC236}">
              <a16:creationId xmlns:a16="http://schemas.microsoft.com/office/drawing/2014/main" id="{4CA9AD73-790B-4C21-A1AF-C56AC714E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4" name="Picture 5">
          <a:extLst>
            <a:ext uri="{FF2B5EF4-FFF2-40B4-BE49-F238E27FC236}">
              <a16:creationId xmlns:a16="http://schemas.microsoft.com/office/drawing/2014/main" id="{497FD9E2-91AA-419C-8D6D-47EBD92AE5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5" name="Picture 5">
          <a:extLst>
            <a:ext uri="{FF2B5EF4-FFF2-40B4-BE49-F238E27FC236}">
              <a16:creationId xmlns:a16="http://schemas.microsoft.com/office/drawing/2014/main" id="{EE126C39-7565-4A48-A86F-4FA950F3F1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6" name="Picture 5">
          <a:extLst>
            <a:ext uri="{FF2B5EF4-FFF2-40B4-BE49-F238E27FC236}">
              <a16:creationId xmlns:a16="http://schemas.microsoft.com/office/drawing/2014/main" id="{B9A79833-F9BE-4922-8165-961D7D0FD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7" name="Picture 5">
          <a:extLst>
            <a:ext uri="{FF2B5EF4-FFF2-40B4-BE49-F238E27FC236}">
              <a16:creationId xmlns:a16="http://schemas.microsoft.com/office/drawing/2014/main" id="{B9B59394-AC20-4BAB-B7FF-19F07397E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8" name="Picture 5">
          <a:extLst>
            <a:ext uri="{FF2B5EF4-FFF2-40B4-BE49-F238E27FC236}">
              <a16:creationId xmlns:a16="http://schemas.microsoft.com/office/drawing/2014/main" id="{85DA9A88-7A79-4650-8EE4-33B6EC8FE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299" name="Picture 5">
          <a:extLst>
            <a:ext uri="{FF2B5EF4-FFF2-40B4-BE49-F238E27FC236}">
              <a16:creationId xmlns:a16="http://schemas.microsoft.com/office/drawing/2014/main" id="{76322F8C-3783-40F2-A427-0E04248847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0" name="Picture 5">
          <a:extLst>
            <a:ext uri="{FF2B5EF4-FFF2-40B4-BE49-F238E27FC236}">
              <a16:creationId xmlns:a16="http://schemas.microsoft.com/office/drawing/2014/main" id="{3E94C816-EB76-48D2-8365-1A6FE93FC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1" name="Picture 5">
          <a:extLst>
            <a:ext uri="{FF2B5EF4-FFF2-40B4-BE49-F238E27FC236}">
              <a16:creationId xmlns:a16="http://schemas.microsoft.com/office/drawing/2014/main" id="{5605E700-8CA2-42E7-A1E8-769B450CE7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2" name="Picture 5">
          <a:extLst>
            <a:ext uri="{FF2B5EF4-FFF2-40B4-BE49-F238E27FC236}">
              <a16:creationId xmlns:a16="http://schemas.microsoft.com/office/drawing/2014/main" id="{46E9A336-FB70-46AD-A164-8732B34368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3" name="Picture 5">
          <a:extLst>
            <a:ext uri="{FF2B5EF4-FFF2-40B4-BE49-F238E27FC236}">
              <a16:creationId xmlns:a16="http://schemas.microsoft.com/office/drawing/2014/main" id="{C732E824-202C-4665-9BC5-F14503C95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4" name="Picture 5">
          <a:extLst>
            <a:ext uri="{FF2B5EF4-FFF2-40B4-BE49-F238E27FC236}">
              <a16:creationId xmlns:a16="http://schemas.microsoft.com/office/drawing/2014/main" id="{9E5ADB32-1D97-4183-863B-8CDD60022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5" name="Picture 5">
          <a:extLst>
            <a:ext uri="{FF2B5EF4-FFF2-40B4-BE49-F238E27FC236}">
              <a16:creationId xmlns:a16="http://schemas.microsoft.com/office/drawing/2014/main" id="{EE8BDE88-3188-4F1D-B82A-BF9B7DFE8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6" name="Picture 5">
          <a:extLst>
            <a:ext uri="{FF2B5EF4-FFF2-40B4-BE49-F238E27FC236}">
              <a16:creationId xmlns:a16="http://schemas.microsoft.com/office/drawing/2014/main" id="{2B622C14-FB23-410F-B642-63B518AF8D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7" name="Picture 5">
          <a:extLst>
            <a:ext uri="{FF2B5EF4-FFF2-40B4-BE49-F238E27FC236}">
              <a16:creationId xmlns:a16="http://schemas.microsoft.com/office/drawing/2014/main" id="{5AD6FF6E-557D-4C2A-B1A3-8C43242D0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8" name="Picture 5">
          <a:extLst>
            <a:ext uri="{FF2B5EF4-FFF2-40B4-BE49-F238E27FC236}">
              <a16:creationId xmlns:a16="http://schemas.microsoft.com/office/drawing/2014/main" id="{DEC343E9-F3F9-4B8E-9469-7EACD8148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09" name="Picture 5">
          <a:extLst>
            <a:ext uri="{FF2B5EF4-FFF2-40B4-BE49-F238E27FC236}">
              <a16:creationId xmlns:a16="http://schemas.microsoft.com/office/drawing/2014/main" id="{9A36D69D-F67C-4185-A7F5-C921D87E8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10" name="Picture 5">
          <a:extLst>
            <a:ext uri="{FF2B5EF4-FFF2-40B4-BE49-F238E27FC236}">
              <a16:creationId xmlns:a16="http://schemas.microsoft.com/office/drawing/2014/main" id="{74EB667D-AAE5-48E7-BC07-F119D7536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11" name="Picture 5">
          <a:extLst>
            <a:ext uri="{FF2B5EF4-FFF2-40B4-BE49-F238E27FC236}">
              <a16:creationId xmlns:a16="http://schemas.microsoft.com/office/drawing/2014/main" id="{7DE2404A-2BAA-417D-9AA9-6D7149F13A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12" name="Picture 5">
          <a:extLst>
            <a:ext uri="{FF2B5EF4-FFF2-40B4-BE49-F238E27FC236}">
              <a16:creationId xmlns:a16="http://schemas.microsoft.com/office/drawing/2014/main" id="{EF5B2FD9-B90F-4A3A-A963-B79A8CE104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3" name="Picture 5">
          <a:extLst>
            <a:ext uri="{FF2B5EF4-FFF2-40B4-BE49-F238E27FC236}">
              <a16:creationId xmlns:a16="http://schemas.microsoft.com/office/drawing/2014/main" id="{F7062731-9609-460D-865C-84C495BF2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4" name="Picture 5">
          <a:extLst>
            <a:ext uri="{FF2B5EF4-FFF2-40B4-BE49-F238E27FC236}">
              <a16:creationId xmlns:a16="http://schemas.microsoft.com/office/drawing/2014/main" id="{6EAA8BD0-0161-40F1-A8E8-ED05A6FA6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5" name="Picture 5">
          <a:extLst>
            <a:ext uri="{FF2B5EF4-FFF2-40B4-BE49-F238E27FC236}">
              <a16:creationId xmlns:a16="http://schemas.microsoft.com/office/drawing/2014/main" id="{65B4FD29-FDFE-4EB2-B5AC-A6110D7B7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6" name="Picture 5">
          <a:extLst>
            <a:ext uri="{FF2B5EF4-FFF2-40B4-BE49-F238E27FC236}">
              <a16:creationId xmlns:a16="http://schemas.microsoft.com/office/drawing/2014/main" id="{52BCAFB0-C175-4303-A34D-5521B1238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7" name="Picture 5">
          <a:extLst>
            <a:ext uri="{FF2B5EF4-FFF2-40B4-BE49-F238E27FC236}">
              <a16:creationId xmlns:a16="http://schemas.microsoft.com/office/drawing/2014/main" id="{E94DA903-566A-4429-A028-7983B3303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8" name="Picture 5">
          <a:extLst>
            <a:ext uri="{FF2B5EF4-FFF2-40B4-BE49-F238E27FC236}">
              <a16:creationId xmlns:a16="http://schemas.microsoft.com/office/drawing/2014/main" id="{0425EF7A-E241-4050-A4BE-9B973B2F42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19" name="Picture 5">
          <a:extLst>
            <a:ext uri="{FF2B5EF4-FFF2-40B4-BE49-F238E27FC236}">
              <a16:creationId xmlns:a16="http://schemas.microsoft.com/office/drawing/2014/main" id="{9CAD2DA0-E78F-4BBF-93B8-78B1CA3B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0" name="Picture 5">
          <a:extLst>
            <a:ext uri="{FF2B5EF4-FFF2-40B4-BE49-F238E27FC236}">
              <a16:creationId xmlns:a16="http://schemas.microsoft.com/office/drawing/2014/main" id="{219E2ABE-FDA4-4623-AE6C-D953C63BE0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1" name="Picture 5">
          <a:extLst>
            <a:ext uri="{FF2B5EF4-FFF2-40B4-BE49-F238E27FC236}">
              <a16:creationId xmlns:a16="http://schemas.microsoft.com/office/drawing/2014/main" id="{9A5EDCA6-37A0-41DD-8DE6-72AF71CF1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2" name="Picture 5">
          <a:extLst>
            <a:ext uri="{FF2B5EF4-FFF2-40B4-BE49-F238E27FC236}">
              <a16:creationId xmlns:a16="http://schemas.microsoft.com/office/drawing/2014/main" id="{31A85EBC-0F92-460B-9934-69AA9A918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3" name="Picture 5">
          <a:extLst>
            <a:ext uri="{FF2B5EF4-FFF2-40B4-BE49-F238E27FC236}">
              <a16:creationId xmlns:a16="http://schemas.microsoft.com/office/drawing/2014/main" id="{DD3CE1CE-69E3-43C7-A599-F50CDBF70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4" name="Picture 5">
          <a:extLst>
            <a:ext uri="{FF2B5EF4-FFF2-40B4-BE49-F238E27FC236}">
              <a16:creationId xmlns:a16="http://schemas.microsoft.com/office/drawing/2014/main" id="{6FA93D21-5ECB-40D7-A4BD-B0C7847ED9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5" name="Picture 5">
          <a:extLst>
            <a:ext uri="{FF2B5EF4-FFF2-40B4-BE49-F238E27FC236}">
              <a16:creationId xmlns:a16="http://schemas.microsoft.com/office/drawing/2014/main" id="{22E45E59-DDCF-46A8-933E-F85F088C18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6" name="Picture 5">
          <a:extLst>
            <a:ext uri="{FF2B5EF4-FFF2-40B4-BE49-F238E27FC236}">
              <a16:creationId xmlns:a16="http://schemas.microsoft.com/office/drawing/2014/main" id="{90FF084E-9E4B-413C-BA15-B3B98F313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7" name="Picture 5">
          <a:extLst>
            <a:ext uri="{FF2B5EF4-FFF2-40B4-BE49-F238E27FC236}">
              <a16:creationId xmlns:a16="http://schemas.microsoft.com/office/drawing/2014/main" id="{D7D3C91A-D822-457E-A342-4FB270DBE1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8" name="Picture 5">
          <a:extLst>
            <a:ext uri="{FF2B5EF4-FFF2-40B4-BE49-F238E27FC236}">
              <a16:creationId xmlns:a16="http://schemas.microsoft.com/office/drawing/2014/main" id="{6F61B26C-08DE-4E57-A916-B56A1ECD5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29" name="Picture 5">
          <a:extLst>
            <a:ext uri="{FF2B5EF4-FFF2-40B4-BE49-F238E27FC236}">
              <a16:creationId xmlns:a16="http://schemas.microsoft.com/office/drawing/2014/main" id="{CEA90225-CDA8-49B3-8C92-16F26B5BE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30" name="Picture 5">
          <a:extLst>
            <a:ext uri="{FF2B5EF4-FFF2-40B4-BE49-F238E27FC236}">
              <a16:creationId xmlns:a16="http://schemas.microsoft.com/office/drawing/2014/main" id="{C2DE7D5D-1736-4F03-B104-2165175F5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31" name="Picture 5">
          <a:extLst>
            <a:ext uri="{FF2B5EF4-FFF2-40B4-BE49-F238E27FC236}">
              <a16:creationId xmlns:a16="http://schemas.microsoft.com/office/drawing/2014/main" id="{59F3B5DD-781B-46E1-B4ED-E12F1F676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32" name="Picture 5">
          <a:extLst>
            <a:ext uri="{FF2B5EF4-FFF2-40B4-BE49-F238E27FC236}">
              <a16:creationId xmlns:a16="http://schemas.microsoft.com/office/drawing/2014/main" id="{70F4C392-4E4B-4F10-B2FB-94597FF65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333" name="Picture 5">
          <a:extLst>
            <a:ext uri="{FF2B5EF4-FFF2-40B4-BE49-F238E27FC236}">
              <a16:creationId xmlns:a16="http://schemas.microsoft.com/office/drawing/2014/main" id="{F4A56EE2-38B9-4B9D-BA7D-0627BE047F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4" name="Picture 5">
          <a:extLst>
            <a:ext uri="{FF2B5EF4-FFF2-40B4-BE49-F238E27FC236}">
              <a16:creationId xmlns:a16="http://schemas.microsoft.com/office/drawing/2014/main" id="{B121CDEB-79A2-4BB7-AEFF-D7D8961F62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5" name="Picture 5">
          <a:extLst>
            <a:ext uri="{FF2B5EF4-FFF2-40B4-BE49-F238E27FC236}">
              <a16:creationId xmlns:a16="http://schemas.microsoft.com/office/drawing/2014/main" id="{A99F024D-EB0E-421F-9431-869636E9F4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6" name="Picture 5">
          <a:extLst>
            <a:ext uri="{FF2B5EF4-FFF2-40B4-BE49-F238E27FC236}">
              <a16:creationId xmlns:a16="http://schemas.microsoft.com/office/drawing/2014/main" id="{DBB505D7-5762-483A-99B6-01FB49847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7" name="Picture 5">
          <a:extLst>
            <a:ext uri="{FF2B5EF4-FFF2-40B4-BE49-F238E27FC236}">
              <a16:creationId xmlns:a16="http://schemas.microsoft.com/office/drawing/2014/main" id="{D14A30DD-763D-4D6C-92B6-8B1AE40D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8" name="Picture 5">
          <a:extLst>
            <a:ext uri="{FF2B5EF4-FFF2-40B4-BE49-F238E27FC236}">
              <a16:creationId xmlns:a16="http://schemas.microsoft.com/office/drawing/2014/main" id="{9C35F333-6E6B-4465-BAA0-CAA533CBD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39" name="Picture 5">
          <a:extLst>
            <a:ext uri="{FF2B5EF4-FFF2-40B4-BE49-F238E27FC236}">
              <a16:creationId xmlns:a16="http://schemas.microsoft.com/office/drawing/2014/main" id="{C948F668-4363-4A67-BACB-B962DF8ED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0" name="Picture 5">
          <a:extLst>
            <a:ext uri="{FF2B5EF4-FFF2-40B4-BE49-F238E27FC236}">
              <a16:creationId xmlns:a16="http://schemas.microsoft.com/office/drawing/2014/main" id="{DAAA6803-E997-4D33-967C-8FC42EADA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1" name="Picture 5">
          <a:extLst>
            <a:ext uri="{FF2B5EF4-FFF2-40B4-BE49-F238E27FC236}">
              <a16:creationId xmlns:a16="http://schemas.microsoft.com/office/drawing/2014/main" id="{E68AE3B1-3324-4789-A99F-02E0AEF4A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2" name="Picture 5">
          <a:extLst>
            <a:ext uri="{FF2B5EF4-FFF2-40B4-BE49-F238E27FC236}">
              <a16:creationId xmlns:a16="http://schemas.microsoft.com/office/drawing/2014/main" id="{F436083A-AE60-47F2-83A7-00163FE7B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3" name="Picture 5">
          <a:extLst>
            <a:ext uri="{FF2B5EF4-FFF2-40B4-BE49-F238E27FC236}">
              <a16:creationId xmlns:a16="http://schemas.microsoft.com/office/drawing/2014/main" id="{4993C899-7B54-4247-BA9A-6366058679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4" name="Picture 5">
          <a:extLst>
            <a:ext uri="{FF2B5EF4-FFF2-40B4-BE49-F238E27FC236}">
              <a16:creationId xmlns:a16="http://schemas.microsoft.com/office/drawing/2014/main" id="{768C962E-7F52-47A5-A65D-DB0A28D2A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5" name="Picture 5">
          <a:extLst>
            <a:ext uri="{FF2B5EF4-FFF2-40B4-BE49-F238E27FC236}">
              <a16:creationId xmlns:a16="http://schemas.microsoft.com/office/drawing/2014/main" id="{EAC46FFA-216F-404D-9CBF-A75A3AE35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6" name="Picture 5">
          <a:extLst>
            <a:ext uri="{FF2B5EF4-FFF2-40B4-BE49-F238E27FC236}">
              <a16:creationId xmlns:a16="http://schemas.microsoft.com/office/drawing/2014/main" id="{4FFD6979-F572-41CB-84F0-0F91BD0C8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7" name="Picture 5">
          <a:extLst>
            <a:ext uri="{FF2B5EF4-FFF2-40B4-BE49-F238E27FC236}">
              <a16:creationId xmlns:a16="http://schemas.microsoft.com/office/drawing/2014/main" id="{7F509FC3-4109-4553-9FC1-F581B738E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8" name="Picture 5">
          <a:extLst>
            <a:ext uri="{FF2B5EF4-FFF2-40B4-BE49-F238E27FC236}">
              <a16:creationId xmlns:a16="http://schemas.microsoft.com/office/drawing/2014/main" id="{599EBA63-AEA9-45FB-85B1-B22A26B92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49" name="Picture 5">
          <a:extLst>
            <a:ext uri="{FF2B5EF4-FFF2-40B4-BE49-F238E27FC236}">
              <a16:creationId xmlns:a16="http://schemas.microsoft.com/office/drawing/2014/main" id="{A4A406F0-CD39-4482-887E-95EAA87B3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0" name="Picture 5">
          <a:extLst>
            <a:ext uri="{FF2B5EF4-FFF2-40B4-BE49-F238E27FC236}">
              <a16:creationId xmlns:a16="http://schemas.microsoft.com/office/drawing/2014/main" id="{8E69817B-DBEA-4651-B5CF-43D838368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1" name="Picture 5">
          <a:extLst>
            <a:ext uri="{FF2B5EF4-FFF2-40B4-BE49-F238E27FC236}">
              <a16:creationId xmlns:a16="http://schemas.microsoft.com/office/drawing/2014/main" id="{EC6785F3-DFD5-4445-992D-C8B090F707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2" name="Picture 5">
          <a:extLst>
            <a:ext uri="{FF2B5EF4-FFF2-40B4-BE49-F238E27FC236}">
              <a16:creationId xmlns:a16="http://schemas.microsoft.com/office/drawing/2014/main" id="{AEE82A95-88E7-49D8-967A-3042D43D5B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3" name="Picture 5">
          <a:extLst>
            <a:ext uri="{FF2B5EF4-FFF2-40B4-BE49-F238E27FC236}">
              <a16:creationId xmlns:a16="http://schemas.microsoft.com/office/drawing/2014/main" id="{C93063C7-FF77-465C-9F59-F1B384512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4" name="Picture 5">
          <a:extLst>
            <a:ext uri="{FF2B5EF4-FFF2-40B4-BE49-F238E27FC236}">
              <a16:creationId xmlns:a16="http://schemas.microsoft.com/office/drawing/2014/main" id="{5E9BF07C-6C8F-4616-9432-319AB2016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5" name="Picture 5">
          <a:extLst>
            <a:ext uri="{FF2B5EF4-FFF2-40B4-BE49-F238E27FC236}">
              <a16:creationId xmlns:a16="http://schemas.microsoft.com/office/drawing/2014/main" id="{BFB398A7-17B9-471F-97B5-D4A34D654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6" name="Picture 5">
          <a:extLst>
            <a:ext uri="{FF2B5EF4-FFF2-40B4-BE49-F238E27FC236}">
              <a16:creationId xmlns:a16="http://schemas.microsoft.com/office/drawing/2014/main" id="{D4F26739-9271-4F66-AAD9-1147F0DE6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7" name="Picture 5">
          <a:extLst>
            <a:ext uri="{FF2B5EF4-FFF2-40B4-BE49-F238E27FC236}">
              <a16:creationId xmlns:a16="http://schemas.microsoft.com/office/drawing/2014/main" id="{F8F7DBC7-8D1D-4A49-9A41-2465D2F4D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8" name="Picture 5">
          <a:extLst>
            <a:ext uri="{FF2B5EF4-FFF2-40B4-BE49-F238E27FC236}">
              <a16:creationId xmlns:a16="http://schemas.microsoft.com/office/drawing/2014/main" id="{75356138-5B17-4DD2-8A48-5CB11EF7C6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59" name="Picture 5">
          <a:extLst>
            <a:ext uri="{FF2B5EF4-FFF2-40B4-BE49-F238E27FC236}">
              <a16:creationId xmlns:a16="http://schemas.microsoft.com/office/drawing/2014/main" id="{9280F81A-9FCC-429D-8F79-872504F8A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0" name="Picture 5">
          <a:extLst>
            <a:ext uri="{FF2B5EF4-FFF2-40B4-BE49-F238E27FC236}">
              <a16:creationId xmlns:a16="http://schemas.microsoft.com/office/drawing/2014/main" id="{3F81FCA9-23CE-45C8-97FB-DA65F6680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1" name="Picture 5">
          <a:extLst>
            <a:ext uri="{FF2B5EF4-FFF2-40B4-BE49-F238E27FC236}">
              <a16:creationId xmlns:a16="http://schemas.microsoft.com/office/drawing/2014/main" id="{A7AADD05-B28E-4269-A145-BD2913BAB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2" name="Picture 5">
          <a:extLst>
            <a:ext uri="{FF2B5EF4-FFF2-40B4-BE49-F238E27FC236}">
              <a16:creationId xmlns:a16="http://schemas.microsoft.com/office/drawing/2014/main" id="{FC08D242-2569-4513-AC37-AD180DCAA6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3" name="Picture 5">
          <a:extLst>
            <a:ext uri="{FF2B5EF4-FFF2-40B4-BE49-F238E27FC236}">
              <a16:creationId xmlns:a16="http://schemas.microsoft.com/office/drawing/2014/main" id="{644FE039-021E-4874-B1C5-E7495A534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4" name="Picture 5">
          <a:extLst>
            <a:ext uri="{FF2B5EF4-FFF2-40B4-BE49-F238E27FC236}">
              <a16:creationId xmlns:a16="http://schemas.microsoft.com/office/drawing/2014/main" id="{ED3D37F0-1586-410A-8618-9E7CC1B5B9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5" name="Picture 5">
          <a:extLst>
            <a:ext uri="{FF2B5EF4-FFF2-40B4-BE49-F238E27FC236}">
              <a16:creationId xmlns:a16="http://schemas.microsoft.com/office/drawing/2014/main" id="{33EBACCE-B8F5-4CA5-A07A-E253DB12AF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6" name="Picture 5">
          <a:extLst>
            <a:ext uri="{FF2B5EF4-FFF2-40B4-BE49-F238E27FC236}">
              <a16:creationId xmlns:a16="http://schemas.microsoft.com/office/drawing/2014/main" id="{DD474D6F-CA79-46D6-92C2-1E30AF78A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7" name="Picture 5">
          <a:extLst>
            <a:ext uri="{FF2B5EF4-FFF2-40B4-BE49-F238E27FC236}">
              <a16:creationId xmlns:a16="http://schemas.microsoft.com/office/drawing/2014/main" id="{335D4637-C4E4-4E57-9FEC-29F731991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8" name="Picture 5">
          <a:extLst>
            <a:ext uri="{FF2B5EF4-FFF2-40B4-BE49-F238E27FC236}">
              <a16:creationId xmlns:a16="http://schemas.microsoft.com/office/drawing/2014/main" id="{5695743C-5A89-4239-B28A-F1589D779F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69" name="Picture 5">
          <a:extLst>
            <a:ext uri="{FF2B5EF4-FFF2-40B4-BE49-F238E27FC236}">
              <a16:creationId xmlns:a16="http://schemas.microsoft.com/office/drawing/2014/main" id="{ED74F300-B33C-41E0-A536-FD177D4DD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0" name="Picture 5">
          <a:extLst>
            <a:ext uri="{FF2B5EF4-FFF2-40B4-BE49-F238E27FC236}">
              <a16:creationId xmlns:a16="http://schemas.microsoft.com/office/drawing/2014/main" id="{91E05DA1-387D-4553-9604-888CBC846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1" name="Picture 5">
          <a:extLst>
            <a:ext uri="{FF2B5EF4-FFF2-40B4-BE49-F238E27FC236}">
              <a16:creationId xmlns:a16="http://schemas.microsoft.com/office/drawing/2014/main" id="{C8F45C3F-26F7-446E-B9C1-CA20E7C64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2" name="Picture 5">
          <a:extLst>
            <a:ext uri="{FF2B5EF4-FFF2-40B4-BE49-F238E27FC236}">
              <a16:creationId xmlns:a16="http://schemas.microsoft.com/office/drawing/2014/main" id="{B5D43C0C-5511-44F2-9B24-3CE7CE14F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3" name="Picture 5">
          <a:extLst>
            <a:ext uri="{FF2B5EF4-FFF2-40B4-BE49-F238E27FC236}">
              <a16:creationId xmlns:a16="http://schemas.microsoft.com/office/drawing/2014/main" id="{F681E51A-2AF4-4E5D-9C32-D1C42B2B7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4" name="Picture 5">
          <a:extLst>
            <a:ext uri="{FF2B5EF4-FFF2-40B4-BE49-F238E27FC236}">
              <a16:creationId xmlns:a16="http://schemas.microsoft.com/office/drawing/2014/main" id="{A158B594-40E8-496E-90DB-37ED9A4D69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5" name="Picture 5">
          <a:extLst>
            <a:ext uri="{FF2B5EF4-FFF2-40B4-BE49-F238E27FC236}">
              <a16:creationId xmlns:a16="http://schemas.microsoft.com/office/drawing/2014/main" id="{BB90855D-7512-42B3-AF7F-A9DCD2BB0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6" name="Picture 5">
          <a:extLst>
            <a:ext uri="{FF2B5EF4-FFF2-40B4-BE49-F238E27FC236}">
              <a16:creationId xmlns:a16="http://schemas.microsoft.com/office/drawing/2014/main" id="{AA3EBB4F-3073-48F9-B480-415714DB4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7" name="Picture 5">
          <a:extLst>
            <a:ext uri="{FF2B5EF4-FFF2-40B4-BE49-F238E27FC236}">
              <a16:creationId xmlns:a16="http://schemas.microsoft.com/office/drawing/2014/main" id="{0B7DF8D3-3C26-4679-8763-0E65331C6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8" name="Picture 5">
          <a:extLst>
            <a:ext uri="{FF2B5EF4-FFF2-40B4-BE49-F238E27FC236}">
              <a16:creationId xmlns:a16="http://schemas.microsoft.com/office/drawing/2014/main" id="{C6B6656B-77E0-4743-9694-0F6EF2E90C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79" name="Picture 5">
          <a:extLst>
            <a:ext uri="{FF2B5EF4-FFF2-40B4-BE49-F238E27FC236}">
              <a16:creationId xmlns:a16="http://schemas.microsoft.com/office/drawing/2014/main" id="{C4F5B762-6D76-4834-869F-3F71B114E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0" name="Picture 5">
          <a:extLst>
            <a:ext uri="{FF2B5EF4-FFF2-40B4-BE49-F238E27FC236}">
              <a16:creationId xmlns:a16="http://schemas.microsoft.com/office/drawing/2014/main" id="{4F4C06EE-B43E-432C-B39B-C86D44C77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1" name="Picture 5">
          <a:extLst>
            <a:ext uri="{FF2B5EF4-FFF2-40B4-BE49-F238E27FC236}">
              <a16:creationId xmlns:a16="http://schemas.microsoft.com/office/drawing/2014/main" id="{73C5610F-2F13-4392-9463-45539E1DB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2" name="Picture 5">
          <a:extLst>
            <a:ext uri="{FF2B5EF4-FFF2-40B4-BE49-F238E27FC236}">
              <a16:creationId xmlns:a16="http://schemas.microsoft.com/office/drawing/2014/main" id="{3275C277-902E-4CC3-B635-8FDA2D55B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3" name="Picture 5">
          <a:extLst>
            <a:ext uri="{FF2B5EF4-FFF2-40B4-BE49-F238E27FC236}">
              <a16:creationId xmlns:a16="http://schemas.microsoft.com/office/drawing/2014/main" id="{34E6562F-84E3-419D-B42A-B697EF201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4" name="Picture 5">
          <a:extLst>
            <a:ext uri="{FF2B5EF4-FFF2-40B4-BE49-F238E27FC236}">
              <a16:creationId xmlns:a16="http://schemas.microsoft.com/office/drawing/2014/main" id="{7AE91A65-3981-44F6-88CD-8EC7B10D2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5" name="Picture 5">
          <a:extLst>
            <a:ext uri="{FF2B5EF4-FFF2-40B4-BE49-F238E27FC236}">
              <a16:creationId xmlns:a16="http://schemas.microsoft.com/office/drawing/2014/main" id="{461DB5FD-5546-4814-B4FD-200325FFD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6" name="Picture 5">
          <a:extLst>
            <a:ext uri="{FF2B5EF4-FFF2-40B4-BE49-F238E27FC236}">
              <a16:creationId xmlns:a16="http://schemas.microsoft.com/office/drawing/2014/main" id="{2DC4E11D-2090-462B-8242-698D8BBE8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7" name="Picture 5">
          <a:extLst>
            <a:ext uri="{FF2B5EF4-FFF2-40B4-BE49-F238E27FC236}">
              <a16:creationId xmlns:a16="http://schemas.microsoft.com/office/drawing/2014/main" id="{B2B346EB-D8A4-47A1-831A-FB4A94BE30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8" name="Picture 5">
          <a:extLst>
            <a:ext uri="{FF2B5EF4-FFF2-40B4-BE49-F238E27FC236}">
              <a16:creationId xmlns:a16="http://schemas.microsoft.com/office/drawing/2014/main" id="{DAADDFD5-70E5-424E-A8D2-9558D73090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89" name="Picture 5">
          <a:extLst>
            <a:ext uri="{FF2B5EF4-FFF2-40B4-BE49-F238E27FC236}">
              <a16:creationId xmlns:a16="http://schemas.microsoft.com/office/drawing/2014/main" id="{969DF837-351A-4239-8DCC-5C32C6ED6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0" name="Picture 5">
          <a:extLst>
            <a:ext uri="{FF2B5EF4-FFF2-40B4-BE49-F238E27FC236}">
              <a16:creationId xmlns:a16="http://schemas.microsoft.com/office/drawing/2014/main" id="{F7AB4044-95EC-46BF-B1CD-BA84D66A71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1" name="Picture 5">
          <a:extLst>
            <a:ext uri="{FF2B5EF4-FFF2-40B4-BE49-F238E27FC236}">
              <a16:creationId xmlns:a16="http://schemas.microsoft.com/office/drawing/2014/main" id="{08CD23D4-7B43-478C-9806-0BE60FF5D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2" name="Picture 5">
          <a:extLst>
            <a:ext uri="{FF2B5EF4-FFF2-40B4-BE49-F238E27FC236}">
              <a16:creationId xmlns:a16="http://schemas.microsoft.com/office/drawing/2014/main" id="{8E47A5A4-3823-47EF-AE58-276A195726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3" name="Picture 5">
          <a:extLst>
            <a:ext uri="{FF2B5EF4-FFF2-40B4-BE49-F238E27FC236}">
              <a16:creationId xmlns:a16="http://schemas.microsoft.com/office/drawing/2014/main" id="{3A18362E-BA27-430D-9A7C-C6D4E4CF36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4" name="Picture 5">
          <a:extLst>
            <a:ext uri="{FF2B5EF4-FFF2-40B4-BE49-F238E27FC236}">
              <a16:creationId xmlns:a16="http://schemas.microsoft.com/office/drawing/2014/main" id="{C04FD49B-0906-48D1-B55D-D5BCC6E086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395" name="Picture 5">
          <a:extLst>
            <a:ext uri="{FF2B5EF4-FFF2-40B4-BE49-F238E27FC236}">
              <a16:creationId xmlns:a16="http://schemas.microsoft.com/office/drawing/2014/main" id="{8915DCB7-AA7A-4DB6-AFA6-5BE8E4A4BC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96" name="Picture 5">
          <a:extLst>
            <a:ext uri="{FF2B5EF4-FFF2-40B4-BE49-F238E27FC236}">
              <a16:creationId xmlns:a16="http://schemas.microsoft.com/office/drawing/2014/main" id="{64218E92-2535-4931-A7A9-FE45C3982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97" name="Picture 5">
          <a:extLst>
            <a:ext uri="{FF2B5EF4-FFF2-40B4-BE49-F238E27FC236}">
              <a16:creationId xmlns:a16="http://schemas.microsoft.com/office/drawing/2014/main" id="{1B0F4F96-3D3A-43C2-A9C4-48D5D940AB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98" name="Picture 5">
          <a:extLst>
            <a:ext uri="{FF2B5EF4-FFF2-40B4-BE49-F238E27FC236}">
              <a16:creationId xmlns:a16="http://schemas.microsoft.com/office/drawing/2014/main" id="{895774D3-10E6-4A7D-814A-3A0F96E12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399" name="Picture 5">
          <a:extLst>
            <a:ext uri="{FF2B5EF4-FFF2-40B4-BE49-F238E27FC236}">
              <a16:creationId xmlns:a16="http://schemas.microsoft.com/office/drawing/2014/main" id="{A515E58D-AA8F-4512-BEBB-7B996DA56C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0" name="Picture 5">
          <a:extLst>
            <a:ext uri="{FF2B5EF4-FFF2-40B4-BE49-F238E27FC236}">
              <a16:creationId xmlns:a16="http://schemas.microsoft.com/office/drawing/2014/main" id="{6D830EB1-28B6-4E24-8062-D6D71C919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1" name="Picture 5">
          <a:extLst>
            <a:ext uri="{FF2B5EF4-FFF2-40B4-BE49-F238E27FC236}">
              <a16:creationId xmlns:a16="http://schemas.microsoft.com/office/drawing/2014/main" id="{896276D7-8291-4E33-A5BE-90C9CDF720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2" name="Picture 5">
          <a:extLst>
            <a:ext uri="{FF2B5EF4-FFF2-40B4-BE49-F238E27FC236}">
              <a16:creationId xmlns:a16="http://schemas.microsoft.com/office/drawing/2014/main" id="{935457F7-D27A-4B90-8337-F7CF3C3A0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3" name="Picture 5">
          <a:extLst>
            <a:ext uri="{FF2B5EF4-FFF2-40B4-BE49-F238E27FC236}">
              <a16:creationId xmlns:a16="http://schemas.microsoft.com/office/drawing/2014/main" id="{B2EEA63B-AA66-4B91-AFD0-7414EA993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4" name="Picture 5">
          <a:extLst>
            <a:ext uri="{FF2B5EF4-FFF2-40B4-BE49-F238E27FC236}">
              <a16:creationId xmlns:a16="http://schemas.microsoft.com/office/drawing/2014/main" id="{EFF4CDB0-C4E8-4AEA-93A9-A20C1232D9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5" name="Picture 5">
          <a:extLst>
            <a:ext uri="{FF2B5EF4-FFF2-40B4-BE49-F238E27FC236}">
              <a16:creationId xmlns:a16="http://schemas.microsoft.com/office/drawing/2014/main" id="{95B7E126-A13E-4882-9AE3-6884ABF352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6" name="Picture 5">
          <a:extLst>
            <a:ext uri="{FF2B5EF4-FFF2-40B4-BE49-F238E27FC236}">
              <a16:creationId xmlns:a16="http://schemas.microsoft.com/office/drawing/2014/main" id="{C0FD77EB-E893-4D8D-BB9D-9B6ECF453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7" name="Picture 5">
          <a:extLst>
            <a:ext uri="{FF2B5EF4-FFF2-40B4-BE49-F238E27FC236}">
              <a16:creationId xmlns:a16="http://schemas.microsoft.com/office/drawing/2014/main" id="{F148BF51-5396-41D7-8F96-1DDF151A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8" name="Picture 5">
          <a:extLst>
            <a:ext uri="{FF2B5EF4-FFF2-40B4-BE49-F238E27FC236}">
              <a16:creationId xmlns:a16="http://schemas.microsoft.com/office/drawing/2014/main" id="{15D6D345-1BF8-4E9B-A174-45F5DF5E2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09" name="Picture 5">
          <a:extLst>
            <a:ext uri="{FF2B5EF4-FFF2-40B4-BE49-F238E27FC236}">
              <a16:creationId xmlns:a16="http://schemas.microsoft.com/office/drawing/2014/main" id="{361449BC-99EB-4074-A3C1-51B61EBF3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0" name="Picture 5">
          <a:extLst>
            <a:ext uri="{FF2B5EF4-FFF2-40B4-BE49-F238E27FC236}">
              <a16:creationId xmlns:a16="http://schemas.microsoft.com/office/drawing/2014/main" id="{9B7944CD-3888-462D-BEF2-3BF0F24E4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1" name="Picture 5">
          <a:extLst>
            <a:ext uri="{FF2B5EF4-FFF2-40B4-BE49-F238E27FC236}">
              <a16:creationId xmlns:a16="http://schemas.microsoft.com/office/drawing/2014/main" id="{34B6DBD6-DB87-442C-81FF-629D15560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2" name="Picture 5">
          <a:extLst>
            <a:ext uri="{FF2B5EF4-FFF2-40B4-BE49-F238E27FC236}">
              <a16:creationId xmlns:a16="http://schemas.microsoft.com/office/drawing/2014/main" id="{386ECF55-F06D-4138-A286-634A9D8AF6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3" name="Picture 5">
          <a:extLst>
            <a:ext uri="{FF2B5EF4-FFF2-40B4-BE49-F238E27FC236}">
              <a16:creationId xmlns:a16="http://schemas.microsoft.com/office/drawing/2014/main" id="{85C15A36-DF74-420B-A3D2-D2CB7E62F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4" name="Picture 5">
          <a:extLst>
            <a:ext uri="{FF2B5EF4-FFF2-40B4-BE49-F238E27FC236}">
              <a16:creationId xmlns:a16="http://schemas.microsoft.com/office/drawing/2014/main" id="{CE9E28ED-AD74-4164-B7DA-165DC9E8BE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5" name="Picture 5">
          <a:extLst>
            <a:ext uri="{FF2B5EF4-FFF2-40B4-BE49-F238E27FC236}">
              <a16:creationId xmlns:a16="http://schemas.microsoft.com/office/drawing/2014/main" id="{18FE5B77-F37E-41F4-85A1-42B3A46BB8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416" name="Picture 5">
          <a:extLst>
            <a:ext uri="{FF2B5EF4-FFF2-40B4-BE49-F238E27FC236}">
              <a16:creationId xmlns:a16="http://schemas.microsoft.com/office/drawing/2014/main" id="{7CDF26B7-727F-4C1F-8368-2CD507CB1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17" name="Picture 5">
          <a:extLst>
            <a:ext uri="{FF2B5EF4-FFF2-40B4-BE49-F238E27FC236}">
              <a16:creationId xmlns:a16="http://schemas.microsoft.com/office/drawing/2014/main" id="{F554AB60-E95B-4751-82A0-1778F188C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18" name="Picture 5">
          <a:extLst>
            <a:ext uri="{FF2B5EF4-FFF2-40B4-BE49-F238E27FC236}">
              <a16:creationId xmlns:a16="http://schemas.microsoft.com/office/drawing/2014/main" id="{8EDD78DE-771D-4441-9791-AC5112770A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19" name="Picture 5">
          <a:extLst>
            <a:ext uri="{FF2B5EF4-FFF2-40B4-BE49-F238E27FC236}">
              <a16:creationId xmlns:a16="http://schemas.microsoft.com/office/drawing/2014/main" id="{09153199-625B-4D67-958E-C0BCFF465B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0" name="Picture 5">
          <a:extLst>
            <a:ext uri="{FF2B5EF4-FFF2-40B4-BE49-F238E27FC236}">
              <a16:creationId xmlns:a16="http://schemas.microsoft.com/office/drawing/2014/main" id="{E941CB62-9B2C-4213-AF4E-5E81B32E7E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1" name="Picture 5">
          <a:extLst>
            <a:ext uri="{FF2B5EF4-FFF2-40B4-BE49-F238E27FC236}">
              <a16:creationId xmlns:a16="http://schemas.microsoft.com/office/drawing/2014/main" id="{0764B518-DAC2-400B-A98E-B75E18ADB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2" name="Picture 5">
          <a:extLst>
            <a:ext uri="{FF2B5EF4-FFF2-40B4-BE49-F238E27FC236}">
              <a16:creationId xmlns:a16="http://schemas.microsoft.com/office/drawing/2014/main" id="{5A12BCDC-238D-4E6E-9C53-34AB48676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3" name="Picture 5">
          <a:extLst>
            <a:ext uri="{FF2B5EF4-FFF2-40B4-BE49-F238E27FC236}">
              <a16:creationId xmlns:a16="http://schemas.microsoft.com/office/drawing/2014/main" id="{8B47403D-CC74-4F14-9E4D-19BB6AE35B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4" name="Picture 5">
          <a:extLst>
            <a:ext uri="{FF2B5EF4-FFF2-40B4-BE49-F238E27FC236}">
              <a16:creationId xmlns:a16="http://schemas.microsoft.com/office/drawing/2014/main" id="{C615D9FC-3801-4F15-B585-FAA946FC8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5" name="Picture 5">
          <a:extLst>
            <a:ext uri="{FF2B5EF4-FFF2-40B4-BE49-F238E27FC236}">
              <a16:creationId xmlns:a16="http://schemas.microsoft.com/office/drawing/2014/main" id="{71D873C9-4DE7-4136-A46C-69BEDF368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6" name="Picture 5">
          <a:extLst>
            <a:ext uri="{FF2B5EF4-FFF2-40B4-BE49-F238E27FC236}">
              <a16:creationId xmlns:a16="http://schemas.microsoft.com/office/drawing/2014/main" id="{BFDB5E82-2F8C-4A4D-92C9-72E1B6101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7" name="Picture 5">
          <a:extLst>
            <a:ext uri="{FF2B5EF4-FFF2-40B4-BE49-F238E27FC236}">
              <a16:creationId xmlns:a16="http://schemas.microsoft.com/office/drawing/2014/main" id="{D15481A6-51C3-473D-AAAD-6524EB3EE5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8" name="Picture 5">
          <a:extLst>
            <a:ext uri="{FF2B5EF4-FFF2-40B4-BE49-F238E27FC236}">
              <a16:creationId xmlns:a16="http://schemas.microsoft.com/office/drawing/2014/main" id="{D4AAAE89-C1EE-4F47-868E-45C207D11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29" name="Picture 5">
          <a:extLst>
            <a:ext uri="{FF2B5EF4-FFF2-40B4-BE49-F238E27FC236}">
              <a16:creationId xmlns:a16="http://schemas.microsoft.com/office/drawing/2014/main" id="{5289612D-BAA9-4594-B3BE-979CADC8A5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0" name="Picture 5">
          <a:extLst>
            <a:ext uri="{FF2B5EF4-FFF2-40B4-BE49-F238E27FC236}">
              <a16:creationId xmlns:a16="http://schemas.microsoft.com/office/drawing/2014/main" id="{BC84E117-4CAE-4C39-92C9-4A6D2341C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1" name="Picture 5">
          <a:extLst>
            <a:ext uri="{FF2B5EF4-FFF2-40B4-BE49-F238E27FC236}">
              <a16:creationId xmlns:a16="http://schemas.microsoft.com/office/drawing/2014/main" id="{1C82F422-9156-4882-8B41-69090E208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2" name="Picture 5">
          <a:extLst>
            <a:ext uri="{FF2B5EF4-FFF2-40B4-BE49-F238E27FC236}">
              <a16:creationId xmlns:a16="http://schemas.microsoft.com/office/drawing/2014/main" id="{8CE64B8D-B948-41D1-926C-1966AA95C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3" name="Picture 5">
          <a:extLst>
            <a:ext uri="{FF2B5EF4-FFF2-40B4-BE49-F238E27FC236}">
              <a16:creationId xmlns:a16="http://schemas.microsoft.com/office/drawing/2014/main" id="{CC4D443D-B2E6-4FCB-9038-4C0D6EB06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4" name="Picture 5">
          <a:extLst>
            <a:ext uri="{FF2B5EF4-FFF2-40B4-BE49-F238E27FC236}">
              <a16:creationId xmlns:a16="http://schemas.microsoft.com/office/drawing/2014/main" id="{C0CC1A41-06E7-4229-A14A-94AF544A7C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5" name="Picture 5">
          <a:extLst>
            <a:ext uri="{FF2B5EF4-FFF2-40B4-BE49-F238E27FC236}">
              <a16:creationId xmlns:a16="http://schemas.microsoft.com/office/drawing/2014/main" id="{503C68E7-A2D2-4B4A-9D21-AA619890E9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6" name="Picture 5">
          <a:extLst>
            <a:ext uri="{FF2B5EF4-FFF2-40B4-BE49-F238E27FC236}">
              <a16:creationId xmlns:a16="http://schemas.microsoft.com/office/drawing/2014/main" id="{27D95235-F4E1-4D67-89F4-DF77ABD10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7" name="Picture 5">
          <a:extLst>
            <a:ext uri="{FF2B5EF4-FFF2-40B4-BE49-F238E27FC236}">
              <a16:creationId xmlns:a16="http://schemas.microsoft.com/office/drawing/2014/main" id="{9203E036-DA52-4A70-AC15-41080123B5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8" name="Picture 5">
          <a:extLst>
            <a:ext uri="{FF2B5EF4-FFF2-40B4-BE49-F238E27FC236}">
              <a16:creationId xmlns:a16="http://schemas.microsoft.com/office/drawing/2014/main" id="{942B38CF-F018-4ECB-957A-9D7E3693F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39" name="Picture 5">
          <a:extLst>
            <a:ext uri="{FF2B5EF4-FFF2-40B4-BE49-F238E27FC236}">
              <a16:creationId xmlns:a16="http://schemas.microsoft.com/office/drawing/2014/main" id="{7D5D62DF-9613-4FF6-AE1D-59C877B921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0" name="Picture 5">
          <a:extLst>
            <a:ext uri="{FF2B5EF4-FFF2-40B4-BE49-F238E27FC236}">
              <a16:creationId xmlns:a16="http://schemas.microsoft.com/office/drawing/2014/main" id="{C7BC37B5-8929-45B8-ACA9-0D6C68FAB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1" name="Picture 5">
          <a:extLst>
            <a:ext uri="{FF2B5EF4-FFF2-40B4-BE49-F238E27FC236}">
              <a16:creationId xmlns:a16="http://schemas.microsoft.com/office/drawing/2014/main" id="{9B21B9A3-2C6E-4652-8F82-1733972A39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2" name="Picture 5">
          <a:extLst>
            <a:ext uri="{FF2B5EF4-FFF2-40B4-BE49-F238E27FC236}">
              <a16:creationId xmlns:a16="http://schemas.microsoft.com/office/drawing/2014/main" id="{E45F5D85-81CA-46AC-8AFF-37C7FD631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3" name="Picture 5">
          <a:extLst>
            <a:ext uri="{FF2B5EF4-FFF2-40B4-BE49-F238E27FC236}">
              <a16:creationId xmlns:a16="http://schemas.microsoft.com/office/drawing/2014/main" id="{4582CC37-0CAC-4BA6-9AD3-C0274A7B2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4" name="Picture 5">
          <a:extLst>
            <a:ext uri="{FF2B5EF4-FFF2-40B4-BE49-F238E27FC236}">
              <a16:creationId xmlns:a16="http://schemas.microsoft.com/office/drawing/2014/main" id="{277A764B-A17E-4ED7-ABDB-5125BA478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5" name="Picture 5">
          <a:extLst>
            <a:ext uri="{FF2B5EF4-FFF2-40B4-BE49-F238E27FC236}">
              <a16:creationId xmlns:a16="http://schemas.microsoft.com/office/drawing/2014/main" id="{2A0AB01D-74BD-4EF5-9C53-626C6E1E0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6" name="Picture 5">
          <a:extLst>
            <a:ext uri="{FF2B5EF4-FFF2-40B4-BE49-F238E27FC236}">
              <a16:creationId xmlns:a16="http://schemas.microsoft.com/office/drawing/2014/main" id="{2BE1A5DD-8084-4995-ADC1-5E53838DD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7" name="Picture 5">
          <a:extLst>
            <a:ext uri="{FF2B5EF4-FFF2-40B4-BE49-F238E27FC236}">
              <a16:creationId xmlns:a16="http://schemas.microsoft.com/office/drawing/2014/main" id="{708DC66F-5D0F-4849-B8B5-E69C70563B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8" name="Picture 5">
          <a:extLst>
            <a:ext uri="{FF2B5EF4-FFF2-40B4-BE49-F238E27FC236}">
              <a16:creationId xmlns:a16="http://schemas.microsoft.com/office/drawing/2014/main" id="{9082A22A-C2AE-48CF-86E9-30C6DFF1A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49" name="Picture 5">
          <a:extLst>
            <a:ext uri="{FF2B5EF4-FFF2-40B4-BE49-F238E27FC236}">
              <a16:creationId xmlns:a16="http://schemas.microsoft.com/office/drawing/2014/main" id="{61831F47-C7A7-4039-ACDB-584A17E31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0" name="Picture 5">
          <a:extLst>
            <a:ext uri="{FF2B5EF4-FFF2-40B4-BE49-F238E27FC236}">
              <a16:creationId xmlns:a16="http://schemas.microsoft.com/office/drawing/2014/main" id="{0F88DB03-38D9-4EBF-BF65-3E059A9A7A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1" name="Picture 5">
          <a:extLst>
            <a:ext uri="{FF2B5EF4-FFF2-40B4-BE49-F238E27FC236}">
              <a16:creationId xmlns:a16="http://schemas.microsoft.com/office/drawing/2014/main" id="{6F3BCC20-13BA-4DDE-893E-2505FB2E82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2" name="Picture 5">
          <a:extLst>
            <a:ext uri="{FF2B5EF4-FFF2-40B4-BE49-F238E27FC236}">
              <a16:creationId xmlns:a16="http://schemas.microsoft.com/office/drawing/2014/main" id="{861532E5-BB16-4B5A-912D-21A84BE1D4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3" name="Picture 5">
          <a:extLst>
            <a:ext uri="{FF2B5EF4-FFF2-40B4-BE49-F238E27FC236}">
              <a16:creationId xmlns:a16="http://schemas.microsoft.com/office/drawing/2014/main" id="{C660FCF1-EF42-44B4-B5E5-2FF117408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4" name="Picture 5">
          <a:extLst>
            <a:ext uri="{FF2B5EF4-FFF2-40B4-BE49-F238E27FC236}">
              <a16:creationId xmlns:a16="http://schemas.microsoft.com/office/drawing/2014/main" id="{E766C9CF-BBDE-4B1D-A51B-FD25A6311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5" name="Picture 5">
          <a:extLst>
            <a:ext uri="{FF2B5EF4-FFF2-40B4-BE49-F238E27FC236}">
              <a16:creationId xmlns:a16="http://schemas.microsoft.com/office/drawing/2014/main" id="{BD46E1A0-5115-4BCC-91A6-A10EAD0F3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6" name="Picture 5">
          <a:extLst>
            <a:ext uri="{FF2B5EF4-FFF2-40B4-BE49-F238E27FC236}">
              <a16:creationId xmlns:a16="http://schemas.microsoft.com/office/drawing/2014/main" id="{FC0E5B86-73EB-4FD8-B021-8F8A2F8B7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7" name="Picture 5">
          <a:extLst>
            <a:ext uri="{FF2B5EF4-FFF2-40B4-BE49-F238E27FC236}">
              <a16:creationId xmlns:a16="http://schemas.microsoft.com/office/drawing/2014/main" id="{DB6DD967-496A-439D-8754-238B5DEF5C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8" name="Picture 5">
          <a:extLst>
            <a:ext uri="{FF2B5EF4-FFF2-40B4-BE49-F238E27FC236}">
              <a16:creationId xmlns:a16="http://schemas.microsoft.com/office/drawing/2014/main" id="{9E836E7F-2425-4295-B030-BDCB867176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59" name="Picture 5">
          <a:extLst>
            <a:ext uri="{FF2B5EF4-FFF2-40B4-BE49-F238E27FC236}">
              <a16:creationId xmlns:a16="http://schemas.microsoft.com/office/drawing/2014/main" id="{58C537BA-655E-44F8-838E-EDAE53E94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0" name="Picture 5">
          <a:extLst>
            <a:ext uri="{FF2B5EF4-FFF2-40B4-BE49-F238E27FC236}">
              <a16:creationId xmlns:a16="http://schemas.microsoft.com/office/drawing/2014/main" id="{BF2A81AB-BCC6-4668-B96F-76CFCC7238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1" name="Picture 5">
          <a:extLst>
            <a:ext uri="{FF2B5EF4-FFF2-40B4-BE49-F238E27FC236}">
              <a16:creationId xmlns:a16="http://schemas.microsoft.com/office/drawing/2014/main" id="{41165207-7CDC-405F-9CD0-408496C4D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2" name="Picture 5">
          <a:extLst>
            <a:ext uri="{FF2B5EF4-FFF2-40B4-BE49-F238E27FC236}">
              <a16:creationId xmlns:a16="http://schemas.microsoft.com/office/drawing/2014/main" id="{A7A7BD78-6F7C-4AA5-B7B8-CB4DE4BA2B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3" name="Picture 5">
          <a:extLst>
            <a:ext uri="{FF2B5EF4-FFF2-40B4-BE49-F238E27FC236}">
              <a16:creationId xmlns:a16="http://schemas.microsoft.com/office/drawing/2014/main" id="{F822BCB5-AB4F-42B1-8255-7B8F6C540B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4" name="Picture 5">
          <a:extLst>
            <a:ext uri="{FF2B5EF4-FFF2-40B4-BE49-F238E27FC236}">
              <a16:creationId xmlns:a16="http://schemas.microsoft.com/office/drawing/2014/main" id="{73EF55A1-671F-4987-B561-277EA50190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5" name="Picture 5">
          <a:extLst>
            <a:ext uri="{FF2B5EF4-FFF2-40B4-BE49-F238E27FC236}">
              <a16:creationId xmlns:a16="http://schemas.microsoft.com/office/drawing/2014/main" id="{570639AD-899D-4B1C-B9FC-0604EF41B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6" name="Picture 5">
          <a:extLst>
            <a:ext uri="{FF2B5EF4-FFF2-40B4-BE49-F238E27FC236}">
              <a16:creationId xmlns:a16="http://schemas.microsoft.com/office/drawing/2014/main" id="{7A8BFD8B-B6DF-4ADF-9C70-AE50A9B613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7" name="Picture 5">
          <a:extLst>
            <a:ext uri="{FF2B5EF4-FFF2-40B4-BE49-F238E27FC236}">
              <a16:creationId xmlns:a16="http://schemas.microsoft.com/office/drawing/2014/main" id="{70BED87D-BCA9-423D-98F6-A53B96578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8" name="Picture 5">
          <a:extLst>
            <a:ext uri="{FF2B5EF4-FFF2-40B4-BE49-F238E27FC236}">
              <a16:creationId xmlns:a16="http://schemas.microsoft.com/office/drawing/2014/main" id="{25D3895A-2232-4E33-8689-21F821CF76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69" name="Picture 5">
          <a:extLst>
            <a:ext uri="{FF2B5EF4-FFF2-40B4-BE49-F238E27FC236}">
              <a16:creationId xmlns:a16="http://schemas.microsoft.com/office/drawing/2014/main" id="{080599C4-5BAC-4784-A6E7-5F80E21EF5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0" name="Picture 5">
          <a:extLst>
            <a:ext uri="{FF2B5EF4-FFF2-40B4-BE49-F238E27FC236}">
              <a16:creationId xmlns:a16="http://schemas.microsoft.com/office/drawing/2014/main" id="{1DE3D9B2-0B6D-421D-9EAF-33C47FF186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1" name="Picture 5">
          <a:extLst>
            <a:ext uri="{FF2B5EF4-FFF2-40B4-BE49-F238E27FC236}">
              <a16:creationId xmlns:a16="http://schemas.microsoft.com/office/drawing/2014/main" id="{0A45D864-A097-4B8F-89EB-7CE94EE2E3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2" name="Picture 5">
          <a:extLst>
            <a:ext uri="{FF2B5EF4-FFF2-40B4-BE49-F238E27FC236}">
              <a16:creationId xmlns:a16="http://schemas.microsoft.com/office/drawing/2014/main" id="{41895E04-AFAA-4C0E-88F1-7B56DEC6B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3" name="Picture 5">
          <a:extLst>
            <a:ext uri="{FF2B5EF4-FFF2-40B4-BE49-F238E27FC236}">
              <a16:creationId xmlns:a16="http://schemas.microsoft.com/office/drawing/2014/main" id="{EB37564B-F875-4F7D-8966-85862026A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4" name="Picture 5">
          <a:extLst>
            <a:ext uri="{FF2B5EF4-FFF2-40B4-BE49-F238E27FC236}">
              <a16:creationId xmlns:a16="http://schemas.microsoft.com/office/drawing/2014/main" id="{70BB0638-092A-44DA-BE85-284C6CC03F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5" name="Picture 5">
          <a:extLst>
            <a:ext uri="{FF2B5EF4-FFF2-40B4-BE49-F238E27FC236}">
              <a16:creationId xmlns:a16="http://schemas.microsoft.com/office/drawing/2014/main" id="{65B28501-2B71-45B1-9534-29AC8C611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6" name="Picture 5">
          <a:extLst>
            <a:ext uri="{FF2B5EF4-FFF2-40B4-BE49-F238E27FC236}">
              <a16:creationId xmlns:a16="http://schemas.microsoft.com/office/drawing/2014/main" id="{CDE69CAD-21EB-4D4E-BC9D-F8AE505482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7" name="Picture 5">
          <a:extLst>
            <a:ext uri="{FF2B5EF4-FFF2-40B4-BE49-F238E27FC236}">
              <a16:creationId xmlns:a16="http://schemas.microsoft.com/office/drawing/2014/main" id="{88233E74-EE45-4023-BC7C-8EA8EC0B2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478" name="Picture 5">
          <a:extLst>
            <a:ext uri="{FF2B5EF4-FFF2-40B4-BE49-F238E27FC236}">
              <a16:creationId xmlns:a16="http://schemas.microsoft.com/office/drawing/2014/main" id="{9CDBA77B-17C8-4B93-AD38-9AF6CF293C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79" name="Picture 5">
          <a:extLst>
            <a:ext uri="{FF2B5EF4-FFF2-40B4-BE49-F238E27FC236}">
              <a16:creationId xmlns:a16="http://schemas.microsoft.com/office/drawing/2014/main" id="{CAD61E0F-52D3-42A4-B37C-B3CB7CB1E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0" name="Picture 5">
          <a:extLst>
            <a:ext uri="{FF2B5EF4-FFF2-40B4-BE49-F238E27FC236}">
              <a16:creationId xmlns:a16="http://schemas.microsoft.com/office/drawing/2014/main" id="{B143CF43-AF58-4C31-9D70-7491E9B36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1" name="Picture 5">
          <a:extLst>
            <a:ext uri="{FF2B5EF4-FFF2-40B4-BE49-F238E27FC236}">
              <a16:creationId xmlns:a16="http://schemas.microsoft.com/office/drawing/2014/main" id="{03FA0175-6B01-489C-84A4-472D7C1BE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2" name="Picture 5">
          <a:extLst>
            <a:ext uri="{FF2B5EF4-FFF2-40B4-BE49-F238E27FC236}">
              <a16:creationId xmlns:a16="http://schemas.microsoft.com/office/drawing/2014/main" id="{88496CBD-0DBE-49C2-975C-CA44CBEAE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3" name="Picture 5">
          <a:extLst>
            <a:ext uri="{FF2B5EF4-FFF2-40B4-BE49-F238E27FC236}">
              <a16:creationId xmlns:a16="http://schemas.microsoft.com/office/drawing/2014/main" id="{A29EAB0C-2817-422D-B490-B51D93CB5D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4" name="Picture 5">
          <a:extLst>
            <a:ext uri="{FF2B5EF4-FFF2-40B4-BE49-F238E27FC236}">
              <a16:creationId xmlns:a16="http://schemas.microsoft.com/office/drawing/2014/main" id="{4202057A-C6E0-4618-B295-9DD01CBB6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5" name="Picture 5">
          <a:extLst>
            <a:ext uri="{FF2B5EF4-FFF2-40B4-BE49-F238E27FC236}">
              <a16:creationId xmlns:a16="http://schemas.microsoft.com/office/drawing/2014/main" id="{6CE38827-5A8A-4EA4-AD7A-30A9AC06F3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6" name="Picture 5">
          <a:extLst>
            <a:ext uri="{FF2B5EF4-FFF2-40B4-BE49-F238E27FC236}">
              <a16:creationId xmlns:a16="http://schemas.microsoft.com/office/drawing/2014/main" id="{5055F940-A0E7-4A29-8816-4E2D022AA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7" name="Picture 5">
          <a:extLst>
            <a:ext uri="{FF2B5EF4-FFF2-40B4-BE49-F238E27FC236}">
              <a16:creationId xmlns:a16="http://schemas.microsoft.com/office/drawing/2014/main" id="{E4449437-8BC3-42FF-BA46-AF703B7B0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8" name="Picture 5">
          <a:extLst>
            <a:ext uri="{FF2B5EF4-FFF2-40B4-BE49-F238E27FC236}">
              <a16:creationId xmlns:a16="http://schemas.microsoft.com/office/drawing/2014/main" id="{FFA7046C-B3CC-4DE0-99E4-B6262DAD5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89" name="Picture 5">
          <a:extLst>
            <a:ext uri="{FF2B5EF4-FFF2-40B4-BE49-F238E27FC236}">
              <a16:creationId xmlns:a16="http://schemas.microsoft.com/office/drawing/2014/main" id="{B6FC514A-33EE-46DF-B924-D422837420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0" name="Picture 5">
          <a:extLst>
            <a:ext uri="{FF2B5EF4-FFF2-40B4-BE49-F238E27FC236}">
              <a16:creationId xmlns:a16="http://schemas.microsoft.com/office/drawing/2014/main" id="{F3920B6D-E6E4-49C8-A36F-AEFD0AD9A8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1" name="Picture 5">
          <a:extLst>
            <a:ext uri="{FF2B5EF4-FFF2-40B4-BE49-F238E27FC236}">
              <a16:creationId xmlns:a16="http://schemas.microsoft.com/office/drawing/2014/main" id="{6684939C-595D-40D9-8061-894C63DF3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2" name="Picture 5">
          <a:extLst>
            <a:ext uri="{FF2B5EF4-FFF2-40B4-BE49-F238E27FC236}">
              <a16:creationId xmlns:a16="http://schemas.microsoft.com/office/drawing/2014/main" id="{3770B142-D360-42C5-BC10-21284E008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3" name="Picture 5">
          <a:extLst>
            <a:ext uri="{FF2B5EF4-FFF2-40B4-BE49-F238E27FC236}">
              <a16:creationId xmlns:a16="http://schemas.microsoft.com/office/drawing/2014/main" id="{BA682E0A-E4CC-4A76-87D1-9A646620BC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4" name="Picture 5">
          <a:extLst>
            <a:ext uri="{FF2B5EF4-FFF2-40B4-BE49-F238E27FC236}">
              <a16:creationId xmlns:a16="http://schemas.microsoft.com/office/drawing/2014/main" id="{5F844347-F71D-4B6F-BC6A-CBFA05ED8A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5" name="Picture 5">
          <a:extLst>
            <a:ext uri="{FF2B5EF4-FFF2-40B4-BE49-F238E27FC236}">
              <a16:creationId xmlns:a16="http://schemas.microsoft.com/office/drawing/2014/main" id="{4571CDAD-B46C-4DAF-A396-6885788ED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6" name="Picture 5">
          <a:extLst>
            <a:ext uri="{FF2B5EF4-FFF2-40B4-BE49-F238E27FC236}">
              <a16:creationId xmlns:a16="http://schemas.microsoft.com/office/drawing/2014/main" id="{335324FD-5607-4BFE-B467-6C9DF94AD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7" name="Picture 5">
          <a:extLst>
            <a:ext uri="{FF2B5EF4-FFF2-40B4-BE49-F238E27FC236}">
              <a16:creationId xmlns:a16="http://schemas.microsoft.com/office/drawing/2014/main" id="{E147A0B1-1190-4EBF-8BBA-922323976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8" name="Picture 5">
          <a:extLst>
            <a:ext uri="{FF2B5EF4-FFF2-40B4-BE49-F238E27FC236}">
              <a16:creationId xmlns:a16="http://schemas.microsoft.com/office/drawing/2014/main" id="{7A63B69B-C75B-4717-A909-9CE1387106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499" name="Picture 5">
          <a:extLst>
            <a:ext uri="{FF2B5EF4-FFF2-40B4-BE49-F238E27FC236}">
              <a16:creationId xmlns:a16="http://schemas.microsoft.com/office/drawing/2014/main" id="{FAD9FF31-FA11-4C91-8E66-0FC5062B0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0" name="Picture 5">
          <a:extLst>
            <a:ext uri="{FF2B5EF4-FFF2-40B4-BE49-F238E27FC236}">
              <a16:creationId xmlns:a16="http://schemas.microsoft.com/office/drawing/2014/main" id="{F8E7D436-E87D-4B89-A90D-67AD14408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1" name="Picture 5">
          <a:extLst>
            <a:ext uri="{FF2B5EF4-FFF2-40B4-BE49-F238E27FC236}">
              <a16:creationId xmlns:a16="http://schemas.microsoft.com/office/drawing/2014/main" id="{45656DC1-198C-4C73-9DE5-BFC87E20A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2" name="Picture 5">
          <a:extLst>
            <a:ext uri="{FF2B5EF4-FFF2-40B4-BE49-F238E27FC236}">
              <a16:creationId xmlns:a16="http://schemas.microsoft.com/office/drawing/2014/main" id="{8C09060C-C3EE-47D3-B939-DD2D716CA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3" name="Picture 5">
          <a:extLst>
            <a:ext uri="{FF2B5EF4-FFF2-40B4-BE49-F238E27FC236}">
              <a16:creationId xmlns:a16="http://schemas.microsoft.com/office/drawing/2014/main" id="{0A47D121-FC38-4765-A49F-0BC3B68407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4" name="Picture 5">
          <a:extLst>
            <a:ext uri="{FF2B5EF4-FFF2-40B4-BE49-F238E27FC236}">
              <a16:creationId xmlns:a16="http://schemas.microsoft.com/office/drawing/2014/main" id="{F97E66CF-0EF7-4A46-B1E8-F2CEA07E02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5" name="Picture 5">
          <a:extLst>
            <a:ext uri="{FF2B5EF4-FFF2-40B4-BE49-F238E27FC236}">
              <a16:creationId xmlns:a16="http://schemas.microsoft.com/office/drawing/2014/main" id="{23D076EA-5CA9-4B20-9482-050566D2F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6" name="Picture 5">
          <a:extLst>
            <a:ext uri="{FF2B5EF4-FFF2-40B4-BE49-F238E27FC236}">
              <a16:creationId xmlns:a16="http://schemas.microsoft.com/office/drawing/2014/main" id="{0A541A63-CBFA-4602-B531-016DCB8A30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7" name="Picture 5">
          <a:extLst>
            <a:ext uri="{FF2B5EF4-FFF2-40B4-BE49-F238E27FC236}">
              <a16:creationId xmlns:a16="http://schemas.microsoft.com/office/drawing/2014/main" id="{EC3B8772-FB6E-4388-8B64-88A0A43F9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8" name="Picture 5">
          <a:extLst>
            <a:ext uri="{FF2B5EF4-FFF2-40B4-BE49-F238E27FC236}">
              <a16:creationId xmlns:a16="http://schemas.microsoft.com/office/drawing/2014/main" id="{2D4082A8-9243-457A-9B56-381E62C34F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09" name="Picture 5">
          <a:extLst>
            <a:ext uri="{FF2B5EF4-FFF2-40B4-BE49-F238E27FC236}">
              <a16:creationId xmlns:a16="http://schemas.microsoft.com/office/drawing/2014/main" id="{1232E0AD-1B6A-43C4-BF2F-1911048641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0" name="Picture 5">
          <a:extLst>
            <a:ext uri="{FF2B5EF4-FFF2-40B4-BE49-F238E27FC236}">
              <a16:creationId xmlns:a16="http://schemas.microsoft.com/office/drawing/2014/main" id="{C5FBE1BC-EBE0-47ED-9EB6-96C984DADC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1" name="Picture 5">
          <a:extLst>
            <a:ext uri="{FF2B5EF4-FFF2-40B4-BE49-F238E27FC236}">
              <a16:creationId xmlns:a16="http://schemas.microsoft.com/office/drawing/2014/main" id="{D28235F3-76B2-4D1A-9F86-F5B72EE34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2" name="Picture 5">
          <a:extLst>
            <a:ext uri="{FF2B5EF4-FFF2-40B4-BE49-F238E27FC236}">
              <a16:creationId xmlns:a16="http://schemas.microsoft.com/office/drawing/2014/main" id="{464EBD15-F40C-4D22-B5CE-56AB17F9B5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3" name="Picture 5">
          <a:extLst>
            <a:ext uri="{FF2B5EF4-FFF2-40B4-BE49-F238E27FC236}">
              <a16:creationId xmlns:a16="http://schemas.microsoft.com/office/drawing/2014/main" id="{DE2AD750-F4FD-45A0-BCA9-368288506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4" name="Picture 5">
          <a:extLst>
            <a:ext uri="{FF2B5EF4-FFF2-40B4-BE49-F238E27FC236}">
              <a16:creationId xmlns:a16="http://schemas.microsoft.com/office/drawing/2014/main" id="{BC079C0F-7D93-4376-ABB2-8E380ABA83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5" name="Picture 5">
          <a:extLst>
            <a:ext uri="{FF2B5EF4-FFF2-40B4-BE49-F238E27FC236}">
              <a16:creationId xmlns:a16="http://schemas.microsoft.com/office/drawing/2014/main" id="{808A0902-59F7-401B-9F6C-8F263667B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6" name="Picture 5">
          <a:extLst>
            <a:ext uri="{FF2B5EF4-FFF2-40B4-BE49-F238E27FC236}">
              <a16:creationId xmlns:a16="http://schemas.microsoft.com/office/drawing/2014/main" id="{4D4A2190-2398-4093-B55A-565F4D24C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7" name="Picture 5">
          <a:extLst>
            <a:ext uri="{FF2B5EF4-FFF2-40B4-BE49-F238E27FC236}">
              <a16:creationId xmlns:a16="http://schemas.microsoft.com/office/drawing/2014/main" id="{54C235E9-B9A6-4909-BDA3-EB1F78431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8" name="Picture 5">
          <a:extLst>
            <a:ext uri="{FF2B5EF4-FFF2-40B4-BE49-F238E27FC236}">
              <a16:creationId xmlns:a16="http://schemas.microsoft.com/office/drawing/2014/main" id="{920381BA-F0D9-46DB-A6DB-B56596B8E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19" name="Picture 5">
          <a:extLst>
            <a:ext uri="{FF2B5EF4-FFF2-40B4-BE49-F238E27FC236}">
              <a16:creationId xmlns:a16="http://schemas.microsoft.com/office/drawing/2014/main" id="{A4F69D48-EADD-4F96-A88A-597DEF340C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520" name="Picture 5">
          <a:extLst>
            <a:ext uri="{FF2B5EF4-FFF2-40B4-BE49-F238E27FC236}">
              <a16:creationId xmlns:a16="http://schemas.microsoft.com/office/drawing/2014/main" id="{29013646-837E-4E48-B196-FE354B9B75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1" name="Picture 5">
          <a:extLst>
            <a:ext uri="{FF2B5EF4-FFF2-40B4-BE49-F238E27FC236}">
              <a16:creationId xmlns:a16="http://schemas.microsoft.com/office/drawing/2014/main" id="{8EBE882F-2748-47BA-96D0-58BE91434B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2" name="Picture 5">
          <a:extLst>
            <a:ext uri="{FF2B5EF4-FFF2-40B4-BE49-F238E27FC236}">
              <a16:creationId xmlns:a16="http://schemas.microsoft.com/office/drawing/2014/main" id="{1AAC597E-5771-4FA0-9C39-A90E10B742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3" name="Picture 5">
          <a:extLst>
            <a:ext uri="{FF2B5EF4-FFF2-40B4-BE49-F238E27FC236}">
              <a16:creationId xmlns:a16="http://schemas.microsoft.com/office/drawing/2014/main" id="{4F842A59-9944-4B6E-91E4-6AFF36CC06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4" name="Picture 5">
          <a:extLst>
            <a:ext uri="{FF2B5EF4-FFF2-40B4-BE49-F238E27FC236}">
              <a16:creationId xmlns:a16="http://schemas.microsoft.com/office/drawing/2014/main" id="{5F8E7E41-63EB-4F0B-BFC1-5EB697837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5" name="Picture 5">
          <a:extLst>
            <a:ext uri="{FF2B5EF4-FFF2-40B4-BE49-F238E27FC236}">
              <a16:creationId xmlns:a16="http://schemas.microsoft.com/office/drawing/2014/main" id="{471C9854-55CE-4C82-9F17-C864CCAB0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6" name="Picture 5">
          <a:extLst>
            <a:ext uri="{FF2B5EF4-FFF2-40B4-BE49-F238E27FC236}">
              <a16:creationId xmlns:a16="http://schemas.microsoft.com/office/drawing/2014/main" id="{A551EB2F-A9BA-4C93-AF0D-79617008F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7" name="Picture 5">
          <a:extLst>
            <a:ext uri="{FF2B5EF4-FFF2-40B4-BE49-F238E27FC236}">
              <a16:creationId xmlns:a16="http://schemas.microsoft.com/office/drawing/2014/main" id="{4FAA05B7-1F0A-47F7-80AC-9E7BA752A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8" name="Picture 5">
          <a:extLst>
            <a:ext uri="{FF2B5EF4-FFF2-40B4-BE49-F238E27FC236}">
              <a16:creationId xmlns:a16="http://schemas.microsoft.com/office/drawing/2014/main" id="{8DDCB113-A54D-4F19-A679-E056BCE2F3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29" name="Picture 5">
          <a:extLst>
            <a:ext uri="{FF2B5EF4-FFF2-40B4-BE49-F238E27FC236}">
              <a16:creationId xmlns:a16="http://schemas.microsoft.com/office/drawing/2014/main" id="{1494BE39-35D8-46AA-9BF3-1B1B67B06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0" name="Picture 5">
          <a:extLst>
            <a:ext uri="{FF2B5EF4-FFF2-40B4-BE49-F238E27FC236}">
              <a16:creationId xmlns:a16="http://schemas.microsoft.com/office/drawing/2014/main" id="{CB7036A9-0AC2-40BD-AB86-A0B37424B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1" name="Picture 5">
          <a:extLst>
            <a:ext uri="{FF2B5EF4-FFF2-40B4-BE49-F238E27FC236}">
              <a16:creationId xmlns:a16="http://schemas.microsoft.com/office/drawing/2014/main" id="{78791B47-169A-49B5-9CE6-C1F1C073B7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2" name="Picture 5">
          <a:extLst>
            <a:ext uri="{FF2B5EF4-FFF2-40B4-BE49-F238E27FC236}">
              <a16:creationId xmlns:a16="http://schemas.microsoft.com/office/drawing/2014/main" id="{A3BDA7F2-F07D-42A8-A0D4-C1475BC78F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3" name="Picture 5">
          <a:extLst>
            <a:ext uri="{FF2B5EF4-FFF2-40B4-BE49-F238E27FC236}">
              <a16:creationId xmlns:a16="http://schemas.microsoft.com/office/drawing/2014/main" id="{2AB4129F-990F-45FF-9BD7-8239898258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4" name="Picture 5">
          <a:extLst>
            <a:ext uri="{FF2B5EF4-FFF2-40B4-BE49-F238E27FC236}">
              <a16:creationId xmlns:a16="http://schemas.microsoft.com/office/drawing/2014/main" id="{DE6F4296-0C66-471C-AE29-F786E8955F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5" name="Picture 5">
          <a:extLst>
            <a:ext uri="{FF2B5EF4-FFF2-40B4-BE49-F238E27FC236}">
              <a16:creationId xmlns:a16="http://schemas.microsoft.com/office/drawing/2014/main" id="{ADA015C6-A884-4BD8-9E6F-BA7AB4F941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6" name="Picture 5">
          <a:extLst>
            <a:ext uri="{FF2B5EF4-FFF2-40B4-BE49-F238E27FC236}">
              <a16:creationId xmlns:a16="http://schemas.microsoft.com/office/drawing/2014/main" id="{9247B247-69E3-40B4-95BE-CC292C1B60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7" name="Picture 5">
          <a:extLst>
            <a:ext uri="{FF2B5EF4-FFF2-40B4-BE49-F238E27FC236}">
              <a16:creationId xmlns:a16="http://schemas.microsoft.com/office/drawing/2014/main" id="{56D2E836-C6C5-46EA-81FC-64988DBCE5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8" name="Picture 5">
          <a:extLst>
            <a:ext uri="{FF2B5EF4-FFF2-40B4-BE49-F238E27FC236}">
              <a16:creationId xmlns:a16="http://schemas.microsoft.com/office/drawing/2014/main" id="{65ABEA03-CF09-439B-835C-15808CE70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39" name="Picture 5">
          <a:extLst>
            <a:ext uri="{FF2B5EF4-FFF2-40B4-BE49-F238E27FC236}">
              <a16:creationId xmlns:a16="http://schemas.microsoft.com/office/drawing/2014/main" id="{D7755333-7662-4B24-9D9E-971A216A4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0" name="Picture 5">
          <a:extLst>
            <a:ext uri="{FF2B5EF4-FFF2-40B4-BE49-F238E27FC236}">
              <a16:creationId xmlns:a16="http://schemas.microsoft.com/office/drawing/2014/main" id="{0BC168AF-F195-4807-A9DB-A59695FA71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1" name="Picture 5">
          <a:extLst>
            <a:ext uri="{FF2B5EF4-FFF2-40B4-BE49-F238E27FC236}">
              <a16:creationId xmlns:a16="http://schemas.microsoft.com/office/drawing/2014/main" id="{1B65CAEF-A37B-4D7D-B567-2B8E944103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2" name="Picture 5">
          <a:extLst>
            <a:ext uri="{FF2B5EF4-FFF2-40B4-BE49-F238E27FC236}">
              <a16:creationId xmlns:a16="http://schemas.microsoft.com/office/drawing/2014/main" id="{36670B2E-0361-43F6-9E89-DF618C8B6F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3" name="Picture 5">
          <a:extLst>
            <a:ext uri="{FF2B5EF4-FFF2-40B4-BE49-F238E27FC236}">
              <a16:creationId xmlns:a16="http://schemas.microsoft.com/office/drawing/2014/main" id="{ADCF7CC7-712D-44B2-A456-97DFA5E25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4" name="Picture 5">
          <a:extLst>
            <a:ext uri="{FF2B5EF4-FFF2-40B4-BE49-F238E27FC236}">
              <a16:creationId xmlns:a16="http://schemas.microsoft.com/office/drawing/2014/main" id="{F7DD4096-9E42-4C18-8D3C-7618859AF5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5" name="Picture 5">
          <a:extLst>
            <a:ext uri="{FF2B5EF4-FFF2-40B4-BE49-F238E27FC236}">
              <a16:creationId xmlns:a16="http://schemas.microsoft.com/office/drawing/2014/main" id="{A77F1C7C-8D2D-485E-A173-581866ECC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6" name="Picture 5">
          <a:extLst>
            <a:ext uri="{FF2B5EF4-FFF2-40B4-BE49-F238E27FC236}">
              <a16:creationId xmlns:a16="http://schemas.microsoft.com/office/drawing/2014/main" id="{1E1A964C-45BF-46F2-97CB-78513BB9D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7" name="Picture 5">
          <a:extLst>
            <a:ext uri="{FF2B5EF4-FFF2-40B4-BE49-F238E27FC236}">
              <a16:creationId xmlns:a16="http://schemas.microsoft.com/office/drawing/2014/main" id="{3D57ADC0-A74C-49A4-86CE-80A36FABD9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8" name="Picture 5">
          <a:extLst>
            <a:ext uri="{FF2B5EF4-FFF2-40B4-BE49-F238E27FC236}">
              <a16:creationId xmlns:a16="http://schemas.microsoft.com/office/drawing/2014/main" id="{2241153B-7AC3-4AD4-8F24-67903100F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49" name="Picture 5">
          <a:extLst>
            <a:ext uri="{FF2B5EF4-FFF2-40B4-BE49-F238E27FC236}">
              <a16:creationId xmlns:a16="http://schemas.microsoft.com/office/drawing/2014/main" id="{0305BD1C-99DC-4C24-9CC5-FB70D98650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0" name="Picture 5">
          <a:extLst>
            <a:ext uri="{FF2B5EF4-FFF2-40B4-BE49-F238E27FC236}">
              <a16:creationId xmlns:a16="http://schemas.microsoft.com/office/drawing/2014/main" id="{66B34A9B-29DB-43B4-832E-AEE329CA9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1" name="Picture 5">
          <a:extLst>
            <a:ext uri="{FF2B5EF4-FFF2-40B4-BE49-F238E27FC236}">
              <a16:creationId xmlns:a16="http://schemas.microsoft.com/office/drawing/2014/main" id="{9B8CCCFF-1B00-4BD8-9DDA-1F42D0228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2" name="Picture 5">
          <a:extLst>
            <a:ext uri="{FF2B5EF4-FFF2-40B4-BE49-F238E27FC236}">
              <a16:creationId xmlns:a16="http://schemas.microsoft.com/office/drawing/2014/main" id="{C0EFB823-F86F-410F-9ED9-C138C6F4A3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3" name="Picture 5">
          <a:extLst>
            <a:ext uri="{FF2B5EF4-FFF2-40B4-BE49-F238E27FC236}">
              <a16:creationId xmlns:a16="http://schemas.microsoft.com/office/drawing/2014/main" id="{104DDB34-A521-4E78-B2BB-0A8106B2EC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4" name="Picture 5">
          <a:extLst>
            <a:ext uri="{FF2B5EF4-FFF2-40B4-BE49-F238E27FC236}">
              <a16:creationId xmlns:a16="http://schemas.microsoft.com/office/drawing/2014/main" id="{F39D175D-95C1-4A3C-9F2E-F844CC60D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5" name="Picture 5">
          <a:extLst>
            <a:ext uri="{FF2B5EF4-FFF2-40B4-BE49-F238E27FC236}">
              <a16:creationId xmlns:a16="http://schemas.microsoft.com/office/drawing/2014/main" id="{063B8CC0-F05B-4CCB-9AB9-F84BC7BC30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6" name="Picture 5">
          <a:extLst>
            <a:ext uri="{FF2B5EF4-FFF2-40B4-BE49-F238E27FC236}">
              <a16:creationId xmlns:a16="http://schemas.microsoft.com/office/drawing/2014/main" id="{A99AD7E7-8B1E-49FC-955B-4424C8117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7" name="Picture 5">
          <a:extLst>
            <a:ext uri="{FF2B5EF4-FFF2-40B4-BE49-F238E27FC236}">
              <a16:creationId xmlns:a16="http://schemas.microsoft.com/office/drawing/2014/main" id="{9E8AE61B-3E01-4837-BF28-1C0FC1DE7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8" name="Picture 5">
          <a:extLst>
            <a:ext uri="{FF2B5EF4-FFF2-40B4-BE49-F238E27FC236}">
              <a16:creationId xmlns:a16="http://schemas.microsoft.com/office/drawing/2014/main" id="{B915087F-0D63-4493-8643-C7FA4415FB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59" name="Picture 5">
          <a:extLst>
            <a:ext uri="{FF2B5EF4-FFF2-40B4-BE49-F238E27FC236}">
              <a16:creationId xmlns:a16="http://schemas.microsoft.com/office/drawing/2014/main" id="{E5EBF54F-6833-4786-9A77-E6F58B6697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0" name="Picture 5">
          <a:extLst>
            <a:ext uri="{FF2B5EF4-FFF2-40B4-BE49-F238E27FC236}">
              <a16:creationId xmlns:a16="http://schemas.microsoft.com/office/drawing/2014/main" id="{37F04DE3-84AA-41B7-B3D2-1890BD1D22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1" name="Picture 5">
          <a:extLst>
            <a:ext uri="{FF2B5EF4-FFF2-40B4-BE49-F238E27FC236}">
              <a16:creationId xmlns:a16="http://schemas.microsoft.com/office/drawing/2014/main" id="{59BB88B9-172A-49A4-AB90-EB83BE0A7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2" name="Picture 5">
          <a:extLst>
            <a:ext uri="{FF2B5EF4-FFF2-40B4-BE49-F238E27FC236}">
              <a16:creationId xmlns:a16="http://schemas.microsoft.com/office/drawing/2014/main" id="{8B5BDC4B-9655-48F8-B73E-AA6D5FE76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3" name="Picture 5">
          <a:extLst>
            <a:ext uri="{FF2B5EF4-FFF2-40B4-BE49-F238E27FC236}">
              <a16:creationId xmlns:a16="http://schemas.microsoft.com/office/drawing/2014/main" id="{29DFC2CB-8F0A-46F1-AFE1-62FC65C6B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4" name="Picture 5">
          <a:extLst>
            <a:ext uri="{FF2B5EF4-FFF2-40B4-BE49-F238E27FC236}">
              <a16:creationId xmlns:a16="http://schemas.microsoft.com/office/drawing/2014/main" id="{7C576ABF-A155-44C2-974E-9E4B349C6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5" name="Picture 5">
          <a:extLst>
            <a:ext uri="{FF2B5EF4-FFF2-40B4-BE49-F238E27FC236}">
              <a16:creationId xmlns:a16="http://schemas.microsoft.com/office/drawing/2014/main" id="{A67733FA-F95B-447F-AC13-503C8F8297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6" name="Picture 5">
          <a:extLst>
            <a:ext uri="{FF2B5EF4-FFF2-40B4-BE49-F238E27FC236}">
              <a16:creationId xmlns:a16="http://schemas.microsoft.com/office/drawing/2014/main" id="{F43B404B-C81E-45DE-B52D-1374C9BD0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7" name="Picture 5">
          <a:extLst>
            <a:ext uri="{FF2B5EF4-FFF2-40B4-BE49-F238E27FC236}">
              <a16:creationId xmlns:a16="http://schemas.microsoft.com/office/drawing/2014/main" id="{BC252C7D-67C6-4D46-96E3-FED8254DE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8" name="Picture 5">
          <a:extLst>
            <a:ext uri="{FF2B5EF4-FFF2-40B4-BE49-F238E27FC236}">
              <a16:creationId xmlns:a16="http://schemas.microsoft.com/office/drawing/2014/main" id="{571A0792-A6AD-4D66-8155-F8ED92CF08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69" name="Picture 5">
          <a:extLst>
            <a:ext uri="{FF2B5EF4-FFF2-40B4-BE49-F238E27FC236}">
              <a16:creationId xmlns:a16="http://schemas.microsoft.com/office/drawing/2014/main" id="{8D74A6D9-103C-46F7-8635-ACE9EBB29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0" name="Picture 5">
          <a:extLst>
            <a:ext uri="{FF2B5EF4-FFF2-40B4-BE49-F238E27FC236}">
              <a16:creationId xmlns:a16="http://schemas.microsoft.com/office/drawing/2014/main" id="{98728AD6-48BB-49FD-A0BB-E5B47D152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1" name="Picture 5">
          <a:extLst>
            <a:ext uri="{FF2B5EF4-FFF2-40B4-BE49-F238E27FC236}">
              <a16:creationId xmlns:a16="http://schemas.microsoft.com/office/drawing/2014/main" id="{509478D1-D486-4FE9-98CD-61946FDE29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2" name="Picture 5">
          <a:extLst>
            <a:ext uri="{FF2B5EF4-FFF2-40B4-BE49-F238E27FC236}">
              <a16:creationId xmlns:a16="http://schemas.microsoft.com/office/drawing/2014/main" id="{33C49EA5-98AF-41BC-8ED3-2E6814C6C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3" name="Picture 5">
          <a:extLst>
            <a:ext uri="{FF2B5EF4-FFF2-40B4-BE49-F238E27FC236}">
              <a16:creationId xmlns:a16="http://schemas.microsoft.com/office/drawing/2014/main" id="{8730493D-F0F9-4DA5-9625-7B018F104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4" name="Picture 5">
          <a:extLst>
            <a:ext uri="{FF2B5EF4-FFF2-40B4-BE49-F238E27FC236}">
              <a16:creationId xmlns:a16="http://schemas.microsoft.com/office/drawing/2014/main" id="{7DD36157-1120-4508-9182-E86C4E6A5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5" name="Picture 5">
          <a:extLst>
            <a:ext uri="{FF2B5EF4-FFF2-40B4-BE49-F238E27FC236}">
              <a16:creationId xmlns:a16="http://schemas.microsoft.com/office/drawing/2014/main" id="{F40100CF-6BDF-4F95-BC0D-ECC61DE59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6" name="Picture 5">
          <a:extLst>
            <a:ext uri="{FF2B5EF4-FFF2-40B4-BE49-F238E27FC236}">
              <a16:creationId xmlns:a16="http://schemas.microsoft.com/office/drawing/2014/main" id="{FBF6D80D-6846-43EB-9818-698ADCD23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7" name="Picture 5">
          <a:extLst>
            <a:ext uri="{FF2B5EF4-FFF2-40B4-BE49-F238E27FC236}">
              <a16:creationId xmlns:a16="http://schemas.microsoft.com/office/drawing/2014/main" id="{B34750A4-53B1-46DD-9DD4-C6ACA8F8F1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8" name="Picture 5">
          <a:extLst>
            <a:ext uri="{FF2B5EF4-FFF2-40B4-BE49-F238E27FC236}">
              <a16:creationId xmlns:a16="http://schemas.microsoft.com/office/drawing/2014/main" id="{E560F73B-2168-446A-9EA9-35A3AEB44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79" name="Picture 5">
          <a:extLst>
            <a:ext uri="{FF2B5EF4-FFF2-40B4-BE49-F238E27FC236}">
              <a16:creationId xmlns:a16="http://schemas.microsoft.com/office/drawing/2014/main" id="{7F38528C-6C00-42D0-924F-D20859012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80" name="Picture 5">
          <a:extLst>
            <a:ext uri="{FF2B5EF4-FFF2-40B4-BE49-F238E27FC236}">
              <a16:creationId xmlns:a16="http://schemas.microsoft.com/office/drawing/2014/main" id="{8F92ED3C-39CE-4D31-BE39-B0A02A6E1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81" name="Picture 5">
          <a:extLst>
            <a:ext uri="{FF2B5EF4-FFF2-40B4-BE49-F238E27FC236}">
              <a16:creationId xmlns:a16="http://schemas.microsoft.com/office/drawing/2014/main" id="{434BB397-0EE5-481E-8FD7-8BAEADF18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582" name="Picture 5">
          <a:extLst>
            <a:ext uri="{FF2B5EF4-FFF2-40B4-BE49-F238E27FC236}">
              <a16:creationId xmlns:a16="http://schemas.microsoft.com/office/drawing/2014/main" id="{3CB7E4EE-40DB-47EA-BF01-CE1443ECE8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3" name="Picture 5">
          <a:extLst>
            <a:ext uri="{FF2B5EF4-FFF2-40B4-BE49-F238E27FC236}">
              <a16:creationId xmlns:a16="http://schemas.microsoft.com/office/drawing/2014/main" id="{B3972496-B2E7-47E9-8803-7A07224C6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4" name="Picture 5">
          <a:extLst>
            <a:ext uri="{FF2B5EF4-FFF2-40B4-BE49-F238E27FC236}">
              <a16:creationId xmlns:a16="http://schemas.microsoft.com/office/drawing/2014/main" id="{7BA17E3A-0BB9-49FB-932C-B6D692DE0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5" name="Picture 5">
          <a:extLst>
            <a:ext uri="{FF2B5EF4-FFF2-40B4-BE49-F238E27FC236}">
              <a16:creationId xmlns:a16="http://schemas.microsoft.com/office/drawing/2014/main" id="{A8830BEC-C1BD-42F5-914D-7178569077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6" name="Picture 5">
          <a:extLst>
            <a:ext uri="{FF2B5EF4-FFF2-40B4-BE49-F238E27FC236}">
              <a16:creationId xmlns:a16="http://schemas.microsoft.com/office/drawing/2014/main" id="{526F5E7F-008A-4422-96EB-ADA0067256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7" name="Picture 5">
          <a:extLst>
            <a:ext uri="{FF2B5EF4-FFF2-40B4-BE49-F238E27FC236}">
              <a16:creationId xmlns:a16="http://schemas.microsoft.com/office/drawing/2014/main" id="{3CBA98B9-62CD-4C53-9DCD-3DBB15886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8" name="Picture 5">
          <a:extLst>
            <a:ext uri="{FF2B5EF4-FFF2-40B4-BE49-F238E27FC236}">
              <a16:creationId xmlns:a16="http://schemas.microsoft.com/office/drawing/2014/main" id="{62D1E0DB-4DC5-49BF-BCB3-9A7E8DA41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89" name="Picture 5">
          <a:extLst>
            <a:ext uri="{FF2B5EF4-FFF2-40B4-BE49-F238E27FC236}">
              <a16:creationId xmlns:a16="http://schemas.microsoft.com/office/drawing/2014/main" id="{A7725E79-FAB0-4306-A507-B2B63896F8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0" name="Picture 5">
          <a:extLst>
            <a:ext uri="{FF2B5EF4-FFF2-40B4-BE49-F238E27FC236}">
              <a16:creationId xmlns:a16="http://schemas.microsoft.com/office/drawing/2014/main" id="{D18694AE-20B4-4B30-BEFA-975A2846D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1" name="Picture 5">
          <a:extLst>
            <a:ext uri="{FF2B5EF4-FFF2-40B4-BE49-F238E27FC236}">
              <a16:creationId xmlns:a16="http://schemas.microsoft.com/office/drawing/2014/main" id="{03E24A64-2CA9-43CE-887A-BD1E40721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2" name="Picture 5">
          <a:extLst>
            <a:ext uri="{FF2B5EF4-FFF2-40B4-BE49-F238E27FC236}">
              <a16:creationId xmlns:a16="http://schemas.microsoft.com/office/drawing/2014/main" id="{238C2B15-1208-4D8F-B564-F4A545E75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3" name="Picture 5">
          <a:extLst>
            <a:ext uri="{FF2B5EF4-FFF2-40B4-BE49-F238E27FC236}">
              <a16:creationId xmlns:a16="http://schemas.microsoft.com/office/drawing/2014/main" id="{040DD4FE-F613-4C0C-8D01-A921EEBAD0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4" name="Picture 5">
          <a:extLst>
            <a:ext uri="{FF2B5EF4-FFF2-40B4-BE49-F238E27FC236}">
              <a16:creationId xmlns:a16="http://schemas.microsoft.com/office/drawing/2014/main" id="{AB08BD07-BA9E-4D8E-A1C7-E658E1A0A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5" name="Picture 5">
          <a:extLst>
            <a:ext uri="{FF2B5EF4-FFF2-40B4-BE49-F238E27FC236}">
              <a16:creationId xmlns:a16="http://schemas.microsoft.com/office/drawing/2014/main" id="{F54DA135-9873-43DB-9F2F-0F131E7C00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6" name="Picture 5">
          <a:extLst>
            <a:ext uri="{FF2B5EF4-FFF2-40B4-BE49-F238E27FC236}">
              <a16:creationId xmlns:a16="http://schemas.microsoft.com/office/drawing/2014/main" id="{C3484A46-59C8-429E-98E3-D099752AAD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7" name="Picture 5">
          <a:extLst>
            <a:ext uri="{FF2B5EF4-FFF2-40B4-BE49-F238E27FC236}">
              <a16:creationId xmlns:a16="http://schemas.microsoft.com/office/drawing/2014/main" id="{FC6E2BB9-01DB-41EC-8273-16B578932E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8" name="Picture 5">
          <a:extLst>
            <a:ext uri="{FF2B5EF4-FFF2-40B4-BE49-F238E27FC236}">
              <a16:creationId xmlns:a16="http://schemas.microsoft.com/office/drawing/2014/main" id="{F0737485-F8B2-44A9-B68E-F16449B2F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599" name="Picture 5">
          <a:extLst>
            <a:ext uri="{FF2B5EF4-FFF2-40B4-BE49-F238E27FC236}">
              <a16:creationId xmlns:a16="http://schemas.microsoft.com/office/drawing/2014/main" id="{45449EEB-3F86-4538-AC0F-3BF935D6D2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00" name="Picture 5">
          <a:extLst>
            <a:ext uri="{FF2B5EF4-FFF2-40B4-BE49-F238E27FC236}">
              <a16:creationId xmlns:a16="http://schemas.microsoft.com/office/drawing/2014/main" id="{D2C2755B-97AE-4BFC-A364-8B8151B98C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01" name="Picture 5">
          <a:extLst>
            <a:ext uri="{FF2B5EF4-FFF2-40B4-BE49-F238E27FC236}">
              <a16:creationId xmlns:a16="http://schemas.microsoft.com/office/drawing/2014/main" id="{6A9F8B91-3FCF-4243-97C7-A0578767B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02" name="Picture 5">
          <a:extLst>
            <a:ext uri="{FF2B5EF4-FFF2-40B4-BE49-F238E27FC236}">
              <a16:creationId xmlns:a16="http://schemas.microsoft.com/office/drawing/2014/main" id="{CBC9603D-EF1E-424E-805D-16DF7B49C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03" name="Picture 5">
          <a:extLst>
            <a:ext uri="{FF2B5EF4-FFF2-40B4-BE49-F238E27FC236}">
              <a16:creationId xmlns:a16="http://schemas.microsoft.com/office/drawing/2014/main" id="{D7527BA0-A4FD-49AB-9652-C918532BD3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4" name="Picture 5">
          <a:extLst>
            <a:ext uri="{FF2B5EF4-FFF2-40B4-BE49-F238E27FC236}">
              <a16:creationId xmlns:a16="http://schemas.microsoft.com/office/drawing/2014/main" id="{9D636971-EEAA-4B4D-8759-65380B76F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5" name="Picture 5">
          <a:extLst>
            <a:ext uri="{FF2B5EF4-FFF2-40B4-BE49-F238E27FC236}">
              <a16:creationId xmlns:a16="http://schemas.microsoft.com/office/drawing/2014/main" id="{58310000-E06A-4901-8421-716818BBF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6" name="Picture 5">
          <a:extLst>
            <a:ext uri="{FF2B5EF4-FFF2-40B4-BE49-F238E27FC236}">
              <a16:creationId xmlns:a16="http://schemas.microsoft.com/office/drawing/2014/main" id="{4A9FD926-B40F-4294-BB7F-CF4CBCFE10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7" name="Picture 5">
          <a:extLst>
            <a:ext uri="{FF2B5EF4-FFF2-40B4-BE49-F238E27FC236}">
              <a16:creationId xmlns:a16="http://schemas.microsoft.com/office/drawing/2014/main" id="{E7FE8981-B3B5-4D8E-ABC1-A8757E460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8" name="Picture 5">
          <a:extLst>
            <a:ext uri="{FF2B5EF4-FFF2-40B4-BE49-F238E27FC236}">
              <a16:creationId xmlns:a16="http://schemas.microsoft.com/office/drawing/2014/main" id="{7BA4B814-2DF8-474C-A29E-A750063EAF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09" name="Picture 5">
          <a:extLst>
            <a:ext uri="{FF2B5EF4-FFF2-40B4-BE49-F238E27FC236}">
              <a16:creationId xmlns:a16="http://schemas.microsoft.com/office/drawing/2014/main" id="{8C8B47D2-82F9-400B-8ED3-9FFA51340E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0" name="Picture 5">
          <a:extLst>
            <a:ext uri="{FF2B5EF4-FFF2-40B4-BE49-F238E27FC236}">
              <a16:creationId xmlns:a16="http://schemas.microsoft.com/office/drawing/2014/main" id="{1EFECADC-2EA8-4B7B-A4F7-FE1C4432D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1" name="Picture 5">
          <a:extLst>
            <a:ext uri="{FF2B5EF4-FFF2-40B4-BE49-F238E27FC236}">
              <a16:creationId xmlns:a16="http://schemas.microsoft.com/office/drawing/2014/main" id="{033883C7-9290-4D20-918A-A75A2191A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2" name="Picture 5">
          <a:extLst>
            <a:ext uri="{FF2B5EF4-FFF2-40B4-BE49-F238E27FC236}">
              <a16:creationId xmlns:a16="http://schemas.microsoft.com/office/drawing/2014/main" id="{1EE37A9E-0B03-4DD3-9EAC-02D170E3D1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3" name="Picture 5">
          <a:extLst>
            <a:ext uri="{FF2B5EF4-FFF2-40B4-BE49-F238E27FC236}">
              <a16:creationId xmlns:a16="http://schemas.microsoft.com/office/drawing/2014/main" id="{185EE90E-2FF8-471B-978B-CF08F5A3B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4" name="Picture 5">
          <a:extLst>
            <a:ext uri="{FF2B5EF4-FFF2-40B4-BE49-F238E27FC236}">
              <a16:creationId xmlns:a16="http://schemas.microsoft.com/office/drawing/2014/main" id="{7EE92A9A-DF22-40BD-8124-2A6D2227C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5" name="Picture 5">
          <a:extLst>
            <a:ext uri="{FF2B5EF4-FFF2-40B4-BE49-F238E27FC236}">
              <a16:creationId xmlns:a16="http://schemas.microsoft.com/office/drawing/2014/main" id="{804C1721-9702-497D-95BE-E4D24F4867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6" name="Picture 5">
          <a:extLst>
            <a:ext uri="{FF2B5EF4-FFF2-40B4-BE49-F238E27FC236}">
              <a16:creationId xmlns:a16="http://schemas.microsoft.com/office/drawing/2014/main" id="{0C732D26-79C5-4125-849C-C7751E280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7" name="Picture 5">
          <a:extLst>
            <a:ext uri="{FF2B5EF4-FFF2-40B4-BE49-F238E27FC236}">
              <a16:creationId xmlns:a16="http://schemas.microsoft.com/office/drawing/2014/main" id="{B0E527F3-16E4-47E8-82A4-DFDDFBD1B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8" name="Picture 5">
          <a:extLst>
            <a:ext uri="{FF2B5EF4-FFF2-40B4-BE49-F238E27FC236}">
              <a16:creationId xmlns:a16="http://schemas.microsoft.com/office/drawing/2014/main" id="{69E5D7DD-12F6-4C44-AC4B-6F75A6105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19" name="Picture 5">
          <a:extLst>
            <a:ext uri="{FF2B5EF4-FFF2-40B4-BE49-F238E27FC236}">
              <a16:creationId xmlns:a16="http://schemas.microsoft.com/office/drawing/2014/main" id="{B5DAA588-F54F-447F-AF3D-31C260971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0" name="Picture 5">
          <a:extLst>
            <a:ext uri="{FF2B5EF4-FFF2-40B4-BE49-F238E27FC236}">
              <a16:creationId xmlns:a16="http://schemas.microsoft.com/office/drawing/2014/main" id="{7288D67D-7E74-4EEA-AFDE-978AA39E72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1" name="Picture 5">
          <a:extLst>
            <a:ext uri="{FF2B5EF4-FFF2-40B4-BE49-F238E27FC236}">
              <a16:creationId xmlns:a16="http://schemas.microsoft.com/office/drawing/2014/main" id="{324CFC28-BFDE-40BE-910A-0385E56BDE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2" name="Picture 5">
          <a:extLst>
            <a:ext uri="{FF2B5EF4-FFF2-40B4-BE49-F238E27FC236}">
              <a16:creationId xmlns:a16="http://schemas.microsoft.com/office/drawing/2014/main" id="{700DA1E1-B488-4B52-AF16-00FE25DD67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3" name="Picture 5">
          <a:extLst>
            <a:ext uri="{FF2B5EF4-FFF2-40B4-BE49-F238E27FC236}">
              <a16:creationId xmlns:a16="http://schemas.microsoft.com/office/drawing/2014/main" id="{A72A51A9-6574-4779-862C-4C868DAC1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624" name="Picture 5">
          <a:extLst>
            <a:ext uri="{FF2B5EF4-FFF2-40B4-BE49-F238E27FC236}">
              <a16:creationId xmlns:a16="http://schemas.microsoft.com/office/drawing/2014/main" id="{7E05EC80-8A59-451C-BA70-B5C1AE105D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25" name="Picture 5">
          <a:extLst>
            <a:ext uri="{FF2B5EF4-FFF2-40B4-BE49-F238E27FC236}">
              <a16:creationId xmlns:a16="http://schemas.microsoft.com/office/drawing/2014/main" id="{C82DB6B8-7482-4683-B7B8-046D2AAF03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26" name="Picture 5">
          <a:extLst>
            <a:ext uri="{FF2B5EF4-FFF2-40B4-BE49-F238E27FC236}">
              <a16:creationId xmlns:a16="http://schemas.microsoft.com/office/drawing/2014/main" id="{927A3353-F822-4B75-9F41-07FA14D99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27" name="Picture 5">
          <a:extLst>
            <a:ext uri="{FF2B5EF4-FFF2-40B4-BE49-F238E27FC236}">
              <a16:creationId xmlns:a16="http://schemas.microsoft.com/office/drawing/2014/main" id="{243CDCF9-DA58-4DCA-A3D7-27BA87354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28" name="Picture 5">
          <a:extLst>
            <a:ext uri="{FF2B5EF4-FFF2-40B4-BE49-F238E27FC236}">
              <a16:creationId xmlns:a16="http://schemas.microsoft.com/office/drawing/2014/main" id="{28B071D2-64FD-49D8-97AA-8CD3E02A84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29" name="Picture 5">
          <a:extLst>
            <a:ext uri="{FF2B5EF4-FFF2-40B4-BE49-F238E27FC236}">
              <a16:creationId xmlns:a16="http://schemas.microsoft.com/office/drawing/2014/main" id="{C0C8F019-CE31-484E-BB89-CDFF98D7D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0" name="Picture 5">
          <a:extLst>
            <a:ext uri="{FF2B5EF4-FFF2-40B4-BE49-F238E27FC236}">
              <a16:creationId xmlns:a16="http://schemas.microsoft.com/office/drawing/2014/main" id="{7404A11E-15BC-44A9-9B7A-BC6DE40F2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1" name="Picture 5">
          <a:extLst>
            <a:ext uri="{FF2B5EF4-FFF2-40B4-BE49-F238E27FC236}">
              <a16:creationId xmlns:a16="http://schemas.microsoft.com/office/drawing/2014/main" id="{E65A09DB-8E27-4F3E-B2A3-F56BEFCA2D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2" name="Picture 5">
          <a:extLst>
            <a:ext uri="{FF2B5EF4-FFF2-40B4-BE49-F238E27FC236}">
              <a16:creationId xmlns:a16="http://schemas.microsoft.com/office/drawing/2014/main" id="{B8AB68BF-4654-4FC6-A213-393134569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3" name="Picture 5">
          <a:extLst>
            <a:ext uri="{FF2B5EF4-FFF2-40B4-BE49-F238E27FC236}">
              <a16:creationId xmlns:a16="http://schemas.microsoft.com/office/drawing/2014/main" id="{ADF47429-E41E-4E20-A5A8-42E1BA7DB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4" name="Picture 5">
          <a:extLst>
            <a:ext uri="{FF2B5EF4-FFF2-40B4-BE49-F238E27FC236}">
              <a16:creationId xmlns:a16="http://schemas.microsoft.com/office/drawing/2014/main" id="{B0D656AF-0E25-43B0-982F-CF383DB41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5" name="Picture 5">
          <a:extLst>
            <a:ext uri="{FF2B5EF4-FFF2-40B4-BE49-F238E27FC236}">
              <a16:creationId xmlns:a16="http://schemas.microsoft.com/office/drawing/2014/main" id="{BAD2C700-D32F-47A1-ACF8-3619183F1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6" name="Picture 5">
          <a:extLst>
            <a:ext uri="{FF2B5EF4-FFF2-40B4-BE49-F238E27FC236}">
              <a16:creationId xmlns:a16="http://schemas.microsoft.com/office/drawing/2014/main" id="{D8EFBB8A-E8FE-410D-8CEC-FE5606601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7" name="Picture 5">
          <a:extLst>
            <a:ext uri="{FF2B5EF4-FFF2-40B4-BE49-F238E27FC236}">
              <a16:creationId xmlns:a16="http://schemas.microsoft.com/office/drawing/2014/main" id="{D6F9EED3-C9E7-4811-9301-9D343E88FC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8" name="Picture 5">
          <a:extLst>
            <a:ext uri="{FF2B5EF4-FFF2-40B4-BE49-F238E27FC236}">
              <a16:creationId xmlns:a16="http://schemas.microsoft.com/office/drawing/2014/main" id="{A74BA384-78B7-4485-B399-82C9E12F9B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39" name="Picture 5">
          <a:extLst>
            <a:ext uri="{FF2B5EF4-FFF2-40B4-BE49-F238E27FC236}">
              <a16:creationId xmlns:a16="http://schemas.microsoft.com/office/drawing/2014/main" id="{F9EA4B59-E9F2-4052-A297-B1564F695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0" name="Picture 5">
          <a:extLst>
            <a:ext uri="{FF2B5EF4-FFF2-40B4-BE49-F238E27FC236}">
              <a16:creationId xmlns:a16="http://schemas.microsoft.com/office/drawing/2014/main" id="{0162817D-1C0E-428E-98F0-D1E83A20D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1" name="Picture 5">
          <a:extLst>
            <a:ext uri="{FF2B5EF4-FFF2-40B4-BE49-F238E27FC236}">
              <a16:creationId xmlns:a16="http://schemas.microsoft.com/office/drawing/2014/main" id="{2D6630C7-8E34-406A-A4EB-9AEB15C9C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2" name="Picture 5">
          <a:extLst>
            <a:ext uri="{FF2B5EF4-FFF2-40B4-BE49-F238E27FC236}">
              <a16:creationId xmlns:a16="http://schemas.microsoft.com/office/drawing/2014/main" id="{78BDEA43-DEF0-4F85-A826-F545A19526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3" name="Picture 5">
          <a:extLst>
            <a:ext uri="{FF2B5EF4-FFF2-40B4-BE49-F238E27FC236}">
              <a16:creationId xmlns:a16="http://schemas.microsoft.com/office/drawing/2014/main" id="{A5016FB5-E240-48D5-B8FE-581FAEF78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4" name="Picture 5">
          <a:extLst>
            <a:ext uri="{FF2B5EF4-FFF2-40B4-BE49-F238E27FC236}">
              <a16:creationId xmlns:a16="http://schemas.microsoft.com/office/drawing/2014/main" id="{17BB7E03-FED8-4BAD-9662-033635E16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5" name="Picture 5">
          <a:extLst>
            <a:ext uri="{FF2B5EF4-FFF2-40B4-BE49-F238E27FC236}">
              <a16:creationId xmlns:a16="http://schemas.microsoft.com/office/drawing/2014/main" id="{2756737D-1FBA-4246-857A-C66E88D62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6" name="Picture 5">
          <a:extLst>
            <a:ext uri="{FF2B5EF4-FFF2-40B4-BE49-F238E27FC236}">
              <a16:creationId xmlns:a16="http://schemas.microsoft.com/office/drawing/2014/main" id="{CD7C4CE7-4A77-4C04-A6EF-D8C69E836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7" name="Picture 5">
          <a:extLst>
            <a:ext uri="{FF2B5EF4-FFF2-40B4-BE49-F238E27FC236}">
              <a16:creationId xmlns:a16="http://schemas.microsoft.com/office/drawing/2014/main" id="{59AC8430-A221-4834-9349-08918620A7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8" name="Picture 5">
          <a:extLst>
            <a:ext uri="{FF2B5EF4-FFF2-40B4-BE49-F238E27FC236}">
              <a16:creationId xmlns:a16="http://schemas.microsoft.com/office/drawing/2014/main" id="{60FB3452-190B-4CDF-9C70-42EEC27D0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49" name="Picture 5">
          <a:extLst>
            <a:ext uri="{FF2B5EF4-FFF2-40B4-BE49-F238E27FC236}">
              <a16:creationId xmlns:a16="http://schemas.microsoft.com/office/drawing/2014/main" id="{F1B6745A-8F97-4933-93B3-888B592B56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0" name="Picture 5">
          <a:extLst>
            <a:ext uri="{FF2B5EF4-FFF2-40B4-BE49-F238E27FC236}">
              <a16:creationId xmlns:a16="http://schemas.microsoft.com/office/drawing/2014/main" id="{4327D0D2-F5F4-42D7-AA2B-D3C60B86A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1" name="Picture 5">
          <a:extLst>
            <a:ext uri="{FF2B5EF4-FFF2-40B4-BE49-F238E27FC236}">
              <a16:creationId xmlns:a16="http://schemas.microsoft.com/office/drawing/2014/main" id="{368AFE7D-322F-4401-BA83-78B8890D05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2" name="Picture 5">
          <a:extLst>
            <a:ext uri="{FF2B5EF4-FFF2-40B4-BE49-F238E27FC236}">
              <a16:creationId xmlns:a16="http://schemas.microsoft.com/office/drawing/2014/main" id="{BACF5F6B-D042-47E8-9A81-F5EF28E486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3" name="Picture 5">
          <a:extLst>
            <a:ext uri="{FF2B5EF4-FFF2-40B4-BE49-F238E27FC236}">
              <a16:creationId xmlns:a16="http://schemas.microsoft.com/office/drawing/2014/main" id="{9B92E44E-3FBC-4C03-865F-509867A303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4" name="Picture 5">
          <a:extLst>
            <a:ext uri="{FF2B5EF4-FFF2-40B4-BE49-F238E27FC236}">
              <a16:creationId xmlns:a16="http://schemas.microsoft.com/office/drawing/2014/main" id="{1B04BBC3-B40B-4707-B191-06FA2A930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5" name="Picture 5">
          <a:extLst>
            <a:ext uri="{FF2B5EF4-FFF2-40B4-BE49-F238E27FC236}">
              <a16:creationId xmlns:a16="http://schemas.microsoft.com/office/drawing/2014/main" id="{1BEBD86B-4B78-412E-93AC-6DBD70731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6" name="Picture 5">
          <a:extLst>
            <a:ext uri="{FF2B5EF4-FFF2-40B4-BE49-F238E27FC236}">
              <a16:creationId xmlns:a16="http://schemas.microsoft.com/office/drawing/2014/main" id="{85879D3B-F9A4-4AFE-80C7-D456EB63A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7" name="Picture 5">
          <a:extLst>
            <a:ext uri="{FF2B5EF4-FFF2-40B4-BE49-F238E27FC236}">
              <a16:creationId xmlns:a16="http://schemas.microsoft.com/office/drawing/2014/main" id="{8226DEF5-AB86-4C38-BEF9-72708D9074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8" name="Picture 5">
          <a:extLst>
            <a:ext uri="{FF2B5EF4-FFF2-40B4-BE49-F238E27FC236}">
              <a16:creationId xmlns:a16="http://schemas.microsoft.com/office/drawing/2014/main" id="{A4E5E9D4-2F6A-40E2-B90B-3A7735FA90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59" name="Picture 5">
          <a:extLst>
            <a:ext uri="{FF2B5EF4-FFF2-40B4-BE49-F238E27FC236}">
              <a16:creationId xmlns:a16="http://schemas.microsoft.com/office/drawing/2014/main" id="{5D4C1B2A-AB04-43C3-B5BE-5A1D88809A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0" name="Picture 5">
          <a:extLst>
            <a:ext uri="{FF2B5EF4-FFF2-40B4-BE49-F238E27FC236}">
              <a16:creationId xmlns:a16="http://schemas.microsoft.com/office/drawing/2014/main" id="{BB486744-EA9F-4076-B98F-BA405CBF86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1" name="Picture 5">
          <a:extLst>
            <a:ext uri="{FF2B5EF4-FFF2-40B4-BE49-F238E27FC236}">
              <a16:creationId xmlns:a16="http://schemas.microsoft.com/office/drawing/2014/main" id="{D4EE7885-C8E7-4E66-808B-2D1E00A8CC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2" name="Picture 5">
          <a:extLst>
            <a:ext uri="{FF2B5EF4-FFF2-40B4-BE49-F238E27FC236}">
              <a16:creationId xmlns:a16="http://schemas.microsoft.com/office/drawing/2014/main" id="{CCE9459E-20FE-4457-9313-C44981498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3" name="Picture 5">
          <a:extLst>
            <a:ext uri="{FF2B5EF4-FFF2-40B4-BE49-F238E27FC236}">
              <a16:creationId xmlns:a16="http://schemas.microsoft.com/office/drawing/2014/main" id="{E8008ACD-31B4-4A7F-BC0F-6CD3691180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4" name="Picture 5">
          <a:extLst>
            <a:ext uri="{FF2B5EF4-FFF2-40B4-BE49-F238E27FC236}">
              <a16:creationId xmlns:a16="http://schemas.microsoft.com/office/drawing/2014/main" id="{C32668E9-59E3-4D78-A3EC-3655F4713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5" name="Picture 5">
          <a:extLst>
            <a:ext uri="{FF2B5EF4-FFF2-40B4-BE49-F238E27FC236}">
              <a16:creationId xmlns:a16="http://schemas.microsoft.com/office/drawing/2014/main" id="{8D6E7771-1C7C-4DA7-957A-B7882D8C2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6" name="Picture 5">
          <a:extLst>
            <a:ext uri="{FF2B5EF4-FFF2-40B4-BE49-F238E27FC236}">
              <a16:creationId xmlns:a16="http://schemas.microsoft.com/office/drawing/2014/main" id="{EFEE1E64-B238-4A17-A9F3-7AAEBB29E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7" name="Picture 5">
          <a:extLst>
            <a:ext uri="{FF2B5EF4-FFF2-40B4-BE49-F238E27FC236}">
              <a16:creationId xmlns:a16="http://schemas.microsoft.com/office/drawing/2014/main" id="{5F86DFF2-E4AA-4A11-B20D-253EFB0AB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8" name="Picture 5">
          <a:extLst>
            <a:ext uri="{FF2B5EF4-FFF2-40B4-BE49-F238E27FC236}">
              <a16:creationId xmlns:a16="http://schemas.microsoft.com/office/drawing/2014/main" id="{99302AD1-1C3F-42B2-962B-22B928854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69" name="Picture 5">
          <a:extLst>
            <a:ext uri="{FF2B5EF4-FFF2-40B4-BE49-F238E27FC236}">
              <a16:creationId xmlns:a16="http://schemas.microsoft.com/office/drawing/2014/main" id="{6D2A6345-2439-45FD-8C55-EBBEB2FC1F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0" name="Picture 5">
          <a:extLst>
            <a:ext uri="{FF2B5EF4-FFF2-40B4-BE49-F238E27FC236}">
              <a16:creationId xmlns:a16="http://schemas.microsoft.com/office/drawing/2014/main" id="{46D25DB0-ADDD-4529-BCFE-19744CAC4C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1" name="Picture 5">
          <a:extLst>
            <a:ext uri="{FF2B5EF4-FFF2-40B4-BE49-F238E27FC236}">
              <a16:creationId xmlns:a16="http://schemas.microsoft.com/office/drawing/2014/main" id="{6AEE375E-96AB-4424-BDF2-6BC8C7F7DD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2" name="Picture 5">
          <a:extLst>
            <a:ext uri="{FF2B5EF4-FFF2-40B4-BE49-F238E27FC236}">
              <a16:creationId xmlns:a16="http://schemas.microsoft.com/office/drawing/2014/main" id="{7B0E4A68-7850-495D-8C76-D79787966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3" name="Picture 5">
          <a:extLst>
            <a:ext uri="{FF2B5EF4-FFF2-40B4-BE49-F238E27FC236}">
              <a16:creationId xmlns:a16="http://schemas.microsoft.com/office/drawing/2014/main" id="{6D2480A2-C876-4FD6-A504-FF531EC3F4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4" name="Picture 5">
          <a:extLst>
            <a:ext uri="{FF2B5EF4-FFF2-40B4-BE49-F238E27FC236}">
              <a16:creationId xmlns:a16="http://schemas.microsoft.com/office/drawing/2014/main" id="{3D32FA14-BDF2-446E-BDD8-1E8FC04AD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5" name="Picture 5">
          <a:extLst>
            <a:ext uri="{FF2B5EF4-FFF2-40B4-BE49-F238E27FC236}">
              <a16:creationId xmlns:a16="http://schemas.microsoft.com/office/drawing/2014/main" id="{522C8431-40C6-4F2A-A3AA-AC5E6E02AB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6" name="Picture 5">
          <a:extLst>
            <a:ext uri="{FF2B5EF4-FFF2-40B4-BE49-F238E27FC236}">
              <a16:creationId xmlns:a16="http://schemas.microsoft.com/office/drawing/2014/main" id="{1DA506CD-DEA9-4AD8-8F3C-A558B67D94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7" name="Picture 5">
          <a:extLst>
            <a:ext uri="{FF2B5EF4-FFF2-40B4-BE49-F238E27FC236}">
              <a16:creationId xmlns:a16="http://schemas.microsoft.com/office/drawing/2014/main" id="{2A5AD263-E753-40AE-9666-080A3143A7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8" name="Picture 5">
          <a:extLst>
            <a:ext uri="{FF2B5EF4-FFF2-40B4-BE49-F238E27FC236}">
              <a16:creationId xmlns:a16="http://schemas.microsoft.com/office/drawing/2014/main" id="{A1B3F459-237B-4C3B-8BB8-F7A165AC0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79" name="Picture 5">
          <a:extLst>
            <a:ext uri="{FF2B5EF4-FFF2-40B4-BE49-F238E27FC236}">
              <a16:creationId xmlns:a16="http://schemas.microsoft.com/office/drawing/2014/main" id="{FE54983C-D4B9-4F7E-9063-C5D955733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0" name="Picture 5">
          <a:extLst>
            <a:ext uri="{FF2B5EF4-FFF2-40B4-BE49-F238E27FC236}">
              <a16:creationId xmlns:a16="http://schemas.microsoft.com/office/drawing/2014/main" id="{F2D9132D-409D-4700-B895-96D2D80A6D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1" name="Picture 5">
          <a:extLst>
            <a:ext uri="{FF2B5EF4-FFF2-40B4-BE49-F238E27FC236}">
              <a16:creationId xmlns:a16="http://schemas.microsoft.com/office/drawing/2014/main" id="{B9C125E8-75F2-46DD-B320-253A05A31C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2" name="Picture 5">
          <a:extLst>
            <a:ext uri="{FF2B5EF4-FFF2-40B4-BE49-F238E27FC236}">
              <a16:creationId xmlns:a16="http://schemas.microsoft.com/office/drawing/2014/main" id="{B8102CD2-9751-4D6D-9221-19315B428D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3" name="Picture 5">
          <a:extLst>
            <a:ext uri="{FF2B5EF4-FFF2-40B4-BE49-F238E27FC236}">
              <a16:creationId xmlns:a16="http://schemas.microsoft.com/office/drawing/2014/main" id="{0CA05832-8284-46E0-9CE2-6D71453D1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4" name="Picture 5">
          <a:extLst>
            <a:ext uri="{FF2B5EF4-FFF2-40B4-BE49-F238E27FC236}">
              <a16:creationId xmlns:a16="http://schemas.microsoft.com/office/drawing/2014/main" id="{B201F5F8-B332-4381-A4FE-1881F2B34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5" name="Picture 5">
          <a:extLst>
            <a:ext uri="{FF2B5EF4-FFF2-40B4-BE49-F238E27FC236}">
              <a16:creationId xmlns:a16="http://schemas.microsoft.com/office/drawing/2014/main" id="{1998A9D7-E31B-4EAE-88D6-704A228860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686" name="Picture 5">
          <a:extLst>
            <a:ext uri="{FF2B5EF4-FFF2-40B4-BE49-F238E27FC236}">
              <a16:creationId xmlns:a16="http://schemas.microsoft.com/office/drawing/2014/main" id="{106CD62A-4380-4C83-A8BE-3F3C15554D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87" name="Picture 5">
          <a:extLst>
            <a:ext uri="{FF2B5EF4-FFF2-40B4-BE49-F238E27FC236}">
              <a16:creationId xmlns:a16="http://schemas.microsoft.com/office/drawing/2014/main" id="{D624B47A-C399-49CB-980C-269544D75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88" name="Picture 5">
          <a:extLst>
            <a:ext uri="{FF2B5EF4-FFF2-40B4-BE49-F238E27FC236}">
              <a16:creationId xmlns:a16="http://schemas.microsoft.com/office/drawing/2014/main" id="{869AA255-AE20-41FF-BC1F-5C93538A6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89" name="Picture 5">
          <a:extLst>
            <a:ext uri="{FF2B5EF4-FFF2-40B4-BE49-F238E27FC236}">
              <a16:creationId xmlns:a16="http://schemas.microsoft.com/office/drawing/2014/main" id="{A831502A-3134-448E-B711-B4123FBD6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0" name="Picture 5">
          <a:extLst>
            <a:ext uri="{FF2B5EF4-FFF2-40B4-BE49-F238E27FC236}">
              <a16:creationId xmlns:a16="http://schemas.microsoft.com/office/drawing/2014/main" id="{73EE80BF-B788-463D-9070-636C54D10D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1" name="Picture 5">
          <a:extLst>
            <a:ext uri="{FF2B5EF4-FFF2-40B4-BE49-F238E27FC236}">
              <a16:creationId xmlns:a16="http://schemas.microsoft.com/office/drawing/2014/main" id="{291E17C2-7836-405C-A06F-828A25D2E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2" name="Picture 5">
          <a:extLst>
            <a:ext uri="{FF2B5EF4-FFF2-40B4-BE49-F238E27FC236}">
              <a16:creationId xmlns:a16="http://schemas.microsoft.com/office/drawing/2014/main" id="{2FC0E532-4860-4A90-9630-B1B4E148D5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3" name="Picture 5">
          <a:extLst>
            <a:ext uri="{FF2B5EF4-FFF2-40B4-BE49-F238E27FC236}">
              <a16:creationId xmlns:a16="http://schemas.microsoft.com/office/drawing/2014/main" id="{54731674-F10B-4B4B-9A8A-DC10E7E9F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4" name="Picture 5">
          <a:extLst>
            <a:ext uri="{FF2B5EF4-FFF2-40B4-BE49-F238E27FC236}">
              <a16:creationId xmlns:a16="http://schemas.microsoft.com/office/drawing/2014/main" id="{F21DB7BD-8C65-4D3B-A8C8-743E4271F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5" name="Picture 5">
          <a:extLst>
            <a:ext uri="{FF2B5EF4-FFF2-40B4-BE49-F238E27FC236}">
              <a16:creationId xmlns:a16="http://schemas.microsoft.com/office/drawing/2014/main" id="{0EEDD627-44FE-4712-A550-DD559F0900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6" name="Picture 5">
          <a:extLst>
            <a:ext uri="{FF2B5EF4-FFF2-40B4-BE49-F238E27FC236}">
              <a16:creationId xmlns:a16="http://schemas.microsoft.com/office/drawing/2014/main" id="{1DE030C2-F3D0-482A-B531-99DF1EFA0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7" name="Picture 5">
          <a:extLst>
            <a:ext uri="{FF2B5EF4-FFF2-40B4-BE49-F238E27FC236}">
              <a16:creationId xmlns:a16="http://schemas.microsoft.com/office/drawing/2014/main" id="{F150D32F-B840-4EE0-804E-5A942BA4E5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8" name="Picture 5">
          <a:extLst>
            <a:ext uri="{FF2B5EF4-FFF2-40B4-BE49-F238E27FC236}">
              <a16:creationId xmlns:a16="http://schemas.microsoft.com/office/drawing/2014/main" id="{9C7D016B-A3EE-43F4-B41C-1FEF1D06A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699" name="Picture 5">
          <a:extLst>
            <a:ext uri="{FF2B5EF4-FFF2-40B4-BE49-F238E27FC236}">
              <a16:creationId xmlns:a16="http://schemas.microsoft.com/office/drawing/2014/main" id="{8063BC9B-A178-41A5-9B1D-3FD061B58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0" name="Picture 5">
          <a:extLst>
            <a:ext uri="{FF2B5EF4-FFF2-40B4-BE49-F238E27FC236}">
              <a16:creationId xmlns:a16="http://schemas.microsoft.com/office/drawing/2014/main" id="{9D11AB80-F08B-48B5-BACC-E01EEBBD05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1" name="Picture 5">
          <a:extLst>
            <a:ext uri="{FF2B5EF4-FFF2-40B4-BE49-F238E27FC236}">
              <a16:creationId xmlns:a16="http://schemas.microsoft.com/office/drawing/2014/main" id="{6DEDFD9D-7AE0-4F64-887F-952209136C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2" name="Picture 5">
          <a:extLst>
            <a:ext uri="{FF2B5EF4-FFF2-40B4-BE49-F238E27FC236}">
              <a16:creationId xmlns:a16="http://schemas.microsoft.com/office/drawing/2014/main" id="{8D75E6D3-4DB5-4B0E-B05B-2776322A5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3" name="Picture 5">
          <a:extLst>
            <a:ext uri="{FF2B5EF4-FFF2-40B4-BE49-F238E27FC236}">
              <a16:creationId xmlns:a16="http://schemas.microsoft.com/office/drawing/2014/main" id="{4B7F7FC6-FF75-4757-9486-3FC480297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4" name="Picture 5">
          <a:extLst>
            <a:ext uri="{FF2B5EF4-FFF2-40B4-BE49-F238E27FC236}">
              <a16:creationId xmlns:a16="http://schemas.microsoft.com/office/drawing/2014/main" id="{B80558A9-D17E-47FC-A142-750F6AE6A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5" name="Picture 5">
          <a:extLst>
            <a:ext uri="{FF2B5EF4-FFF2-40B4-BE49-F238E27FC236}">
              <a16:creationId xmlns:a16="http://schemas.microsoft.com/office/drawing/2014/main" id="{C60CA05C-A7EB-4C88-9D74-ACF00F5D5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6" name="Picture 5">
          <a:extLst>
            <a:ext uri="{FF2B5EF4-FFF2-40B4-BE49-F238E27FC236}">
              <a16:creationId xmlns:a16="http://schemas.microsoft.com/office/drawing/2014/main" id="{41DE88F2-2D9C-46D9-99B0-2F36BA58C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707" name="Picture 5">
          <a:extLst>
            <a:ext uri="{FF2B5EF4-FFF2-40B4-BE49-F238E27FC236}">
              <a16:creationId xmlns:a16="http://schemas.microsoft.com/office/drawing/2014/main" id="{03100AB8-9796-4A3F-8970-44B2FA28A4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08" name="Picture 5">
          <a:extLst>
            <a:ext uri="{FF2B5EF4-FFF2-40B4-BE49-F238E27FC236}">
              <a16:creationId xmlns:a16="http://schemas.microsoft.com/office/drawing/2014/main" id="{618078F0-483C-42E6-8582-808F8BBE85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09" name="Picture 5">
          <a:extLst>
            <a:ext uri="{FF2B5EF4-FFF2-40B4-BE49-F238E27FC236}">
              <a16:creationId xmlns:a16="http://schemas.microsoft.com/office/drawing/2014/main" id="{3554DC73-0D64-4BD8-9150-626C11850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0" name="Picture 5">
          <a:extLst>
            <a:ext uri="{FF2B5EF4-FFF2-40B4-BE49-F238E27FC236}">
              <a16:creationId xmlns:a16="http://schemas.microsoft.com/office/drawing/2014/main" id="{1C6452BA-D83F-4017-AF87-75D0DACE8B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1" name="Picture 5">
          <a:extLst>
            <a:ext uri="{FF2B5EF4-FFF2-40B4-BE49-F238E27FC236}">
              <a16:creationId xmlns:a16="http://schemas.microsoft.com/office/drawing/2014/main" id="{91911B17-4DA1-4E53-B824-52E4F8CD92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2" name="Picture 5">
          <a:extLst>
            <a:ext uri="{FF2B5EF4-FFF2-40B4-BE49-F238E27FC236}">
              <a16:creationId xmlns:a16="http://schemas.microsoft.com/office/drawing/2014/main" id="{B4CDB06E-CB96-462F-B590-B97A3D0847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3" name="Picture 5">
          <a:extLst>
            <a:ext uri="{FF2B5EF4-FFF2-40B4-BE49-F238E27FC236}">
              <a16:creationId xmlns:a16="http://schemas.microsoft.com/office/drawing/2014/main" id="{DBB1241B-DA64-42D0-B01D-C1F8F2A74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4" name="Picture 5">
          <a:extLst>
            <a:ext uri="{FF2B5EF4-FFF2-40B4-BE49-F238E27FC236}">
              <a16:creationId xmlns:a16="http://schemas.microsoft.com/office/drawing/2014/main" id="{AA98E10A-2660-4996-8D01-12D32CFCE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5" name="Picture 5">
          <a:extLst>
            <a:ext uri="{FF2B5EF4-FFF2-40B4-BE49-F238E27FC236}">
              <a16:creationId xmlns:a16="http://schemas.microsoft.com/office/drawing/2014/main" id="{BC8733F8-E7B2-40A9-B45A-6BA38115F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6" name="Picture 5">
          <a:extLst>
            <a:ext uri="{FF2B5EF4-FFF2-40B4-BE49-F238E27FC236}">
              <a16:creationId xmlns:a16="http://schemas.microsoft.com/office/drawing/2014/main" id="{9B152E3A-72F0-442F-A7E3-82FA62699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7" name="Picture 5">
          <a:extLst>
            <a:ext uri="{FF2B5EF4-FFF2-40B4-BE49-F238E27FC236}">
              <a16:creationId xmlns:a16="http://schemas.microsoft.com/office/drawing/2014/main" id="{6BA57DFB-C36B-4533-9764-0C84C90311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8" name="Picture 5">
          <a:extLst>
            <a:ext uri="{FF2B5EF4-FFF2-40B4-BE49-F238E27FC236}">
              <a16:creationId xmlns:a16="http://schemas.microsoft.com/office/drawing/2014/main" id="{3459D397-6DC2-46B5-BB69-75FC04FFE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19" name="Picture 5">
          <a:extLst>
            <a:ext uri="{FF2B5EF4-FFF2-40B4-BE49-F238E27FC236}">
              <a16:creationId xmlns:a16="http://schemas.microsoft.com/office/drawing/2014/main" id="{22A8692B-6B8E-4A4C-9ED2-815A8DA80A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0" name="Picture 5">
          <a:extLst>
            <a:ext uri="{FF2B5EF4-FFF2-40B4-BE49-F238E27FC236}">
              <a16:creationId xmlns:a16="http://schemas.microsoft.com/office/drawing/2014/main" id="{4CF620DB-0AAC-4EB8-9BBD-4DDC9CF0F1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1" name="Picture 5">
          <a:extLst>
            <a:ext uri="{FF2B5EF4-FFF2-40B4-BE49-F238E27FC236}">
              <a16:creationId xmlns:a16="http://schemas.microsoft.com/office/drawing/2014/main" id="{98F002EE-00EE-4D84-BFA9-768E431BC5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2" name="Picture 5">
          <a:extLst>
            <a:ext uri="{FF2B5EF4-FFF2-40B4-BE49-F238E27FC236}">
              <a16:creationId xmlns:a16="http://schemas.microsoft.com/office/drawing/2014/main" id="{1520811C-0827-4FA0-8879-55B710DA5C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3" name="Picture 5">
          <a:extLst>
            <a:ext uri="{FF2B5EF4-FFF2-40B4-BE49-F238E27FC236}">
              <a16:creationId xmlns:a16="http://schemas.microsoft.com/office/drawing/2014/main" id="{30C7AE6F-7F39-40C9-A548-EF7E2CB96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4" name="Picture 5">
          <a:extLst>
            <a:ext uri="{FF2B5EF4-FFF2-40B4-BE49-F238E27FC236}">
              <a16:creationId xmlns:a16="http://schemas.microsoft.com/office/drawing/2014/main" id="{6CF63553-5472-427F-AE64-FEBCD7A2C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5" name="Picture 5">
          <a:extLst>
            <a:ext uri="{FF2B5EF4-FFF2-40B4-BE49-F238E27FC236}">
              <a16:creationId xmlns:a16="http://schemas.microsoft.com/office/drawing/2014/main" id="{4353175F-5C6A-4C51-8E7A-AA04E7843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6" name="Picture 5">
          <a:extLst>
            <a:ext uri="{FF2B5EF4-FFF2-40B4-BE49-F238E27FC236}">
              <a16:creationId xmlns:a16="http://schemas.microsoft.com/office/drawing/2014/main" id="{DE74FCD8-483E-4C7D-A442-C615D38C7F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7" name="Picture 5">
          <a:extLst>
            <a:ext uri="{FF2B5EF4-FFF2-40B4-BE49-F238E27FC236}">
              <a16:creationId xmlns:a16="http://schemas.microsoft.com/office/drawing/2014/main" id="{62241274-649F-4CDC-AD4A-94269D5BE0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8" name="Picture 5">
          <a:extLst>
            <a:ext uri="{FF2B5EF4-FFF2-40B4-BE49-F238E27FC236}">
              <a16:creationId xmlns:a16="http://schemas.microsoft.com/office/drawing/2014/main" id="{6606D947-96F3-421A-8DF8-6E61A3D0B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29" name="Picture 5">
          <a:extLst>
            <a:ext uri="{FF2B5EF4-FFF2-40B4-BE49-F238E27FC236}">
              <a16:creationId xmlns:a16="http://schemas.microsoft.com/office/drawing/2014/main" id="{A8E2E741-B9D0-47D3-BD82-31291E229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0" name="Picture 5">
          <a:extLst>
            <a:ext uri="{FF2B5EF4-FFF2-40B4-BE49-F238E27FC236}">
              <a16:creationId xmlns:a16="http://schemas.microsoft.com/office/drawing/2014/main" id="{6760E031-615D-471F-BD32-54FA671FF6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1" name="Picture 5">
          <a:extLst>
            <a:ext uri="{FF2B5EF4-FFF2-40B4-BE49-F238E27FC236}">
              <a16:creationId xmlns:a16="http://schemas.microsoft.com/office/drawing/2014/main" id="{B2C9F885-C654-4960-858E-0727817BE6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2" name="Picture 5">
          <a:extLst>
            <a:ext uri="{FF2B5EF4-FFF2-40B4-BE49-F238E27FC236}">
              <a16:creationId xmlns:a16="http://schemas.microsoft.com/office/drawing/2014/main" id="{5FE6E2B4-B168-48F6-A3E8-C728CACB0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3" name="Picture 5">
          <a:extLst>
            <a:ext uri="{FF2B5EF4-FFF2-40B4-BE49-F238E27FC236}">
              <a16:creationId xmlns:a16="http://schemas.microsoft.com/office/drawing/2014/main" id="{ED90156F-BFCD-4FE1-B6CA-EB3C9BCE2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4" name="Picture 5">
          <a:extLst>
            <a:ext uri="{FF2B5EF4-FFF2-40B4-BE49-F238E27FC236}">
              <a16:creationId xmlns:a16="http://schemas.microsoft.com/office/drawing/2014/main" id="{FE18FEBD-F3D7-4306-A9E0-BA66B6547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5" name="Picture 5">
          <a:extLst>
            <a:ext uri="{FF2B5EF4-FFF2-40B4-BE49-F238E27FC236}">
              <a16:creationId xmlns:a16="http://schemas.microsoft.com/office/drawing/2014/main" id="{31CE5706-EE9F-4061-AAD3-CBD6F2F60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6" name="Picture 5">
          <a:extLst>
            <a:ext uri="{FF2B5EF4-FFF2-40B4-BE49-F238E27FC236}">
              <a16:creationId xmlns:a16="http://schemas.microsoft.com/office/drawing/2014/main" id="{3FDAFBD0-6081-41B5-9E3E-9F33797B87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7" name="Picture 5">
          <a:extLst>
            <a:ext uri="{FF2B5EF4-FFF2-40B4-BE49-F238E27FC236}">
              <a16:creationId xmlns:a16="http://schemas.microsoft.com/office/drawing/2014/main" id="{847E68A8-BFB2-45F5-A628-B2DF45ECA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8" name="Picture 5">
          <a:extLst>
            <a:ext uri="{FF2B5EF4-FFF2-40B4-BE49-F238E27FC236}">
              <a16:creationId xmlns:a16="http://schemas.microsoft.com/office/drawing/2014/main" id="{ED12CA91-E1FA-4C57-97A4-DE41B6880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39" name="Picture 5">
          <a:extLst>
            <a:ext uri="{FF2B5EF4-FFF2-40B4-BE49-F238E27FC236}">
              <a16:creationId xmlns:a16="http://schemas.microsoft.com/office/drawing/2014/main" id="{39D1CD49-8420-4657-87FC-C5D92BFCB3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0" name="Picture 5">
          <a:extLst>
            <a:ext uri="{FF2B5EF4-FFF2-40B4-BE49-F238E27FC236}">
              <a16:creationId xmlns:a16="http://schemas.microsoft.com/office/drawing/2014/main" id="{869E673D-6D6B-40FD-85C0-7A841678AF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1" name="Picture 5">
          <a:extLst>
            <a:ext uri="{FF2B5EF4-FFF2-40B4-BE49-F238E27FC236}">
              <a16:creationId xmlns:a16="http://schemas.microsoft.com/office/drawing/2014/main" id="{EF8EEB05-2A23-4644-B2E0-9B68C240E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2" name="Picture 5">
          <a:extLst>
            <a:ext uri="{FF2B5EF4-FFF2-40B4-BE49-F238E27FC236}">
              <a16:creationId xmlns:a16="http://schemas.microsoft.com/office/drawing/2014/main" id="{57C36DBE-3568-489E-A371-7B3DBFA791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3" name="Picture 5">
          <a:extLst>
            <a:ext uri="{FF2B5EF4-FFF2-40B4-BE49-F238E27FC236}">
              <a16:creationId xmlns:a16="http://schemas.microsoft.com/office/drawing/2014/main" id="{7283B1D2-5A9D-4BC1-9DA4-EF3D9B0698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4" name="Picture 5">
          <a:extLst>
            <a:ext uri="{FF2B5EF4-FFF2-40B4-BE49-F238E27FC236}">
              <a16:creationId xmlns:a16="http://schemas.microsoft.com/office/drawing/2014/main" id="{6696EA98-75D6-468C-A944-C45EC9E004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5" name="Picture 5">
          <a:extLst>
            <a:ext uri="{FF2B5EF4-FFF2-40B4-BE49-F238E27FC236}">
              <a16:creationId xmlns:a16="http://schemas.microsoft.com/office/drawing/2014/main" id="{E675462F-1062-4BB7-962B-D3164AB32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6" name="Picture 5">
          <a:extLst>
            <a:ext uri="{FF2B5EF4-FFF2-40B4-BE49-F238E27FC236}">
              <a16:creationId xmlns:a16="http://schemas.microsoft.com/office/drawing/2014/main" id="{443F503D-8B94-4DFD-8556-B11D4F5527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7" name="Picture 5">
          <a:extLst>
            <a:ext uri="{FF2B5EF4-FFF2-40B4-BE49-F238E27FC236}">
              <a16:creationId xmlns:a16="http://schemas.microsoft.com/office/drawing/2014/main" id="{0FC15904-4144-43D6-ADF9-A684127E2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8" name="Picture 5">
          <a:extLst>
            <a:ext uri="{FF2B5EF4-FFF2-40B4-BE49-F238E27FC236}">
              <a16:creationId xmlns:a16="http://schemas.microsoft.com/office/drawing/2014/main" id="{A5D8EBC5-38A8-4C05-A22F-B90B049701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49" name="Picture 5">
          <a:extLst>
            <a:ext uri="{FF2B5EF4-FFF2-40B4-BE49-F238E27FC236}">
              <a16:creationId xmlns:a16="http://schemas.microsoft.com/office/drawing/2014/main" id="{56D8C37F-5CD4-495B-8EEB-939CF5353E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0" name="Picture 5">
          <a:extLst>
            <a:ext uri="{FF2B5EF4-FFF2-40B4-BE49-F238E27FC236}">
              <a16:creationId xmlns:a16="http://schemas.microsoft.com/office/drawing/2014/main" id="{95F65F42-C7A3-49CB-8117-47859A260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1" name="Picture 5">
          <a:extLst>
            <a:ext uri="{FF2B5EF4-FFF2-40B4-BE49-F238E27FC236}">
              <a16:creationId xmlns:a16="http://schemas.microsoft.com/office/drawing/2014/main" id="{481428F0-778E-4FC1-BBED-0398F378F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2" name="Picture 5">
          <a:extLst>
            <a:ext uri="{FF2B5EF4-FFF2-40B4-BE49-F238E27FC236}">
              <a16:creationId xmlns:a16="http://schemas.microsoft.com/office/drawing/2014/main" id="{D0F75FA7-0C7A-4A08-9C9F-417E12019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3" name="Picture 5">
          <a:extLst>
            <a:ext uri="{FF2B5EF4-FFF2-40B4-BE49-F238E27FC236}">
              <a16:creationId xmlns:a16="http://schemas.microsoft.com/office/drawing/2014/main" id="{1AB73C32-0258-4A63-8EC9-1346F9DCC1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4" name="Picture 5">
          <a:extLst>
            <a:ext uri="{FF2B5EF4-FFF2-40B4-BE49-F238E27FC236}">
              <a16:creationId xmlns:a16="http://schemas.microsoft.com/office/drawing/2014/main" id="{D40F5090-113C-4882-86EC-0F16D2B8B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5" name="Picture 5">
          <a:extLst>
            <a:ext uri="{FF2B5EF4-FFF2-40B4-BE49-F238E27FC236}">
              <a16:creationId xmlns:a16="http://schemas.microsoft.com/office/drawing/2014/main" id="{36A4FF10-1A7D-4FE1-8C16-5F084ECE4E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6" name="Picture 5">
          <a:extLst>
            <a:ext uri="{FF2B5EF4-FFF2-40B4-BE49-F238E27FC236}">
              <a16:creationId xmlns:a16="http://schemas.microsoft.com/office/drawing/2014/main" id="{460F2B18-0EA1-402E-AAE9-FB3C24031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7" name="Picture 5">
          <a:extLst>
            <a:ext uri="{FF2B5EF4-FFF2-40B4-BE49-F238E27FC236}">
              <a16:creationId xmlns:a16="http://schemas.microsoft.com/office/drawing/2014/main" id="{D0DB548C-91AF-412B-B2A6-07ECFAE4A2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8" name="Picture 5">
          <a:extLst>
            <a:ext uri="{FF2B5EF4-FFF2-40B4-BE49-F238E27FC236}">
              <a16:creationId xmlns:a16="http://schemas.microsoft.com/office/drawing/2014/main" id="{4C32DF04-7686-4EA0-9E22-D2B857198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59" name="Picture 5">
          <a:extLst>
            <a:ext uri="{FF2B5EF4-FFF2-40B4-BE49-F238E27FC236}">
              <a16:creationId xmlns:a16="http://schemas.microsoft.com/office/drawing/2014/main" id="{D5FA3A8B-E6C0-4764-91B7-7D9BB43C0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0" name="Picture 5">
          <a:extLst>
            <a:ext uri="{FF2B5EF4-FFF2-40B4-BE49-F238E27FC236}">
              <a16:creationId xmlns:a16="http://schemas.microsoft.com/office/drawing/2014/main" id="{5012FAE6-7FBD-4215-BAB2-0EB7A2FFA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1" name="Picture 5">
          <a:extLst>
            <a:ext uri="{FF2B5EF4-FFF2-40B4-BE49-F238E27FC236}">
              <a16:creationId xmlns:a16="http://schemas.microsoft.com/office/drawing/2014/main" id="{18720056-74A2-41FA-9679-E2BE6BC52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2" name="Picture 5">
          <a:extLst>
            <a:ext uri="{FF2B5EF4-FFF2-40B4-BE49-F238E27FC236}">
              <a16:creationId xmlns:a16="http://schemas.microsoft.com/office/drawing/2014/main" id="{C0AE0FA7-CD21-4B09-A643-CE1A4F67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3" name="Picture 5">
          <a:extLst>
            <a:ext uri="{FF2B5EF4-FFF2-40B4-BE49-F238E27FC236}">
              <a16:creationId xmlns:a16="http://schemas.microsoft.com/office/drawing/2014/main" id="{7A8EDFA7-D525-4AD6-B84D-6B5D6EEDC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4" name="Picture 5">
          <a:extLst>
            <a:ext uri="{FF2B5EF4-FFF2-40B4-BE49-F238E27FC236}">
              <a16:creationId xmlns:a16="http://schemas.microsoft.com/office/drawing/2014/main" id="{4C33BD94-A723-4FBA-A7DA-BC8856B6E5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65" name="Picture 5">
          <a:extLst>
            <a:ext uri="{FF2B5EF4-FFF2-40B4-BE49-F238E27FC236}">
              <a16:creationId xmlns:a16="http://schemas.microsoft.com/office/drawing/2014/main" id="{642DD13F-ADA1-45D6-A52B-DC0449176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66" name="Picture 5">
          <a:extLst>
            <a:ext uri="{FF2B5EF4-FFF2-40B4-BE49-F238E27FC236}">
              <a16:creationId xmlns:a16="http://schemas.microsoft.com/office/drawing/2014/main" id="{1801A42D-D0D4-4017-80BF-0988C59DE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67" name="Picture 5">
          <a:extLst>
            <a:ext uri="{FF2B5EF4-FFF2-40B4-BE49-F238E27FC236}">
              <a16:creationId xmlns:a16="http://schemas.microsoft.com/office/drawing/2014/main" id="{16365A69-A7C0-4F22-B162-84676BDBD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68" name="Picture 5">
          <a:extLst>
            <a:ext uri="{FF2B5EF4-FFF2-40B4-BE49-F238E27FC236}">
              <a16:creationId xmlns:a16="http://schemas.microsoft.com/office/drawing/2014/main" id="{455FA8AB-57E2-4E0A-8834-4054E9068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69" name="Picture 5">
          <a:extLst>
            <a:ext uri="{FF2B5EF4-FFF2-40B4-BE49-F238E27FC236}">
              <a16:creationId xmlns:a16="http://schemas.microsoft.com/office/drawing/2014/main" id="{3249E8B4-5177-418C-BFD2-E6CCBA628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0" name="Picture 5">
          <a:extLst>
            <a:ext uri="{FF2B5EF4-FFF2-40B4-BE49-F238E27FC236}">
              <a16:creationId xmlns:a16="http://schemas.microsoft.com/office/drawing/2014/main" id="{2CDF085A-4686-4C46-BA02-943575866C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1" name="Picture 5">
          <a:extLst>
            <a:ext uri="{FF2B5EF4-FFF2-40B4-BE49-F238E27FC236}">
              <a16:creationId xmlns:a16="http://schemas.microsoft.com/office/drawing/2014/main" id="{BA87C483-D0C0-448A-B4F8-8544FAC7C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2" name="Picture 5">
          <a:extLst>
            <a:ext uri="{FF2B5EF4-FFF2-40B4-BE49-F238E27FC236}">
              <a16:creationId xmlns:a16="http://schemas.microsoft.com/office/drawing/2014/main" id="{2E820B60-4AB1-481D-A271-5E518E8D3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3" name="Picture 5">
          <a:extLst>
            <a:ext uri="{FF2B5EF4-FFF2-40B4-BE49-F238E27FC236}">
              <a16:creationId xmlns:a16="http://schemas.microsoft.com/office/drawing/2014/main" id="{1893EAF6-56D5-4E5E-84A7-2DB515925C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4" name="Picture 5">
          <a:extLst>
            <a:ext uri="{FF2B5EF4-FFF2-40B4-BE49-F238E27FC236}">
              <a16:creationId xmlns:a16="http://schemas.microsoft.com/office/drawing/2014/main" id="{57C49BCE-93C1-4781-8CF1-63C203DE9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5" name="Picture 5">
          <a:extLst>
            <a:ext uri="{FF2B5EF4-FFF2-40B4-BE49-F238E27FC236}">
              <a16:creationId xmlns:a16="http://schemas.microsoft.com/office/drawing/2014/main" id="{9C900C6B-81F1-46EA-8726-C77DA61125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6" name="Picture 5">
          <a:extLst>
            <a:ext uri="{FF2B5EF4-FFF2-40B4-BE49-F238E27FC236}">
              <a16:creationId xmlns:a16="http://schemas.microsoft.com/office/drawing/2014/main" id="{D0ABFF7E-C3FB-4966-B25E-90800344D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7" name="Picture 5">
          <a:extLst>
            <a:ext uri="{FF2B5EF4-FFF2-40B4-BE49-F238E27FC236}">
              <a16:creationId xmlns:a16="http://schemas.microsoft.com/office/drawing/2014/main" id="{90076459-0443-42AC-8DB5-C552091B5B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8" name="Picture 5">
          <a:extLst>
            <a:ext uri="{FF2B5EF4-FFF2-40B4-BE49-F238E27FC236}">
              <a16:creationId xmlns:a16="http://schemas.microsoft.com/office/drawing/2014/main" id="{9B4AAA43-630B-45BA-9C53-2AAD6F15B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79" name="Picture 5">
          <a:extLst>
            <a:ext uri="{FF2B5EF4-FFF2-40B4-BE49-F238E27FC236}">
              <a16:creationId xmlns:a16="http://schemas.microsoft.com/office/drawing/2014/main" id="{6DA8D930-3653-4690-8B61-A90236CDA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0" name="Picture 5">
          <a:extLst>
            <a:ext uri="{FF2B5EF4-FFF2-40B4-BE49-F238E27FC236}">
              <a16:creationId xmlns:a16="http://schemas.microsoft.com/office/drawing/2014/main" id="{87719C46-5EE9-42F2-BA60-1A6121C142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1" name="Picture 5">
          <a:extLst>
            <a:ext uri="{FF2B5EF4-FFF2-40B4-BE49-F238E27FC236}">
              <a16:creationId xmlns:a16="http://schemas.microsoft.com/office/drawing/2014/main" id="{90546273-F3BA-4996-96A2-4C4739F0DE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2" name="Picture 5">
          <a:extLst>
            <a:ext uri="{FF2B5EF4-FFF2-40B4-BE49-F238E27FC236}">
              <a16:creationId xmlns:a16="http://schemas.microsoft.com/office/drawing/2014/main" id="{C617AD93-D259-4729-A566-D4F27A61E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3" name="Picture 5">
          <a:extLst>
            <a:ext uri="{FF2B5EF4-FFF2-40B4-BE49-F238E27FC236}">
              <a16:creationId xmlns:a16="http://schemas.microsoft.com/office/drawing/2014/main" id="{F0CE5B09-364D-442C-9591-AA2ACAC55A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4" name="Picture 5">
          <a:extLst>
            <a:ext uri="{FF2B5EF4-FFF2-40B4-BE49-F238E27FC236}">
              <a16:creationId xmlns:a16="http://schemas.microsoft.com/office/drawing/2014/main" id="{1BA40A7E-75DC-436B-9F87-1FDFE304AD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5" name="Picture 5">
          <a:extLst>
            <a:ext uri="{FF2B5EF4-FFF2-40B4-BE49-F238E27FC236}">
              <a16:creationId xmlns:a16="http://schemas.microsoft.com/office/drawing/2014/main" id="{E50F4E3A-7636-4259-AA73-97BD6373CD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786" name="Picture 5">
          <a:extLst>
            <a:ext uri="{FF2B5EF4-FFF2-40B4-BE49-F238E27FC236}">
              <a16:creationId xmlns:a16="http://schemas.microsoft.com/office/drawing/2014/main" id="{64DFAFBE-EF6B-4305-85F6-48AFE8BAC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87" name="Picture 5">
          <a:extLst>
            <a:ext uri="{FF2B5EF4-FFF2-40B4-BE49-F238E27FC236}">
              <a16:creationId xmlns:a16="http://schemas.microsoft.com/office/drawing/2014/main" id="{714FD549-247E-4665-AA6A-B52742D27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88" name="Picture 5">
          <a:extLst>
            <a:ext uri="{FF2B5EF4-FFF2-40B4-BE49-F238E27FC236}">
              <a16:creationId xmlns:a16="http://schemas.microsoft.com/office/drawing/2014/main" id="{D1C5A2F2-E127-4F40-8585-D9BC7CCAB4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89" name="Picture 5">
          <a:extLst>
            <a:ext uri="{FF2B5EF4-FFF2-40B4-BE49-F238E27FC236}">
              <a16:creationId xmlns:a16="http://schemas.microsoft.com/office/drawing/2014/main" id="{377473B0-B353-412A-8641-2B05EE5E4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0" name="Picture 5">
          <a:extLst>
            <a:ext uri="{FF2B5EF4-FFF2-40B4-BE49-F238E27FC236}">
              <a16:creationId xmlns:a16="http://schemas.microsoft.com/office/drawing/2014/main" id="{67AC236F-1D6B-42F1-ADDC-F0D1076756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1" name="Picture 5">
          <a:extLst>
            <a:ext uri="{FF2B5EF4-FFF2-40B4-BE49-F238E27FC236}">
              <a16:creationId xmlns:a16="http://schemas.microsoft.com/office/drawing/2014/main" id="{32CF190F-BADE-41DE-9B1F-7606ED4FB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2" name="Picture 5">
          <a:extLst>
            <a:ext uri="{FF2B5EF4-FFF2-40B4-BE49-F238E27FC236}">
              <a16:creationId xmlns:a16="http://schemas.microsoft.com/office/drawing/2014/main" id="{10C3CD20-8B71-4DBF-AC58-637AF058C9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3" name="Picture 5">
          <a:extLst>
            <a:ext uri="{FF2B5EF4-FFF2-40B4-BE49-F238E27FC236}">
              <a16:creationId xmlns:a16="http://schemas.microsoft.com/office/drawing/2014/main" id="{4D09EFCD-C3B6-479D-8DDF-CBBB01E748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4" name="Picture 5">
          <a:extLst>
            <a:ext uri="{FF2B5EF4-FFF2-40B4-BE49-F238E27FC236}">
              <a16:creationId xmlns:a16="http://schemas.microsoft.com/office/drawing/2014/main" id="{BE157295-F911-4BF5-9161-97F74B57F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5" name="Picture 5">
          <a:extLst>
            <a:ext uri="{FF2B5EF4-FFF2-40B4-BE49-F238E27FC236}">
              <a16:creationId xmlns:a16="http://schemas.microsoft.com/office/drawing/2014/main" id="{37DA5F12-BA05-47B3-AF83-2F41AA115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6" name="Picture 5">
          <a:extLst>
            <a:ext uri="{FF2B5EF4-FFF2-40B4-BE49-F238E27FC236}">
              <a16:creationId xmlns:a16="http://schemas.microsoft.com/office/drawing/2014/main" id="{69FA5900-6B98-4C8B-9D46-B8A62595B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7" name="Picture 5">
          <a:extLst>
            <a:ext uri="{FF2B5EF4-FFF2-40B4-BE49-F238E27FC236}">
              <a16:creationId xmlns:a16="http://schemas.microsoft.com/office/drawing/2014/main" id="{D5C72C0F-A14D-4E42-B4F6-6A16C731A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8" name="Picture 5">
          <a:extLst>
            <a:ext uri="{FF2B5EF4-FFF2-40B4-BE49-F238E27FC236}">
              <a16:creationId xmlns:a16="http://schemas.microsoft.com/office/drawing/2014/main" id="{74A98145-DFC8-46FB-8621-7C18F0B19D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799" name="Picture 5">
          <a:extLst>
            <a:ext uri="{FF2B5EF4-FFF2-40B4-BE49-F238E27FC236}">
              <a16:creationId xmlns:a16="http://schemas.microsoft.com/office/drawing/2014/main" id="{197EFDD0-83E2-4E7C-BB46-43C8E2CE3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0" name="Picture 5">
          <a:extLst>
            <a:ext uri="{FF2B5EF4-FFF2-40B4-BE49-F238E27FC236}">
              <a16:creationId xmlns:a16="http://schemas.microsoft.com/office/drawing/2014/main" id="{6F2DB7BB-ECDE-4A08-91E8-3C5FA42CA0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1" name="Picture 5">
          <a:extLst>
            <a:ext uri="{FF2B5EF4-FFF2-40B4-BE49-F238E27FC236}">
              <a16:creationId xmlns:a16="http://schemas.microsoft.com/office/drawing/2014/main" id="{0E832965-40DB-4D00-8B1A-12DB376D0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2" name="Picture 5">
          <a:extLst>
            <a:ext uri="{FF2B5EF4-FFF2-40B4-BE49-F238E27FC236}">
              <a16:creationId xmlns:a16="http://schemas.microsoft.com/office/drawing/2014/main" id="{7C33DEC4-5624-4279-BECF-C731F4727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3" name="Picture 5">
          <a:extLst>
            <a:ext uri="{FF2B5EF4-FFF2-40B4-BE49-F238E27FC236}">
              <a16:creationId xmlns:a16="http://schemas.microsoft.com/office/drawing/2014/main" id="{37C08FE0-E0EB-45DA-84EC-3190B6CE86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4" name="Picture 5">
          <a:extLst>
            <a:ext uri="{FF2B5EF4-FFF2-40B4-BE49-F238E27FC236}">
              <a16:creationId xmlns:a16="http://schemas.microsoft.com/office/drawing/2014/main" id="{E4824B41-7AA4-4FD5-B979-650D359D61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5" name="Picture 5">
          <a:extLst>
            <a:ext uri="{FF2B5EF4-FFF2-40B4-BE49-F238E27FC236}">
              <a16:creationId xmlns:a16="http://schemas.microsoft.com/office/drawing/2014/main" id="{BA9269A1-1262-41AF-9206-DDAF3D7DE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6" name="Picture 5">
          <a:extLst>
            <a:ext uri="{FF2B5EF4-FFF2-40B4-BE49-F238E27FC236}">
              <a16:creationId xmlns:a16="http://schemas.microsoft.com/office/drawing/2014/main" id="{4445AB3E-5FB1-4980-B132-37BFE8DD1F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7" name="Picture 5">
          <a:extLst>
            <a:ext uri="{FF2B5EF4-FFF2-40B4-BE49-F238E27FC236}">
              <a16:creationId xmlns:a16="http://schemas.microsoft.com/office/drawing/2014/main" id="{5D450FFA-FF8C-4B1C-A3D7-6C39BE994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8" name="Picture 5">
          <a:extLst>
            <a:ext uri="{FF2B5EF4-FFF2-40B4-BE49-F238E27FC236}">
              <a16:creationId xmlns:a16="http://schemas.microsoft.com/office/drawing/2014/main" id="{0DC31FE8-3E34-498F-B9C0-A5CCF93C1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09" name="Picture 5">
          <a:extLst>
            <a:ext uri="{FF2B5EF4-FFF2-40B4-BE49-F238E27FC236}">
              <a16:creationId xmlns:a16="http://schemas.microsoft.com/office/drawing/2014/main" id="{78AFCD05-1299-4E7E-979F-C2E1E55ABE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0" name="Picture 5">
          <a:extLst>
            <a:ext uri="{FF2B5EF4-FFF2-40B4-BE49-F238E27FC236}">
              <a16:creationId xmlns:a16="http://schemas.microsoft.com/office/drawing/2014/main" id="{287C27E1-B667-4A4E-B06F-8A1C2A140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1" name="Picture 5">
          <a:extLst>
            <a:ext uri="{FF2B5EF4-FFF2-40B4-BE49-F238E27FC236}">
              <a16:creationId xmlns:a16="http://schemas.microsoft.com/office/drawing/2014/main" id="{AA768F7C-0742-43D8-8DD2-13461781A3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2" name="Picture 5">
          <a:extLst>
            <a:ext uri="{FF2B5EF4-FFF2-40B4-BE49-F238E27FC236}">
              <a16:creationId xmlns:a16="http://schemas.microsoft.com/office/drawing/2014/main" id="{3D514137-4B59-46F4-AE90-77D3B8242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3" name="Picture 5">
          <a:extLst>
            <a:ext uri="{FF2B5EF4-FFF2-40B4-BE49-F238E27FC236}">
              <a16:creationId xmlns:a16="http://schemas.microsoft.com/office/drawing/2014/main" id="{87D7F061-A91B-4A33-BD14-55B3AFF43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4" name="Picture 5">
          <a:extLst>
            <a:ext uri="{FF2B5EF4-FFF2-40B4-BE49-F238E27FC236}">
              <a16:creationId xmlns:a16="http://schemas.microsoft.com/office/drawing/2014/main" id="{7C31D9ED-DB25-455F-A140-6B54476EA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5" name="Picture 5">
          <a:extLst>
            <a:ext uri="{FF2B5EF4-FFF2-40B4-BE49-F238E27FC236}">
              <a16:creationId xmlns:a16="http://schemas.microsoft.com/office/drawing/2014/main" id="{26736C2F-8902-44D9-A433-79D1DA636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6" name="Picture 5">
          <a:extLst>
            <a:ext uri="{FF2B5EF4-FFF2-40B4-BE49-F238E27FC236}">
              <a16:creationId xmlns:a16="http://schemas.microsoft.com/office/drawing/2014/main" id="{BBB3C4FC-D838-4AAE-9CD5-14EF71AFD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7" name="Picture 5">
          <a:extLst>
            <a:ext uri="{FF2B5EF4-FFF2-40B4-BE49-F238E27FC236}">
              <a16:creationId xmlns:a16="http://schemas.microsoft.com/office/drawing/2014/main" id="{DB54D84F-EC99-491F-AFDC-6C204CB788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8" name="Picture 5">
          <a:extLst>
            <a:ext uri="{FF2B5EF4-FFF2-40B4-BE49-F238E27FC236}">
              <a16:creationId xmlns:a16="http://schemas.microsoft.com/office/drawing/2014/main" id="{61FB11CF-F011-4AB9-9DF8-8F2FBA4DD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19" name="Picture 5">
          <a:extLst>
            <a:ext uri="{FF2B5EF4-FFF2-40B4-BE49-F238E27FC236}">
              <a16:creationId xmlns:a16="http://schemas.microsoft.com/office/drawing/2014/main" id="{3861DB08-B4E4-47ED-B02D-1AB57C68B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0" name="Picture 5">
          <a:extLst>
            <a:ext uri="{FF2B5EF4-FFF2-40B4-BE49-F238E27FC236}">
              <a16:creationId xmlns:a16="http://schemas.microsoft.com/office/drawing/2014/main" id="{1B03FFD8-458A-4A96-BF2F-6787AC5F49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1" name="Picture 5">
          <a:extLst>
            <a:ext uri="{FF2B5EF4-FFF2-40B4-BE49-F238E27FC236}">
              <a16:creationId xmlns:a16="http://schemas.microsoft.com/office/drawing/2014/main" id="{3160E9DF-D246-448A-9D2F-1B266AAAE8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2" name="Picture 5">
          <a:extLst>
            <a:ext uri="{FF2B5EF4-FFF2-40B4-BE49-F238E27FC236}">
              <a16:creationId xmlns:a16="http://schemas.microsoft.com/office/drawing/2014/main" id="{1066D763-0CCB-4772-BAB8-58CF13675D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3" name="Picture 5">
          <a:extLst>
            <a:ext uri="{FF2B5EF4-FFF2-40B4-BE49-F238E27FC236}">
              <a16:creationId xmlns:a16="http://schemas.microsoft.com/office/drawing/2014/main" id="{B548E6B3-0CCB-4FFA-8857-DCD2401927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4" name="Picture 5">
          <a:extLst>
            <a:ext uri="{FF2B5EF4-FFF2-40B4-BE49-F238E27FC236}">
              <a16:creationId xmlns:a16="http://schemas.microsoft.com/office/drawing/2014/main" id="{F5E22644-673D-4E53-A2F0-11C47D582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5" name="Picture 5">
          <a:extLst>
            <a:ext uri="{FF2B5EF4-FFF2-40B4-BE49-F238E27FC236}">
              <a16:creationId xmlns:a16="http://schemas.microsoft.com/office/drawing/2014/main" id="{3DF43E94-6FDD-423B-B5AC-2ECF593F9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6" name="Picture 5">
          <a:extLst>
            <a:ext uri="{FF2B5EF4-FFF2-40B4-BE49-F238E27FC236}">
              <a16:creationId xmlns:a16="http://schemas.microsoft.com/office/drawing/2014/main" id="{B63DC5C6-E0D7-422B-BA54-7845C73359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7" name="Picture 5">
          <a:extLst>
            <a:ext uri="{FF2B5EF4-FFF2-40B4-BE49-F238E27FC236}">
              <a16:creationId xmlns:a16="http://schemas.microsoft.com/office/drawing/2014/main" id="{083BAAC8-F43C-4454-B531-4B5FCC9FB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8" name="Picture 5">
          <a:extLst>
            <a:ext uri="{FF2B5EF4-FFF2-40B4-BE49-F238E27FC236}">
              <a16:creationId xmlns:a16="http://schemas.microsoft.com/office/drawing/2014/main" id="{EA440270-F6BE-4285-B369-62BF5FAF5F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29" name="Picture 5">
          <a:extLst>
            <a:ext uri="{FF2B5EF4-FFF2-40B4-BE49-F238E27FC236}">
              <a16:creationId xmlns:a16="http://schemas.microsoft.com/office/drawing/2014/main" id="{7138F842-90FC-492B-A39B-E0652892DC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0" name="Picture 5">
          <a:extLst>
            <a:ext uri="{FF2B5EF4-FFF2-40B4-BE49-F238E27FC236}">
              <a16:creationId xmlns:a16="http://schemas.microsoft.com/office/drawing/2014/main" id="{70867D9E-68E9-4CAF-A060-17B1613E4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1" name="Picture 5">
          <a:extLst>
            <a:ext uri="{FF2B5EF4-FFF2-40B4-BE49-F238E27FC236}">
              <a16:creationId xmlns:a16="http://schemas.microsoft.com/office/drawing/2014/main" id="{E4C2FA2D-D2C0-4D5D-B910-40F0C55811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2" name="Picture 5">
          <a:extLst>
            <a:ext uri="{FF2B5EF4-FFF2-40B4-BE49-F238E27FC236}">
              <a16:creationId xmlns:a16="http://schemas.microsoft.com/office/drawing/2014/main" id="{BC89743C-7EA9-4541-9447-0937DA241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3" name="Picture 5">
          <a:extLst>
            <a:ext uri="{FF2B5EF4-FFF2-40B4-BE49-F238E27FC236}">
              <a16:creationId xmlns:a16="http://schemas.microsoft.com/office/drawing/2014/main" id="{24A0BDE2-D70E-4979-8586-58B99A0F6A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4" name="Picture 5">
          <a:extLst>
            <a:ext uri="{FF2B5EF4-FFF2-40B4-BE49-F238E27FC236}">
              <a16:creationId xmlns:a16="http://schemas.microsoft.com/office/drawing/2014/main" id="{563A0075-3931-44FC-9FEC-86DC997B6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5" name="Picture 5">
          <a:extLst>
            <a:ext uri="{FF2B5EF4-FFF2-40B4-BE49-F238E27FC236}">
              <a16:creationId xmlns:a16="http://schemas.microsoft.com/office/drawing/2014/main" id="{ECAA737A-30B9-440A-9723-81A9F499E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6" name="Picture 5">
          <a:extLst>
            <a:ext uri="{FF2B5EF4-FFF2-40B4-BE49-F238E27FC236}">
              <a16:creationId xmlns:a16="http://schemas.microsoft.com/office/drawing/2014/main" id="{4D6CC47B-0677-44A2-8E66-73810ED27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7" name="Picture 5">
          <a:extLst>
            <a:ext uri="{FF2B5EF4-FFF2-40B4-BE49-F238E27FC236}">
              <a16:creationId xmlns:a16="http://schemas.microsoft.com/office/drawing/2014/main" id="{E79A4F63-C89F-4CA8-8A46-CBF5B6EB06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8" name="Picture 5">
          <a:extLst>
            <a:ext uri="{FF2B5EF4-FFF2-40B4-BE49-F238E27FC236}">
              <a16:creationId xmlns:a16="http://schemas.microsoft.com/office/drawing/2014/main" id="{B9AB327C-1590-42CA-9111-699D09A25D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39" name="Picture 5">
          <a:extLst>
            <a:ext uri="{FF2B5EF4-FFF2-40B4-BE49-F238E27FC236}">
              <a16:creationId xmlns:a16="http://schemas.microsoft.com/office/drawing/2014/main" id="{C1D5DD2B-02CE-4469-AA32-FC6C9EC94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0" name="Picture 5">
          <a:extLst>
            <a:ext uri="{FF2B5EF4-FFF2-40B4-BE49-F238E27FC236}">
              <a16:creationId xmlns:a16="http://schemas.microsoft.com/office/drawing/2014/main" id="{D56530B1-D402-4778-8264-740D97027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1" name="Picture 5">
          <a:extLst>
            <a:ext uri="{FF2B5EF4-FFF2-40B4-BE49-F238E27FC236}">
              <a16:creationId xmlns:a16="http://schemas.microsoft.com/office/drawing/2014/main" id="{E3F746F6-4380-4E5A-B6BD-994CFF942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2" name="Picture 5">
          <a:extLst>
            <a:ext uri="{FF2B5EF4-FFF2-40B4-BE49-F238E27FC236}">
              <a16:creationId xmlns:a16="http://schemas.microsoft.com/office/drawing/2014/main" id="{A2AA253F-75B8-403A-8ED9-AABD6435EC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3" name="Picture 5">
          <a:extLst>
            <a:ext uri="{FF2B5EF4-FFF2-40B4-BE49-F238E27FC236}">
              <a16:creationId xmlns:a16="http://schemas.microsoft.com/office/drawing/2014/main" id="{C36CFA96-DC01-4339-8CD4-1EABB3A46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4" name="Picture 5">
          <a:extLst>
            <a:ext uri="{FF2B5EF4-FFF2-40B4-BE49-F238E27FC236}">
              <a16:creationId xmlns:a16="http://schemas.microsoft.com/office/drawing/2014/main" id="{6ACA5A96-2763-4121-8402-DB4BA39BE1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5" name="Picture 5">
          <a:extLst>
            <a:ext uri="{FF2B5EF4-FFF2-40B4-BE49-F238E27FC236}">
              <a16:creationId xmlns:a16="http://schemas.microsoft.com/office/drawing/2014/main" id="{97AFE42A-5146-45AC-94ED-0840B1F1C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6" name="Picture 5">
          <a:extLst>
            <a:ext uri="{FF2B5EF4-FFF2-40B4-BE49-F238E27FC236}">
              <a16:creationId xmlns:a16="http://schemas.microsoft.com/office/drawing/2014/main" id="{AA363776-CBC1-49EC-B320-04E09FEFD3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7" name="Picture 5">
          <a:extLst>
            <a:ext uri="{FF2B5EF4-FFF2-40B4-BE49-F238E27FC236}">
              <a16:creationId xmlns:a16="http://schemas.microsoft.com/office/drawing/2014/main" id="{F85648E2-C2ED-4A10-88EA-0F1D0CC2E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8848" name="Picture 5">
          <a:extLst>
            <a:ext uri="{FF2B5EF4-FFF2-40B4-BE49-F238E27FC236}">
              <a16:creationId xmlns:a16="http://schemas.microsoft.com/office/drawing/2014/main" id="{8C2A95E9-1516-4FB7-872C-A0F31F967D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49" name="Picture 5">
          <a:extLst>
            <a:ext uri="{FF2B5EF4-FFF2-40B4-BE49-F238E27FC236}">
              <a16:creationId xmlns:a16="http://schemas.microsoft.com/office/drawing/2014/main" id="{B514E02C-3AC8-4F08-B750-E717178DA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0" name="Picture 5">
          <a:extLst>
            <a:ext uri="{FF2B5EF4-FFF2-40B4-BE49-F238E27FC236}">
              <a16:creationId xmlns:a16="http://schemas.microsoft.com/office/drawing/2014/main" id="{EA7F75C6-E1F8-41C8-8EF1-B4ECFB2B6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1" name="Picture 5">
          <a:extLst>
            <a:ext uri="{FF2B5EF4-FFF2-40B4-BE49-F238E27FC236}">
              <a16:creationId xmlns:a16="http://schemas.microsoft.com/office/drawing/2014/main" id="{B4C5B487-E490-4630-A7A1-4EEFFD5F0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2" name="Picture 5">
          <a:extLst>
            <a:ext uri="{FF2B5EF4-FFF2-40B4-BE49-F238E27FC236}">
              <a16:creationId xmlns:a16="http://schemas.microsoft.com/office/drawing/2014/main" id="{75AAB661-C7A8-4E3F-8FD3-B51A215EC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3" name="Picture 5">
          <a:extLst>
            <a:ext uri="{FF2B5EF4-FFF2-40B4-BE49-F238E27FC236}">
              <a16:creationId xmlns:a16="http://schemas.microsoft.com/office/drawing/2014/main" id="{42A50CA7-10FF-48D2-B219-63FCC9C4D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4" name="Picture 5">
          <a:extLst>
            <a:ext uri="{FF2B5EF4-FFF2-40B4-BE49-F238E27FC236}">
              <a16:creationId xmlns:a16="http://schemas.microsoft.com/office/drawing/2014/main" id="{48C99158-6655-4A89-A576-742F41BC3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5" name="Picture 5">
          <a:extLst>
            <a:ext uri="{FF2B5EF4-FFF2-40B4-BE49-F238E27FC236}">
              <a16:creationId xmlns:a16="http://schemas.microsoft.com/office/drawing/2014/main" id="{C126A3AE-0877-4CCD-95B6-44E751628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6" name="Picture 5">
          <a:extLst>
            <a:ext uri="{FF2B5EF4-FFF2-40B4-BE49-F238E27FC236}">
              <a16:creationId xmlns:a16="http://schemas.microsoft.com/office/drawing/2014/main" id="{4E1BF9C1-17DD-43DD-B12C-5F49601107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7" name="Picture 5">
          <a:extLst>
            <a:ext uri="{FF2B5EF4-FFF2-40B4-BE49-F238E27FC236}">
              <a16:creationId xmlns:a16="http://schemas.microsoft.com/office/drawing/2014/main" id="{5F4DE0DF-8395-4B37-B26B-3767E9006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8" name="Picture 5">
          <a:extLst>
            <a:ext uri="{FF2B5EF4-FFF2-40B4-BE49-F238E27FC236}">
              <a16:creationId xmlns:a16="http://schemas.microsoft.com/office/drawing/2014/main" id="{4C15A799-81E7-40BD-83B9-5B1C612C91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59" name="Picture 5">
          <a:extLst>
            <a:ext uri="{FF2B5EF4-FFF2-40B4-BE49-F238E27FC236}">
              <a16:creationId xmlns:a16="http://schemas.microsoft.com/office/drawing/2014/main" id="{16451B14-E8E1-4F51-B4AA-DE30E8EB31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0" name="Picture 5">
          <a:extLst>
            <a:ext uri="{FF2B5EF4-FFF2-40B4-BE49-F238E27FC236}">
              <a16:creationId xmlns:a16="http://schemas.microsoft.com/office/drawing/2014/main" id="{249293FA-7B8A-4C5A-A592-EDC8364712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1" name="Picture 5">
          <a:extLst>
            <a:ext uri="{FF2B5EF4-FFF2-40B4-BE49-F238E27FC236}">
              <a16:creationId xmlns:a16="http://schemas.microsoft.com/office/drawing/2014/main" id="{CB9B7106-B97D-4E9F-9713-54666EC63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2" name="Picture 5">
          <a:extLst>
            <a:ext uri="{FF2B5EF4-FFF2-40B4-BE49-F238E27FC236}">
              <a16:creationId xmlns:a16="http://schemas.microsoft.com/office/drawing/2014/main" id="{36985486-66D4-4598-8418-027519E310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3" name="Picture 5">
          <a:extLst>
            <a:ext uri="{FF2B5EF4-FFF2-40B4-BE49-F238E27FC236}">
              <a16:creationId xmlns:a16="http://schemas.microsoft.com/office/drawing/2014/main" id="{E9657952-B8B3-47C3-BB03-53A0C4C277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4" name="Picture 5">
          <a:extLst>
            <a:ext uri="{FF2B5EF4-FFF2-40B4-BE49-F238E27FC236}">
              <a16:creationId xmlns:a16="http://schemas.microsoft.com/office/drawing/2014/main" id="{BDA7E535-D6F8-461A-9994-C1317A6F3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5" name="Picture 5">
          <a:extLst>
            <a:ext uri="{FF2B5EF4-FFF2-40B4-BE49-F238E27FC236}">
              <a16:creationId xmlns:a16="http://schemas.microsoft.com/office/drawing/2014/main" id="{80D5B506-E2B7-4B9F-9D68-435CFF36F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6" name="Picture 5">
          <a:extLst>
            <a:ext uri="{FF2B5EF4-FFF2-40B4-BE49-F238E27FC236}">
              <a16:creationId xmlns:a16="http://schemas.microsoft.com/office/drawing/2014/main" id="{BF78CD1B-5422-4880-A214-48B99091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7" name="Picture 5">
          <a:extLst>
            <a:ext uri="{FF2B5EF4-FFF2-40B4-BE49-F238E27FC236}">
              <a16:creationId xmlns:a16="http://schemas.microsoft.com/office/drawing/2014/main" id="{FC79F004-7B17-4DD3-BB82-FC6934C0F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8" name="Picture 5">
          <a:extLst>
            <a:ext uri="{FF2B5EF4-FFF2-40B4-BE49-F238E27FC236}">
              <a16:creationId xmlns:a16="http://schemas.microsoft.com/office/drawing/2014/main" id="{671E47C6-8E8E-40DD-AB9C-782DAD07A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69" name="Picture 5">
          <a:extLst>
            <a:ext uri="{FF2B5EF4-FFF2-40B4-BE49-F238E27FC236}">
              <a16:creationId xmlns:a16="http://schemas.microsoft.com/office/drawing/2014/main" id="{FED4BF98-E7A4-4B92-97E7-52A301E9C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0" name="Picture 5">
          <a:extLst>
            <a:ext uri="{FF2B5EF4-FFF2-40B4-BE49-F238E27FC236}">
              <a16:creationId xmlns:a16="http://schemas.microsoft.com/office/drawing/2014/main" id="{4B799B07-6E60-4441-8346-6B3910B34A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1" name="Picture 5">
          <a:extLst>
            <a:ext uri="{FF2B5EF4-FFF2-40B4-BE49-F238E27FC236}">
              <a16:creationId xmlns:a16="http://schemas.microsoft.com/office/drawing/2014/main" id="{8E94A252-3900-4D96-B4FB-963E686D07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2" name="Picture 5">
          <a:extLst>
            <a:ext uri="{FF2B5EF4-FFF2-40B4-BE49-F238E27FC236}">
              <a16:creationId xmlns:a16="http://schemas.microsoft.com/office/drawing/2014/main" id="{B3442633-1956-4508-A1FF-5A4C1101B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3" name="Picture 5">
          <a:extLst>
            <a:ext uri="{FF2B5EF4-FFF2-40B4-BE49-F238E27FC236}">
              <a16:creationId xmlns:a16="http://schemas.microsoft.com/office/drawing/2014/main" id="{399FD605-21C0-4779-9722-A1A69005F0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4" name="Picture 5">
          <a:extLst>
            <a:ext uri="{FF2B5EF4-FFF2-40B4-BE49-F238E27FC236}">
              <a16:creationId xmlns:a16="http://schemas.microsoft.com/office/drawing/2014/main" id="{4B74F34C-8626-4AC8-A28E-0E61B20787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5" name="Picture 5">
          <a:extLst>
            <a:ext uri="{FF2B5EF4-FFF2-40B4-BE49-F238E27FC236}">
              <a16:creationId xmlns:a16="http://schemas.microsoft.com/office/drawing/2014/main" id="{43AA1EF2-9D03-4B79-A8BA-0CC4E996C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6" name="Picture 5">
          <a:extLst>
            <a:ext uri="{FF2B5EF4-FFF2-40B4-BE49-F238E27FC236}">
              <a16:creationId xmlns:a16="http://schemas.microsoft.com/office/drawing/2014/main" id="{618B3BF2-5E0E-422E-A2AC-8230608A0B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7" name="Picture 5">
          <a:extLst>
            <a:ext uri="{FF2B5EF4-FFF2-40B4-BE49-F238E27FC236}">
              <a16:creationId xmlns:a16="http://schemas.microsoft.com/office/drawing/2014/main" id="{1C3A3328-3C92-45B8-8660-F6C3F4C2E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8" name="Picture 5">
          <a:extLst>
            <a:ext uri="{FF2B5EF4-FFF2-40B4-BE49-F238E27FC236}">
              <a16:creationId xmlns:a16="http://schemas.microsoft.com/office/drawing/2014/main" id="{8B5FF2F8-A2D4-4C8D-BEA2-4771B47C4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79" name="Picture 5">
          <a:extLst>
            <a:ext uri="{FF2B5EF4-FFF2-40B4-BE49-F238E27FC236}">
              <a16:creationId xmlns:a16="http://schemas.microsoft.com/office/drawing/2014/main" id="{BD4AE339-AA4B-4AD5-B324-D5C9ECC86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0" name="Picture 5">
          <a:extLst>
            <a:ext uri="{FF2B5EF4-FFF2-40B4-BE49-F238E27FC236}">
              <a16:creationId xmlns:a16="http://schemas.microsoft.com/office/drawing/2014/main" id="{A0F430BB-0B8A-4142-B3BC-9C3F7499F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1" name="Picture 5">
          <a:extLst>
            <a:ext uri="{FF2B5EF4-FFF2-40B4-BE49-F238E27FC236}">
              <a16:creationId xmlns:a16="http://schemas.microsoft.com/office/drawing/2014/main" id="{36D40C51-4BBB-4591-8654-31D7A24DB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2" name="Picture 5">
          <a:extLst>
            <a:ext uri="{FF2B5EF4-FFF2-40B4-BE49-F238E27FC236}">
              <a16:creationId xmlns:a16="http://schemas.microsoft.com/office/drawing/2014/main" id="{E2399DF0-0F51-4474-B47D-A9A9ADAF0E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3" name="Picture 5">
          <a:extLst>
            <a:ext uri="{FF2B5EF4-FFF2-40B4-BE49-F238E27FC236}">
              <a16:creationId xmlns:a16="http://schemas.microsoft.com/office/drawing/2014/main" id="{F117D4E7-D793-4A46-8D16-48B8E1449D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4" name="Picture 5">
          <a:extLst>
            <a:ext uri="{FF2B5EF4-FFF2-40B4-BE49-F238E27FC236}">
              <a16:creationId xmlns:a16="http://schemas.microsoft.com/office/drawing/2014/main" id="{3027539D-C8CD-4833-BBA0-3FF173878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5" name="Picture 5">
          <a:extLst>
            <a:ext uri="{FF2B5EF4-FFF2-40B4-BE49-F238E27FC236}">
              <a16:creationId xmlns:a16="http://schemas.microsoft.com/office/drawing/2014/main" id="{830514EE-0657-423E-92BB-2F9A7A0C52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6" name="Picture 5">
          <a:extLst>
            <a:ext uri="{FF2B5EF4-FFF2-40B4-BE49-F238E27FC236}">
              <a16:creationId xmlns:a16="http://schemas.microsoft.com/office/drawing/2014/main" id="{016B8564-2D78-4EBC-B82E-B5783BD5E4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7" name="Picture 5">
          <a:extLst>
            <a:ext uri="{FF2B5EF4-FFF2-40B4-BE49-F238E27FC236}">
              <a16:creationId xmlns:a16="http://schemas.microsoft.com/office/drawing/2014/main" id="{8302F1A0-F623-4F98-80BC-C524290EC8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8" name="Picture 5">
          <a:extLst>
            <a:ext uri="{FF2B5EF4-FFF2-40B4-BE49-F238E27FC236}">
              <a16:creationId xmlns:a16="http://schemas.microsoft.com/office/drawing/2014/main" id="{F1EBF683-1C9B-4543-AC99-04B28B76E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89" name="Picture 5">
          <a:extLst>
            <a:ext uri="{FF2B5EF4-FFF2-40B4-BE49-F238E27FC236}">
              <a16:creationId xmlns:a16="http://schemas.microsoft.com/office/drawing/2014/main" id="{F3ED8208-E6A2-4446-B634-3760BCC574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890" name="Picture 5">
          <a:extLst>
            <a:ext uri="{FF2B5EF4-FFF2-40B4-BE49-F238E27FC236}">
              <a16:creationId xmlns:a16="http://schemas.microsoft.com/office/drawing/2014/main" id="{638F7A20-215A-4851-9BAF-5EDFC4D807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1" name="Picture 5">
          <a:extLst>
            <a:ext uri="{FF2B5EF4-FFF2-40B4-BE49-F238E27FC236}">
              <a16:creationId xmlns:a16="http://schemas.microsoft.com/office/drawing/2014/main" id="{59C39156-BD96-41B1-AE4D-308667B4EF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2" name="Picture 5">
          <a:extLst>
            <a:ext uri="{FF2B5EF4-FFF2-40B4-BE49-F238E27FC236}">
              <a16:creationId xmlns:a16="http://schemas.microsoft.com/office/drawing/2014/main" id="{F9EAD599-B754-44AC-AFE7-B672A2CBED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3" name="Picture 5">
          <a:extLst>
            <a:ext uri="{FF2B5EF4-FFF2-40B4-BE49-F238E27FC236}">
              <a16:creationId xmlns:a16="http://schemas.microsoft.com/office/drawing/2014/main" id="{70612116-4F3E-444F-B6AD-AD112019AF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4" name="Picture 5">
          <a:extLst>
            <a:ext uri="{FF2B5EF4-FFF2-40B4-BE49-F238E27FC236}">
              <a16:creationId xmlns:a16="http://schemas.microsoft.com/office/drawing/2014/main" id="{3F8BBC93-8F8E-42E9-A18C-7D0ACED61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5" name="Picture 5">
          <a:extLst>
            <a:ext uri="{FF2B5EF4-FFF2-40B4-BE49-F238E27FC236}">
              <a16:creationId xmlns:a16="http://schemas.microsoft.com/office/drawing/2014/main" id="{1CDC8921-5D2E-4B9B-876F-C62027FE8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6" name="Picture 5">
          <a:extLst>
            <a:ext uri="{FF2B5EF4-FFF2-40B4-BE49-F238E27FC236}">
              <a16:creationId xmlns:a16="http://schemas.microsoft.com/office/drawing/2014/main" id="{03CA713A-D85E-4F26-B694-9009DEDB1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7" name="Picture 5">
          <a:extLst>
            <a:ext uri="{FF2B5EF4-FFF2-40B4-BE49-F238E27FC236}">
              <a16:creationId xmlns:a16="http://schemas.microsoft.com/office/drawing/2014/main" id="{A4A76DDD-9D0E-4ECA-8D2A-B53EC5E8D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8" name="Picture 5">
          <a:extLst>
            <a:ext uri="{FF2B5EF4-FFF2-40B4-BE49-F238E27FC236}">
              <a16:creationId xmlns:a16="http://schemas.microsoft.com/office/drawing/2014/main" id="{DBD6AC6B-4A84-4E89-863C-2619E29F94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899" name="Picture 5">
          <a:extLst>
            <a:ext uri="{FF2B5EF4-FFF2-40B4-BE49-F238E27FC236}">
              <a16:creationId xmlns:a16="http://schemas.microsoft.com/office/drawing/2014/main" id="{7B4CD447-1B1F-4BC8-90C3-F9E93DB20A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0" name="Picture 5">
          <a:extLst>
            <a:ext uri="{FF2B5EF4-FFF2-40B4-BE49-F238E27FC236}">
              <a16:creationId xmlns:a16="http://schemas.microsoft.com/office/drawing/2014/main" id="{EC4FA645-4E06-4EC0-846C-76505408A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1" name="Picture 5">
          <a:extLst>
            <a:ext uri="{FF2B5EF4-FFF2-40B4-BE49-F238E27FC236}">
              <a16:creationId xmlns:a16="http://schemas.microsoft.com/office/drawing/2014/main" id="{C995E55B-30A8-4A77-BEA3-2A5601C3A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2" name="Picture 5">
          <a:extLst>
            <a:ext uri="{FF2B5EF4-FFF2-40B4-BE49-F238E27FC236}">
              <a16:creationId xmlns:a16="http://schemas.microsoft.com/office/drawing/2014/main" id="{33C13F30-9BAC-4198-B397-8494FB106D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3" name="Picture 5">
          <a:extLst>
            <a:ext uri="{FF2B5EF4-FFF2-40B4-BE49-F238E27FC236}">
              <a16:creationId xmlns:a16="http://schemas.microsoft.com/office/drawing/2014/main" id="{3B13AC74-74AC-4897-BC8F-EF11C3EF9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4" name="Picture 5">
          <a:extLst>
            <a:ext uri="{FF2B5EF4-FFF2-40B4-BE49-F238E27FC236}">
              <a16:creationId xmlns:a16="http://schemas.microsoft.com/office/drawing/2014/main" id="{6E45FF05-7EA5-43A4-BF87-8DACD4314D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5" name="Picture 5">
          <a:extLst>
            <a:ext uri="{FF2B5EF4-FFF2-40B4-BE49-F238E27FC236}">
              <a16:creationId xmlns:a16="http://schemas.microsoft.com/office/drawing/2014/main" id="{C137601B-C7DB-4690-9807-52BA92C24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6" name="Picture 5">
          <a:extLst>
            <a:ext uri="{FF2B5EF4-FFF2-40B4-BE49-F238E27FC236}">
              <a16:creationId xmlns:a16="http://schemas.microsoft.com/office/drawing/2014/main" id="{D04A00F0-824E-46DB-A684-BD48579E63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7" name="Picture 5">
          <a:extLst>
            <a:ext uri="{FF2B5EF4-FFF2-40B4-BE49-F238E27FC236}">
              <a16:creationId xmlns:a16="http://schemas.microsoft.com/office/drawing/2014/main" id="{95C51BE8-3005-4F1F-A693-2C8E9CFAD9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8" name="Picture 5">
          <a:extLst>
            <a:ext uri="{FF2B5EF4-FFF2-40B4-BE49-F238E27FC236}">
              <a16:creationId xmlns:a16="http://schemas.microsoft.com/office/drawing/2014/main" id="{DEB699C9-628E-42E4-8AF8-2AE5ADD4F5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09" name="Picture 5">
          <a:extLst>
            <a:ext uri="{FF2B5EF4-FFF2-40B4-BE49-F238E27FC236}">
              <a16:creationId xmlns:a16="http://schemas.microsoft.com/office/drawing/2014/main" id="{D705F51E-B494-4107-BDCB-421242E82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0" name="Picture 5">
          <a:extLst>
            <a:ext uri="{FF2B5EF4-FFF2-40B4-BE49-F238E27FC236}">
              <a16:creationId xmlns:a16="http://schemas.microsoft.com/office/drawing/2014/main" id="{C29671BE-11CE-44A1-81EA-FF9A7A967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1" name="Picture 5">
          <a:extLst>
            <a:ext uri="{FF2B5EF4-FFF2-40B4-BE49-F238E27FC236}">
              <a16:creationId xmlns:a16="http://schemas.microsoft.com/office/drawing/2014/main" id="{8C3FFB34-C2D1-409B-80A1-6B223DD12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2" name="Picture 5">
          <a:extLst>
            <a:ext uri="{FF2B5EF4-FFF2-40B4-BE49-F238E27FC236}">
              <a16:creationId xmlns:a16="http://schemas.microsoft.com/office/drawing/2014/main" id="{7ADA3BA7-A8A1-413A-AD58-3CDAA8B288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3" name="Picture 5">
          <a:extLst>
            <a:ext uri="{FF2B5EF4-FFF2-40B4-BE49-F238E27FC236}">
              <a16:creationId xmlns:a16="http://schemas.microsoft.com/office/drawing/2014/main" id="{56EC34C4-B315-48CF-B591-1A020426C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4" name="Picture 5">
          <a:extLst>
            <a:ext uri="{FF2B5EF4-FFF2-40B4-BE49-F238E27FC236}">
              <a16:creationId xmlns:a16="http://schemas.microsoft.com/office/drawing/2014/main" id="{443ADFD0-F546-425D-954A-AAA891CA2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5" name="Picture 5">
          <a:extLst>
            <a:ext uri="{FF2B5EF4-FFF2-40B4-BE49-F238E27FC236}">
              <a16:creationId xmlns:a16="http://schemas.microsoft.com/office/drawing/2014/main" id="{C6CE95A6-E385-4D12-8D92-8C570AB07E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6" name="Picture 5">
          <a:extLst>
            <a:ext uri="{FF2B5EF4-FFF2-40B4-BE49-F238E27FC236}">
              <a16:creationId xmlns:a16="http://schemas.microsoft.com/office/drawing/2014/main" id="{D39CA6B4-0277-496D-A77D-74ABBF233F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7" name="Picture 5">
          <a:extLst>
            <a:ext uri="{FF2B5EF4-FFF2-40B4-BE49-F238E27FC236}">
              <a16:creationId xmlns:a16="http://schemas.microsoft.com/office/drawing/2014/main" id="{F0EE1505-7B55-4512-A493-C52272727F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8" name="Picture 5">
          <a:extLst>
            <a:ext uri="{FF2B5EF4-FFF2-40B4-BE49-F238E27FC236}">
              <a16:creationId xmlns:a16="http://schemas.microsoft.com/office/drawing/2014/main" id="{A53E1CC7-999D-4520-8FBE-5416C25D3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19" name="Picture 5">
          <a:extLst>
            <a:ext uri="{FF2B5EF4-FFF2-40B4-BE49-F238E27FC236}">
              <a16:creationId xmlns:a16="http://schemas.microsoft.com/office/drawing/2014/main" id="{3268558A-8275-4D0E-B8CD-16EC07BF4A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0" name="Picture 5">
          <a:extLst>
            <a:ext uri="{FF2B5EF4-FFF2-40B4-BE49-F238E27FC236}">
              <a16:creationId xmlns:a16="http://schemas.microsoft.com/office/drawing/2014/main" id="{004FF943-A09D-46EC-B618-78EBA3763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1" name="Picture 5">
          <a:extLst>
            <a:ext uri="{FF2B5EF4-FFF2-40B4-BE49-F238E27FC236}">
              <a16:creationId xmlns:a16="http://schemas.microsoft.com/office/drawing/2014/main" id="{BD3C946B-8F38-436C-ACDF-3044D6BF0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2" name="Picture 5">
          <a:extLst>
            <a:ext uri="{FF2B5EF4-FFF2-40B4-BE49-F238E27FC236}">
              <a16:creationId xmlns:a16="http://schemas.microsoft.com/office/drawing/2014/main" id="{2F57A41D-C027-46AE-8F73-32C1E767A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3" name="Picture 5">
          <a:extLst>
            <a:ext uri="{FF2B5EF4-FFF2-40B4-BE49-F238E27FC236}">
              <a16:creationId xmlns:a16="http://schemas.microsoft.com/office/drawing/2014/main" id="{4295236A-8872-4CF2-BA52-A5C53B346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4" name="Picture 5">
          <a:extLst>
            <a:ext uri="{FF2B5EF4-FFF2-40B4-BE49-F238E27FC236}">
              <a16:creationId xmlns:a16="http://schemas.microsoft.com/office/drawing/2014/main" id="{15DB894D-2C2F-405E-A769-3E552E48F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5" name="Picture 5">
          <a:extLst>
            <a:ext uri="{FF2B5EF4-FFF2-40B4-BE49-F238E27FC236}">
              <a16:creationId xmlns:a16="http://schemas.microsoft.com/office/drawing/2014/main" id="{F507A9C1-164F-41CF-8789-B5C520A92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6" name="Picture 5">
          <a:extLst>
            <a:ext uri="{FF2B5EF4-FFF2-40B4-BE49-F238E27FC236}">
              <a16:creationId xmlns:a16="http://schemas.microsoft.com/office/drawing/2014/main" id="{DFABFE1A-D262-4FB2-9A67-A6E8DA8E3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7" name="Picture 5">
          <a:extLst>
            <a:ext uri="{FF2B5EF4-FFF2-40B4-BE49-F238E27FC236}">
              <a16:creationId xmlns:a16="http://schemas.microsoft.com/office/drawing/2014/main" id="{A0F510CF-9A74-4EA7-9529-9D4E7130CB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8" name="Picture 5">
          <a:extLst>
            <a:ext uri="{FF2B5EF4-FFF2-40B4-BE49-F238E27FC236}">
              <a16:creationId xmlns:a16="http://schemas.microsoft.com/office/drawing/2014/main" id="{67705856-C518-4DC9-8059-86A2CFB49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29" name="Picture 5">
          <a:extLst>
            <a:ext uri="{FF2B5EF4-FFF2-40B4-BE49-F238E27FC236}">
              <a16:creationId xmlns:a16="http://schemas.microsoft.com/office/drawing/2014/main" id="{C88CF011-12A3-47B3-B0DD-F95659E75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0" name="Picture 5">
          <a:extLst>
            <a:ext uri="{FF2B5EF4-FFF2-40B4-BE49-F238E27FC236}">
              <a16:creationId xmlns:a16="http://schemas.microsoft.com/office/drawing/2014/main" id="{FBF3B68E-9B2C-49BC-BD2C-360635A94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1" name="Picture 5">
          <a:extLst>
            <a:ext uri="{FF2B5EF4-FFF2-40B4-BE49-F238E27FC236}">
              <a16:creationId xmlns:a16="http://schemas.microsoft.com/office/drawing/2014/main" id="{6E5740CD-64E0-4377-ADD0-D907195DF7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2" name="Picture 5">
          <a:extLst>
            <a:ext uri="{FF2B5EF4-FFF2-40B4-BE49-F238E27FC236}">
              <a16:creationId xmlns:a16="http://schemas.microsoft.com/office/drawing/2014/main" id="{B0E3056A-604F-4FDE-80BA-F38FC2CFA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3" name="Picture 5">
          <a:extLst>
            <a:ext uri="{FF2B5EF4-FFF2-40B4-BE49-F238E27FC236}">
              <a16:creationId xmlns:a16="http://schemas.microsoft.com/office/drawing/2014/main" id="{F7F3BC03-AC1F-4522-831F-851FD44A27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4" name="Picture 5">
          <a:extLst>
            <a:ext uri="{FF2B5EF4-FFF2-40B4-BE49-F238E27FC236}">
              <a16:creationId xmlns:a16="http://schemas.microsoft.com/office/drawing/2014/main" id="{77939EE1-116C-4766-B494-624F113AC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5" name="Picture 5">
          <a:extLst>
            <a:ext uri="{FF2B5EF4-FFF2-40B4-BE49-F238E27FC236}">
              <a16:creationId xmlns:a16="http://schemas.microsoft.com/office/drawing/2014/main" id="{48868EF5-3BEB-4A54-9552-36F27E729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6" name="Picture 5">
          <a:extLst>
            <a:ext uri="{FF2B5EF4-FFF2-40B4-BE49-F238E27FC236}">
              <a16:creationId xmlns:a16="http://schemas.microsoft.com/office/drawing/2014/main" id="{7CB29A63-05C5-4309-A0C3-80F52E533F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7" name="Picture 5">
          <a:extLst>
            <a:ext uri="{FF2B5EF4-FFF2-40B4-BE49-F238E27FC236}">
              <a16:creationId xmlns:a16="http://schemas.microsoft.com/office/drawing/2014/main" id="{65815B98-F486-4CAB-B10C-D8082B699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8" name="Picture 5">
          <a:extLst>
            <a:ext uri="{FF2B5EF4-FFF2-40B4-BE49-F238E27FC236}">
              <a16:creationId xmlns:a16="http://schemas.microsoft.com/office/drawing/2014/main" id="{6F886B24-0442-4B3B-8EA5-A0019A639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39" name="Picture 5">
          <a:extLst>
            <a:ext uri="{FF2B5EF4-FFF2-40B4-BE49-F238E27FC236}">
              <a16:creationId xmlns:a16="http://schemas.microsoft.com/office/drawing/2014/main" id="{26FC1C8B-79EC-468E-894F-B22DC7A8F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0" name="Picture 5">
          <a:extLst>
            <a:ext uri="{FF2B5EF4-FFF2-40B4-BE49-F238E27FC236}">
              <a16:creationId xmlns:a16="http://schemas.microsoft.com/office/drawing/2014/main" id="{17CFE12B-6A72-4B31-A062-A59BD7393A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1" name="Picture 5">
          <a:extLst>
            <a:ext uri="{FF2B5EF4-FFF2-40B4-BE49-F238E27FC236}">
              <a16:creationId xmlns:a16="http://schemas.microsoft.com/office/drawing/2014/main" id="{E8C387CF-65A5-4FE6-87EC-C6C85379B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2" name="Picture 5">
          <a:extLst>
            <a:ext uri="{FF2B5EF4-FFF2-40B4-BE49-F238E27FC236}">
              <a16:creationId xmlns:a16="http://schemas.microsoft.com/office/drawing/2014/main" id="{3CC9BF2E-29F7-4317-8F8F-19E2CBDCFE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3" name="Picture 5">
          <a:extLst>
            <a:ext uri="{FF2B5EF4-FFF2-40B4-BE49-F238E27FC236}">
              <a16:creationId xmlns:a16="http://schemas.microsoft.com/office/drawing/2014/main" id="{F8EB6DE9-455C-4D75-B181-3352CE793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4" name="Picture 5">
          <a:extLst>
            <a:ext uri="{FF2B5EF4-FFF2-40B4-BE49-F238E27FC236}">
              <a16:creationId xmlns:a16="http://schemas.microsoft.com/office/drawing/2014/main" id="{79E075D0-D6DD-4C89-B6F6-DA3185B65C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5" name="Picture 5">
          <a:extLst>
            <a:ext uri="{FF2B5EF4-FFF2-40B4-BE49-F238E27FC236}">
              <a16:creationId xmlns:a16="http://schemas.microsoft.com/office/drawing/2014/main" id="{BDFC7DC4-1203-45BA-8E13-BA3854B946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6" name="Picture 5">
          <a:extLst>
            <a:ext uri="{FF2B5EF4-FFF2-40B4-BE49-F238E27FC236}">
              <a16:creationId xmlns:a16="http://schemas.microsoft.com/office/drawing/2014/main" id="{43E66ABA-4708-41DF-A604-F98E7729A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7" name="Picture 5">
          <a:extLst>
            <a:ext uri="{FF2B5EF4-FFF2-40B4-BE49-F238E27FC236}">
              <a16:creationId xmlns:a16="http://schemas.microsoft.com/office/drawing/2014/main" id="{447D5B92-677C-4F6B-9CC0-F823C1C6CE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8" name="Picture 5">
          <a:extLst>
            <a:ext uri="{FF2B5EF4-FFF2-40B4-BE49-F238E27FC236}">
              <a16:creationId xmlns:a16="http://schemas.microsoft.com/office/drawing/2014/main" id="{DC3028F4-B950-454A-BAA5-808CF65E1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49" name="Picture 5">
          <a:extLst>
            <a:ext uri="{FF2B5EF4-FFF2-40B4-BE49-F238E27FC236}">
              <a16:creationId xmlns:a16="http://schemas.microsoft.com/office/drawing/2014/main" id="{D2943CD7-E444-4252-BB14-E310EF5420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50" name="Picture 5">
          <a:extLst>
            <a:ext uri="{FF2B5EF4-FFF2-40B4-BE49-F238E27FC236}">
              <a16:creationId xmlns:a16="http://schemas.microsoft.com/office/drawing/2014/main" id="{BA06CF6F-D3C4-48C8-94BF-C6CBE84535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51" name="Picture 5">
          <a:extLst>
            <a:ext uri="{FF2B5EF4-FFF2-40B4-BE49-F238E27FC236}">
              <a16:creationId xmlns:a16="http://schemas.microsoft.com/office/drawing/2014/main" id="{B8F283F7-4F05-41DB-829D-3F6BCC7CF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52" name="Picture 5">
          <a:extLst>
            <a:ext uri="{FF2B5EF4-FFF2-40B4-BE49-F238E27FC236}">
              <a16:creationId xmlns:a16="http://schemas.microsoft.com/office/drawing/2014/main" id="{D5BBC581-BC3A-48F6-B431-A63F37BB8F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3" name="Picture 5">
          <a:extLst>
            <a:ext uri="{FF2B5EF4-FFF2-40B4-BE49-F238E27FC236}">
              <a16:creationId xmlns:a16="http://schemas.microsoft.com/office/drawing/2014/main" id="{23AC7FE0-2F33-4F28-8CF8-30FC19940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4" name="Picture 5">
          <a:extLst>
            <a:ext uri="{FF2B5EF4-FFF2-40B4-BE49-F238E27FC236}">
              <a16:creationId xmlns:a16="http://schemas.microsoft.com/office/drawing/2014/main" id="{C8A92B04-D328-4E0C-9826-E6AFBCDD2D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5" name="Picture 5">
          <a:extLst>
            <a:ext uri="{FF2B5EF4-FFF2-40B4-BE49-F238E27FC236}">
              <a16:creationId xmlns:a16="http://schemas.microsoft.com/office/drawing/2014/main" id="{09CB53EF-29B8-4DFE-90C8-81F11DFCB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6" name="Picture 5">
          <a:extLst>
            <a:ext uri="{FF2B5EF4-FFF2-40B4-BE49-F238E27FC236}">
              <a16:creationId xmlns:a16="http://schemas.microsoft.com/office/drawing/2014/main" id="{DC3F2548-D713-4E72-B805-0F9065E92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7" name="Picture 5">
          <a:extLst>
            <a:ext uri="{FF2B5EF4-FFF2-40B4-BE49-F238E27FC236}">
              <a16:creationId xmlns:a16="http://schemas.microsoft.com/office/drawing/2014/main" id="{69755A37-70D6-4B72-94D1-C6022CE82D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8" name="Picture 5">
          <a:extLst>
            <a:ext uri="{FF2B5EF4-FFF2-40B4-BE49-F238E27FC236}">
              <a16:creationId xmlns:a16="http://schemas.microsoft.com/office/drawing/2014/main" id="{93867D6A-0460-4EA6-A5D6-7C7DFAF090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59" name="Picture 5">
          <a:extLst>
            <a:ext uri="{FF2B5EF4-FFF2-40B4-BE49-F238E27FC236}">
              <a16:creationId xmlns:a16="http://schemas.microsoft.com/office/drawing/2014/main" id="{644CC8E8-39F1-4D54-9B97-B576FC953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0" name="Picture 5">
          <a:extLst>
            <a:ext uri="{FF2B5EF4-FFF2-40B4-BE49-F238E27FC236}">
              <a16:creationId xmlns:a16="http://schemas.microsoft.com/office/drawing/2014/main" id="{A07E0231-0E03-43F4-B053-56D9A1B9A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1" name="Picture 5">
          <a:extLst>
            <a:ext uri="{FF2B5EF4-FFF2-40B4-BE49-F238E27FC236}">
              <a16:creationId xmlns:a16="http://schemas.microsoft.com/office/drawing/2014/main" id="{AC9A4F9D-3D9F-41DF-A01A-766337F111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2" name="Picture 5">
          <a:extLst>
            <a:ext uri="{FF2B5EF4-FFF2-40B4-BE49-F238E27FC236}">
              <a16:creationId xmlns:a16="http://schemas.microsoft.com/office/drawing/2014/main" id="{3673C8C1-EAB1-4760-AD4F-5BC978DA7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3" name="Picture 5">
          <a:extLst>
            <a:ext uri="{FF2B5EF4-FFF2-40B4-BE49-F238E27FC236}">
              <a16:creationId xmlns:a16="http://schemas.microsoft.com/office/drawing/2014/main" id="{54EE45E0-9D84-4C5D-9761-87C7EC0B2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4" name="Picture 5">
          <a:extLst>
            <a:ext uri="{FF2B5EF4-FFF2-40B4-BE49-F238E27FC236}">
              <a16:creationId xmlns:a16="http://schemas.microsoft.com/office/drawing/2014/main" id="{AE44E8C7-6CB0-4F60-A602-5810E46D1C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5" name="Picture 5">
          <a:extLst>
            <a:ext uri="{FF2B5EF4-FFF2-40B4-BE49-F238E27FC236}">
              <a16:creationId xmlns:a16="http://schemas.microsoft.com/office/drawing/2014/main" id="{4746034E-B099-438D-BD83-E4518DBA6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6" name="Picture 5">
          <a:extLst>
            <a:ext uri="{FF2B5EF4-FFF2-40B4-BE49-F238E27FC236}">
              <a16:creationId xmlns:a16="http://schemas.microsoft.com/office/drawing/2014/main" id="{510FDF61-177C-4431-A1EC-6B767FCF96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7" name="Picture 5">
          <a:extLst>
            <a:ext uri="{FF2B5EF4-FFF2-40B4-BE49-F238E27FC236}">
              <a16:creationId xmlns:a16="http://schemas.microsoft.com/office/drawing/2014/main" id="{B4F611FD-848D-470D-B227-A27EFD0F4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8" name="Picture 5">
          <a:extLst>
            <a:ext uri="{FF2B5EF4-FFF2-40B4-BE49-F238E27FC236}">
              <a16:creationId xmlns:a16="http://schemas.microsoft.com/office/drawing/2014/main" id="{59F68CF7-0985-4FDE-861A-07CAB3245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69" name="Picture 5">
          <a:extLst>
            <a:ext uri="{FF2B5EF4-FFF2-40B4-BE49-F238E27FC236}">
              <a16:creationId xmlns:a16="http://schemas.microsoft.com/office/drawing/2014/main" id="{AB7967B6-47EB-46D3-8AB9-AFA62D5B7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70" name="Picture 5">
          <a:extLst>
            <a:ext uri="{FF2B5EF4-FFF2-40B4-BE49-F238E27FC236}">
              <a16:creationId xmlns:a16="http://schemas.microsoft.com/office/drawing/2014/main" id="{24317AB4-57F0-4803-A03F-9AE3FAF50E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71" name="Picture 5">
          <a:extLst>
            <a:ext uri="{FF2B5EF4-FFF2-40B4-BE49-F238E27FC236}">
              <a16:creationId xmlns:a16="http://schemas.microsoft.com/office/drawing/2014/main" id="{E75DE13C-4573-479F-B7B4-DEA5E2DA9B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72" name="Picture 5">
          <a:extLst>
            <a:ext uri="{FF2B5EF4-FFF2-40B4-BE49-F238E27FC236}">
              <a16:creationId xmlns:a16="http://schemas.microsoft.com/office/drawing/2014/main" id="{EF5E8670-04E6-4F49-8F5B-F19F328F9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8973" name="Picture 5">
          <a:extLst>
            <a:ext uri="{FF2B5EF4-FFF2-40B4-BE49-F238E27FC236}">
              <a16:creationId xmlns:a16="http://schemas.microsoft.com/office/drawing/2014/main" id="{4247F29A-D323-4A1D-91EE-F66A19DAB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4" name="Picture 5">
          <a:extLst>
            <a:ext uri="{FF2B5EF4-FFF2-40B4-BE49-F238E27FC236}">
              <a16:creationId xmlns:a16="http://schemas.microsoft.com/office/drawing/2014/main" id="{2F229934-37A3-4DE0-B00D-DCF3F6E0A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5" name="Picture 5">
          <a:extLst>
            <a:ext uri="{FF2B5EF4-FFF2-40B4-BE49-F238E27FC236}">
              <a16:creationId xmlns:a16="http://schemas.microsoft.com/office/drawing/2014/main" id="{DE43AAFE-165F-4A96-88AA-4A3973395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6" name="Picture 5">
          <a:extLst>
            <a:ext uri="{FF2B5EF4-FFF2-40B4-BE49-F238E27FC236}">
              <a16:creationId xmlns:a16="http://schemas.microsoft.com/office/drawing/2014/main" id="{1A660D7A-6707-47F1-9AB3-A99EF38DB7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7" name="Picture 5">
          <a:extLst>
            <a:ext uri="{FF2B5EF4-FFF2-40B4-BE49-F238E27FC236}">
              <a16:creationId xmlns:a16="http://schemas.microsoft.com/office/drawing/2014/main" id="{E9F66721-77F2-4B1C-97FE-3B6E39E491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8" name="Picture 5">
          <a:extLst>
            <a:ext uri="{FF2B5EF4-FFF2-40B4-BE49-F238E27FC236}">
              <a16:creationId xmlns:a16="http://schemas.microsoft.com/office/drawing/2014/main" id="{57C2D363-B7A7-42C5-AECB-A09786DEC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79" name="Picture 5">
          <a:extLst>
            <a:ext uri="{FF2B5EF4-FFF2-40B4-BE49-F238E27FC236}">
              <a16:creationId xmlns:a16="http://schemas.microsoft.com/office/drawing/2014/main" id="{1571A475-B97E-4831-BEC5-91495D8FB4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0" name="Picture 5">
          <a:extLst>
            <a:ext uri="{FF2B5EF4-FFF2-40B4-BE49-F238E27FC236}">
              <a16:creationId xmlns:a16="http://schemas.microsoft.com/office/drawing/2014/main" id="{63F1AD98-1F0A-414E-B471-884A8C723A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1" name="Picture 5">
          <a:extLst>
            <a:ext uri="{FF2B5EF4-FFF2-40B4-BE49-F238E27FC236}">
              <a16:creationId xmlns:a16="http://schemas.microsoft.com/office/drawing/2014/main" id="{B6D5B6AB-52A9-4D5B-A066-C3BC5B075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2" name="Picture 5">
          <a:extLst>
            <a:ext uri="{FF2B5EF4-FFF2-40B4-BE49-F238E27FC236}">
              <a16:creationId xmlns:a16="http://schemas.microsoft.com/office/drawing/2014/main" id="{FCB9879F-3A75-41FB-BDBB-B3C11132C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3" name="Picture 5">
          <a:extLst>
            <a:ext uri="{FF2B5EF4-FFF2-40B4-BE49-F238E27FC236}">
              <a16:creationId xmlns:a16="http://schemas.microsoft.com/office/drawing/2014/main" id="{19A79331-AED6-4AF0-BD0A-34B66E2D2E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4" name="Picture 5">
          <a:extLst>
            <a:ext uri="{FF2B5EF4-FFF2-40B4-BE49-F238E27FC236}">
              <a16:creationId xmlns:a16="http://schemas.microsoft.com/office/drawing/2014/main" id="{4B4217BB-7CC5-46CA-8A91-EAF36B401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5" name="Picture 5">
          <a:extLst>
            <a:ext uri="{FF2B5EF4-FFF2-40B4-BE49-F238E27FC236}">
              <a16:creationId xmlns:a16="http://schemas.microsoft.com/office/drawing/2014/main" id="{4597E66F-48AD-40F0-925B-0AC4B60DFF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6" name="Picture 5">
          <a:extLst>
            <a:ext uri="{FF2B5EF4-FFF2-40B4-BE49-F238E27FC236}">
              <a16:creationId xmlns:a16="http://schemas.microsoft.com/office/drawing/2014/main" id="{72B96B6F-E261-433F-B489-89D64A3D1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7" name="Picture 5">
          <a:extLst>
            <a:ext uri="{FF2B5EF4-FFF2-40B4-BE49-F238E27FC236}">
              <a16:creationId xmlns:a16="http://schemas.microsoft.com/office/drawing/2014/main" id="{23C42689-488E-45AF-A761-2F455300A5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8" name="Picture 5">
          <a:extLst>
            <a:ext uri="{FF2B5EF4-FFF2-40B4-BE49-F238E27FC236}">
              <a16:creationId xmlns:a16="http://schemas.microsoft.com/office/drawing/2014/main" id="{F470B9AA-4461-4FB1-B772-0FC702F60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89" name="Picture 5">
          <a:extLst>
            <a:ext uri="{FF2B5EF4-FFF2-40B4-BE49-F238E27FC236}">
              <a16:creationId xmlns:a16="http://schemas.microsoft.com/office/drawing/2014/main" id="{B6442E5D-1641-4E26-9B71-FF7A392B7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90" name="Picture 5">
          <a:extLst>
            <a:ext uri="{FF2B5EF4-FFF2-40B4-BE49-F238E27FC236}">
              <a16:creationId xmlns:a16="http://schemas.microsoft.com/office/drawing/2014/main" id="{1ED86CA9-D76B-4A49-9954-45A3E49CA8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91" name="Picture 5">
          <a:extLst>
            <a:ext uri="{FF2B5EF4-FFF2-40B4-BE49-F238E27FC236}">
              <a16:creationId xmlns:a16="http://schemas.microsoft.com/office/drawing/2014/main" id="{39EB80CB-B8BB-4F5C-AB75-D3DA6D750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92" name="Picture 5">
          <a:extLst>
            <a:ext uri="{FF2B5EF4-FFF2-40B4-BE49-F238E27FC236}">
              <a16:creationId xmlns:a16="http://schemas.microsoft.com/office/drawing/2014/main" id="{68B8B703-34A6-4E1C-93F5-43489D205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93" name="Picture 5">
          <a:extLst>
            <a:ext uri="{FF2B5EF4-FFF2-40B4-BE49-F238E27FC236}">
              <a16:creationId xmlns:a16="http://schemas.microsoft.com/office/drawing/2014/main" id="{FDE727B8-3AC4-41D4-B548-7F77729FF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8994" name="Picture 5">
          <a:extLst>
            <a:ext uri="{FF2B5EF4-FFF2-40B4-BE49-F238E27FC236}">
              <a16:creationId xmlns:a16="http://schemas.microsoft.com/office/drawing/2014/main" id="{9123E660-7618-4640-8A0B-035BC106DA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5" name="Picture 5">
          <a:extLst>
            <a:ext uri="{FF2B5EF4-FFF2-40B4-BE49-F238E27FC236}">
              <a16:creationId xmlns:a16="http://schemas.microsoft.com/office/drawing/2014/main" id="{81A6A5D0-EE02-4382-9B95-074E561AB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6" name="Picture 5">
          <a:extLst>
            <a:ext uri="{FF2B5EF4-FFF2-40B4-BE49-F238E27FC236}">
              <a16:creationId xmlns:a16="http://schemas.microsoft.com/office/drawing/2014/main" id="{08999736-ADA4-4656-914E-7A29D8BDE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7" name="Picture 5">
          <a:extLst>
            <a:ext uri="{FF2B5EF4-FFF2-40B4-BE49-F238E27FC236}">
              <a16:creationId xmlns:a16="http://schemas.microsoft.com/office/drawing/2014/main" id="{FB6B8001-2BBA-480B-8449-B33136991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8" name="Picture 5">
          <a:extLst>
            <a:ext uri="{FF2B5EF4-FFF2-40B4-BE49-F238E27FC236}">
              <a16:creationId xmlns:a16="http://schemas.microsoft.com/office/drawing/2014/main" id="{2CB04643-C2C5-4059-96C2-8C053AE3D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8999" name="Picture 5">
          <a:extLst>
            <a:ext uri="{FF2B5EF4-FFF2-40B4-BE49-F238E27FC236}">
              <a16:creationId xmlns:a16="http://schemas.microsoft.com/office/drawing/2014/main" id="{D7920776-6DF8-4AF2-8474-874FE91D81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0" name="Picture 5">
          <a:extLst>
            <a:ext uri="{FF2B5EF4-FFF2-40B4-BE49-F238E27FC236}">
              <a16:creationId xmlns:a16="http://schemas.microsoft.com/office/drawing/2014/main" id="{3B8A378E-87FA-444E-BE1D-3BEFD3F71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1" name="Picture 5">
          <a:extLst>
            <a:ext uri="{FF2B5EF4-FFF2-40B4-BE49-F238E27FC236}">
              <a16:creationId xmlns:a16="http://schemas.microsoft.com/office/drawing/2014/main" id="{A368C6A1-478C-4BC1-B1C8-147C2391B9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2" name="Picture 5">
          <a:extLst>
            <a:ext uri="{FF2B5EF4-FFF2-40B4-BE49-F238E27FC236}">
              <a16:creationId xmlns:a16="http://schemas.microsoft.com/office/drawing/2014/main" id="{C3C2C1F7-A68D-4BAA-B45D-AC9DC9BBEC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3" name="Picture 5">
          <a:extLst>
            <a:ext uri="{FF2B5EF4-FFF2-40B4-BE49-F238E27FC236}">
              <a16:creationId xmlns:a16="http://schemas.microsoft.com/office/drawing/2014/main" id="{04252481-BE87-42BB-A601-94F880C6D0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4" name="Picture 5">
          <a:extLst>
            <a:ext uri="{FF2B5EF4-FFF2-40B4-BE49-F238E27FC236}">
              <a16:creationId xmlns:a16="http://schemas.microsoft.com/office/drawing/2014/main" id="{09B52D0A-B4C9-4C41-AA3B-88AE439925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5" name="Picture 5">
          <a:extLst>
            <a:ext uri="{FF2B5EF4-FFF2-40B4-BE49-F238E27FC236}">
              <a16:creationId xmlns:a16="http://schemas.microsoft.com/office/drawing/2014/main" id="{0B56F447-D609-4F20-955A-F0EDE02198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6" name="Picture 5">
          <a:extLst>
            <a:ext uri="{FF2B5EF4-FFF2-40B4-BE49-F238E27FC236}">
              <a16:creationId xmlns:a16="http://schemas.microsoft.com/office/drawing/2014/main" id="{C85735FA-AEAE-49D8-9413-5D53AE3EFC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7" name="Picture 5">
          <a:extLst>
            <a:ext uri="{FF2B5EF4-FFF2-40B4-BE49-F238E27FC236}">
              <a16:creationId xmlns:a16="http://schemas.microsoft.com/office/drawing/2014/main" id="{83F896D0-5CF2-4385-B025-317A9959FC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8" name="Picture 5">
          <a:extLst>
            <a:ext uri="{FF2B5EF4-FFF2-40B4-BE49-F238E27FC236}">
              <a16:creationId xmlns:a16="http://schemas.microsoft.com/office/drawing/2014/main" id="{F61751E4-AE8A-431B-9E3F-607EFD65F5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09" name="Picture 5">
          <a:extLst>
            <a:ext uri="{FF2B5EF4-FFF2-40B4-BE49-F238E27FC236}">
              <a16:creationId xmlns:a16="http://schemas.microsoft.com/office/drawing/2014/main" id="{6AE18665-F477-4910-9AEB-E21604947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0" name="Picture 5">
          <a:extLst>
            <a:ext uri="{FF2B5EF4-FFF2-40B4-BE49-F238E27FC236}">
              <a16:creationId xmlns:a16="http://schemas.microsoft.com/office/drawing/2014/main" id="{500ED318-4A03-4E62-9617-E658EE445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1" name="Picture 5">
          <a:extLst>
            <a:ext uri="{FF2B5EF4-FFF2-40B4-BE49-F238E27FC236}">
              <a16:creationId xmlns:a16="http://schemas.microsoft.com/office/drawing/2014/main" id="{00AAD7DB-2E06-4BB7-BDE0-55527766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2" name="Picture 5">
          <a:extLst>
            <a:ext uri="{FF2B5EF4-FFF2-40B4-BE49-F238E27FC236}">
              <a16:creationId xmlns:a16="http://schemas.microsoft.com/office/drawing/2014/main" id="{4DDF2D40-571A-4788-8CA9-6817EE2C0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3" name="Picture 5">
          <a:extLst>
            <a:ext uri="{FF2B5EF4-FFF2-40B4-BE49-F238E27FC236}">
              <a16:creationId xmlns:a16="http://schemas.microsoft.com/office/drawing/2014/main" id="{169A79BD-7D2B-42A1-A6D0-A0E0254FE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4" name="Picture 5">
          <a:extLst>
            <a:ext uri="{FF2B5EF4-FFF2-40B4-BE49-F238E27FC236}">
              <a16:creationId xmlns:a16="http://schemas.microsoft.com/office/drawing/2014/main" id="{09CF682A-2C5F-4130-8EB7-93AEF5FBA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5" name="Picture 5">
          <a:extLst>
            <a:ext uri="{FF2B5EF4-FFF2-40B4-BE49-F238E27FC236}">
              <a16:creationId xmlns:a16="http://schemas.microsoft.com/office/drawing/2014/main" id="{2BF98435-DD22-40C1-B777-A15D1DBA70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6" name="Picture 5">
          <a:extLst>
            <a:ext uri="{FF2B5EF4-FFF2-40B4-BE49-F238E27FC236}">
              <a16:creationId xmlns:a16="http://schemas.microsoft.com/office/drawing/2014/main" id="{86FCFEE9-DAC0-40CE-8CC8-73C9F9333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7" name="Picture 5">
          <a:extLst>
            <a:ext uri="{FF2B5EF4-FFF2-40B4-BE49-F238E27FC236}">
              <a16:creationId xmlns:a16="http://schemas.microsoft.com/office/drawing/2014/main" id="{CDA82AEF-8FEB-47E7-8767-A77B65340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8" name="Picture 5">
          <a:extLst>
            <a:ext uri="{FF2B5EF4-FFF2-40B4-BE49-F238E27FC236}">
              <a16:creationId xmlns:a16="http://schemas.microsoft.com/office/drawing/2014/main" id="{F6C376E7-2568-463B-B53A-6F34EF9C3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19" name="Picture 5">
          <a:extLst>
            <a:ext uri="{FF2B5EF4-FFF2-40B4-BE49-F238E27FC236}">
              <a16:creationId xmlns:a16="http://schemas.microsoft.com/office/drawing/2014/main" id="{C7BD19A8-7372-42A6-A6F2-18AB61FD57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0" name="Picture 5">
          <a:extLst>
            <a:ext uri="{FF2B5EF4-FFF2-40B4-BE49-F238E27FC236}">
              <a16:creationId xmlns:a16="http://schemas.microsoft.com/office/drawing/2014/main" id="{108FBE7C-A249-4D42-8124-CDB5990918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1" name="Picture 5">
          <a:extLst>
            <a:ext uri="{FF2B5EF4-FFF2-40B4-BE49-F238E27FC236}">
              <a16:creationId xmlns:a16="http://schemas.microsoft.com/office/drawing/2014/main" id="{9A1B14A8-C123-419E-BBF4-AE1997CA6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2" name="Picture 5">
          <a:extLst>
            <a:ext uri="{FF2B5EF4-FFF2-40B4-BE49-F238E27FC236}">
              <a16:creationId xmlns:a16="http://schemas.microsoft.com/office/drawing/2014/main" id="{4E87CC1A-4C6B-4E7C-A6CB-FE6610951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3" name="Picture 5">
          <a:extLst>
            <a:ext uri="{FF2B5EF4-FFF2-40B4-BE49-F238E27FC236}">
              <a16:creationId xmlns:a16="http://schemas.microsoft.com/office/drawing/2014/main" id="{562C179A-E9A1-442D-BA03-CBB9690F74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4" name="Picture 5">
          <a:extLst>
            <a:ext uri="{FF2B5EF4-FFF2-40B4-BE49-F238E27FC236}">
              <a16:creationId xmlns:a16="http://schemas.microsoft.com/office/drawing/2014/main" id="{088275D1-9019-4400-B79F-30B630B659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5" name="Picture 5">
          <a:extLst>
            <a:ext uri="{FF2B5EF4-FFF2-40B4-BE49-F238E27FC236}">
              <a16:creationId xmlns:a16="http://schemas.microsoft.com/office/drawing/2014/main" id="{DDD7E4EF-EDAF-48C1-B211-4F273A0729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6" name="Picture 5">
          <a:extLst>
            <a:ext uri="{FF2B5EF4-FFF2-40B4-BE49-F238E27FC236}">
              <a16:creationId xmlns:a16="http://schemas.microsoft.com/office/drawing/2014/main" id="{073ED835-8A2C-43B7-9CB5-7E7E813BC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7" name="Picture 5">
          <a:extLst>
            <a:ext uri="{FF2B5EF4-FFF2-40B4-BE49-F238E27FC236}">
              <a16:creationId xmlns:a16="http://schemas.microsoft.com/office/drawing/2014/main" id="{5E818120-66E9-49DE-A6A8-F89191A95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8" name="Picture 5">
          <a:extLst>
            <a:ext uri="{FF2B5EF4-FFF2-40B4-BE49-F238E27FC236}">
              <a16:creationId xmlns:a16="http://schemas.microsoft.com/office/drawing/2014/main" id="{642F09F9-223D-4C8B-9B23-7E18797DA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29" name="Picture 5">
          <a:extLst>
            <a:ext uri="{FF2B5EF4-FFF2-40B4-BE49-F238E27FC236}">
              <a16:creationId xmlns:a16="http://schemas.microsoft.com/office/drawing/2014/main" id="{53B320A4-278C-42D6-8ED3-518B6B9E7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0" name="Picture 5">
          <a:extLst>
            <a:ext uri="{FF2B5EF4-FFF2-40B4-BE49-F238E27FC236}">
              <a16:creationId xmlns:a16="http://schemas.microsoft.com/office/drawing/2014/main" id="{63CF92A3-3F42-4E18-BAF3-735FFD8EA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1" name="Picture 5">
          <a:extLst>
            <a:ext uri="{FF2B5EF4-FFF2-40B4-BE49-F238E27FC236}">
              <a16:creationId xmlns:a16="http://schemas.microsoft.com/office/drawing/2014/main" id="{06AF9591-360A-411F-B38B-8FFED2B388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2" name="Picture 5">
          <a:extLst>
            <a:ext uri="{FF2B5EF4-FFF2-40B4-BE49-F238E27FC236}">
              <a16:creationId xmlns:a16="http://schemas.microsoft.com/office/drawing/2014/main" id="{FBD5D7D8-A240-4656-AD90-24A5C17C8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3" name="Picture 5">
          <a:extLst>
            <a:ext uri="{FF2B5EF4-FFF2-40B4-BE49-F238E27FC236}">
              <a16:creationId xmlns:a16="http://schemas.microsoft.com/office/drawing/2014/main" id="{63301A68-7BCF-432B-A328-8907BFD856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4" name="Picture 5">
          <a:extLst>
            <a:ext uri="{FF2B5EF4-FFF2-40B4-BE49-F238E27FC236}">
              <a16:creationId xmlns:a16="http://schemas.microsoft.com/office/drawing/2014/main" id="{100755EE-44B9-41FA-AB84-501012445B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5" name="Picture 5">
          <a:extLst>
            <a:ext uri="{FF2B5EF4-FFF2-40B4-BE49-F238E27FC236}">
              <a16:creationId xmlns:a16="http://schemas.microsoft.com/office/drawing/2014/main" id="{63D4185E-955A-4A47-9763-6DDCBDF0B8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6" name="Picture 5">
          <a:extLst>
            <a:ext uri="{FF2B5EF4-FFF2-40B4-BE49-F238E27FC236}">
              <a16:creationId xmlns:a16="http://schemas.microsoft.com/office/drawing/2014/main" id="{58BBF27C-A742-4946-8871-50C73B0057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7" name="Picture 5">
          <a:extLst>
            <a:ext uri="{FF2B5EF4-FFF2-40B4-BE49-F238E27FC236}">
              <a16:creationId xmlns:a16="http://schemas.microsoft.com/office/drawing/2014/main" id="{21C70539-47C2-4F41-B9D2-9AC141A2D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8" name="Picture 5">
          <a:extLst>
            <a:ext uri="{FF2B5EF4-FFF2-40B4-BE49-F238E27FC236}">
              <a16:creationId xmlns:a16="http://schemas.microsoft.com/office/drawing/2014/main" id="{24C67776-F424-4AB7-9287-FBBFBB417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39" name="Picture 5">
          <a:extLst>
            <a:ext uri="{FF2B5EF4-FFF2-40B4-BE49-F238E27FC236}">
              <a16:creationId xmlns:a16="http://schemas.microsoft.com/office/drawing/2014/main" id="{9A7C549D-25C3-49A6-BD25-483B374E2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0" name="Picture 5">
          <a:extLst>
            <a:ext uri="{FF2B5EF4-FFF2-40B4-BE49-F238E27FC236}">
              <a16:creationId xmlns:a16="http://schemas.microsoft.com/office/drawing/2014/main" id="{3A02ECE4-8641-410C-A52F-B4FD7031A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1" name="Picture 5">
          <a:extLst>
            <a:ext uri="{FF2B5EF4-FFF2-40B4-BE49-F238E27FC236}">
              <a16:creationId xmlns:a16="http://schemas.microsoft.com/office/drawing/2014/main" id="{C4F96535-67E1-4813-82BA-A0FE9BD48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2" name="Picture 5">
          <a:extLst>
            <a:ext uri="{FF2B5EF4-FFF2-40B4-BE49-F238E27FC236}">
              <a16:creationId xmlns:a16="http://schemas.microsoft.com/office/drawing/2014/main" id="{20D73434-14B6-4D58-BFBF-A20074B6C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3" name="Picture 5">
          <a:extLst>
            <a:ext uri="{FF2B5EF4-FFF2-40B4-BE49-F238E27FC236}">
              <a16:creationId xmlns:a16="http://schemas.microsoft.com/office/drawing/2014/main" id="{34E76C68-E479-4F6B-92D2-3668D837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4" name="Picture 5">
          <a:extLst>
            <a:ext uri="{FF2B5EF4-FFF2-40B4-BE49-F238E27FC236}">
              <a16:creationId xmlns:a16="http://schemas.microsoft.com/office/drawing/2014/main" id="{99356F06-9381-45B8-B9C3-45F60E4E81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5" name="Picture 5">
          <a:extLst>
            <a:ext uri="{FF2B5EF4-FFF2-40B4-BE49-F238E27FC236}">
              <a16:creationId xmlns:a16="http://schemas.microsoft.com/office/drawing/2014/main" id="{19BDB77B-36CB-4A7E-8DAD-1BA88E6352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6" name="Picture 5">
          <a:extLst>
            <a:ext uri="{FF2B5EF4-FFF2-40B4-BE49-F238E27FC236}">
              <a16:creationId xmlns:a16="http://schemas.microsoft.com/office/drawing/2014/main" id="{A4E2CE1B-8F16-4B9F-A8E1-0BC63C4E33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7" name="Picture 5">
          <a:extLst>
            <a:ext uri="{FF2B5EF4-FFF2-40B4-BE49-F238E27FC236}">
              <a16:creationId xmlns:a16="http://schemas.microsoft.com/office/drawing/2014/main" id="{51F70B62-D6E8-4EDE-95BA-17CA0D278D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8" name="Picture 5">
          <a:extLst>
            <a:ext uri="{FF2B5EF4-FFF2-40B4-BE49-F238E27FC236}">
              <a16:creationId xmlns:a16="http://schemas.microsoft.com/office/drawing/2014/main" id="{03BE3A32-82A3-4400-AAA3-CE5A36E0D2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49" name="Picture 5">
          <a:extLst>
            <a:ext uri="{FF2B5EF4-FFF2-40B4-BE49-F238E27FC236}">
              <a16:creationId xmlns:a16="http://schemas.microsoft.com/office/drawing/2014/main" id="{05ABFEEB-B91E-4F9E-AB37-ABB5E32FB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0" name="Picture 5">
          <a:extLst>
            <a:ext uri="{FF2B5EF4-FFF2-40B4-BE49-F238E27FC236}">
              <a16:creationId xmlns:a16="http://schemas.microsoft.com/office/drawing/2014/main" id="{7ECF6FEA-2530-4A31-9F13-5465E438A0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1" name="Picture 5">
          <a:extLst>
            <a:ext uri="{FF2B5EF4-FFF2-40B4-BE49-F238E27FC236}">
              <a16:creationId xmlns:a16="http://schemas.microsoft.com/office/drawing/2014/main" id="{93A48452-2401-4A08-A239-A7EEE731A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2" name="Picture 5">
          <a:extLst>
            <a:ext uri="{FF2B5EF4-FFF2-40B4-BE49-F238E27FC236}">
              <a16:creationId xmlns:a16="http://schemas.microsoft.com/office/drawing/2014/main" id="{25A29589-2184-4D14-BC1A-494D5525CA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3" name="Picture 5">
          <a:extLst>
            <a:ext uri="{FF2B5EF4-FFF2-40B4-BE49-F238E27FC236}">
              <a16:creationId xmlns:a16="http://schemas.microsoft.com/office/drawing/2014/main" id="{BF766A69-55A4-4A50-A5E6-ED592E3961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4" name="Picture 5">
          <a:extLst>
            <a:ext uri="{FF2B5EF4-FFF2-40B4-BE49-F238E27FC236}">
              <a16:creationId xmlns:a16="http://schemas.microsoft.com/office/drawing/2014/main" id="{24CA60D0-2DB1-450D-B39D-620A1E0D3E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5" name="Picture 5">
          <a:extLst>
            <a:ext uri="{FF2B5EF4-FFF2-40B4-BE49-F238E27FC236}">
              <a16:creationId xmlns:a16="http://schemas.microsoft.com/office/drawing/2014/main" id="{EA67B77A-416B-4C0A-A87E-3F07EBF02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056" name="Picture 5">
          <a:extLst>
            <a:ext uri="{FF2B5EF4-FFF2-40B4-BE49-F238E27FC236}">
              <a16:creationId xmlns:a16="http://schemas.microsoft.com/office/drawing/2014/main" id="{B498F3E1-4C2A-4C8A-92B6-9E2A862DD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57" name="Picture 5">
          <a:extLst>
            <a:ext uri="{FF2B5EF4-FFF2-40B4-BE49-F238E27FC236}">
              <a16:creationId xmlns:a16="http://schemas.microsoft.com/office/drawing/2014/main" id="{90CBDD9D-A335-4FA3-A2FE-1F64463CD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58" name="Picture 5">
          <a:extLst>
            <a:ext uri="{FF2B5EF4-FFF2-40B4-BE49-F238E27FC236}">
              <a16:creationId xmlns:a16="http://schemas.microsoft.com/office/drawing/2014/main" id="{579834CC-EE6F-4D25-806E-477232BE6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59" name="Picture 5">
          <a:extLst>
            <a:ext uri="{FF2B5EF4-FFF2-40B4-BE49-F238E27FC236}">
              <a16:creationId xmlns:a16="http://schemas.microsoft.com/office/drawing/2014/main" id="{9C510743-36CE-4AA4-B00B-0C6C99C71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0" name="Picture 5">
          <a:extLst>
            <a:ext uri="{FF2B5EF4-FFF2-40B4-BE49-F238E27FC236}">
              <a16:creationId xmlns:a16="http://schemas.microsoft.com/office/drawing/2014/main" id="{44660A73-F59A-422A-BC58-77E8A1CB9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1" name="Picture 5">
          <a:extLst>
            <a:ext uri="{FF2B5EF4-FFF2-40B4-BE49-F238E27FC236}">
              <a16:creationId xmlns:a16="http://schemas.microsoft.com/office/drawing/2014/main" id="{D82A6F37-80FC-453A-8DAB-B2BC11E15C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2" name="Picture 5">
          <a:extLst>
            <a:ext uri="{FF2B5EF4-FFF2-40B4-BE49-F238E27FC236}">
              <a16:creationId xmlns:a16="http://schemas.microsoft.com/office/drawing/2014/main" id="{83A9B9C0-9FC4-4D5B-B785-05186000B0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3" name="Picture 5">
          <a:extLst>
            <a:ext uri="{FF2B5EF4-FFF2-40B4-BE49-F238E27FC236}">
              <a16:creationId xmlns:a16="http://schemas.microsoft.com/office/drawing/2014/main" id="{0E347F9A-9D63-4B9A-BA58-25F825BB8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4" name="Picture 5">
          <a:extLst>
            <a:ext uri="{FF2B5EF4-FFF2-40B4-BE49-F238E27FC236}">
              <a16:creationId xmlns:a16="http://schemas.microsoft.com/office/drawing/2014/main" id="{8C641FF7-CB08-4008-A8CD-F485BF8B78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5" name="Picture 5">
          <a:extLst>
            <a:ext uri="{FF2B5EF4-FFF2-40B4-BE49-F238E27FC236}">
              <a16:creationId xmlns:a16="http://schemas.microsoft.com/office/drawing/2014/main" id="{C6597295-65BC-4DE9-BE82-3C13BAA4A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6" name="Picture 5">
          <a:extLst>
            <a:ext uri="{FF2B5EF4-FFF2-40B4-BE49-F238E27FC236}">
              <a16:creationId xmlns:a16="http://schemas.microsoft.com/office/drawing/2014/main" id="{5F6C9619-662C-4425-A739-36DF4EFFB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7" name="Picture 5">
          <a:extLst>
            <a:ext uri="{FF2B5EF4-FFF2-40B4-BE49-F238E27FC236}">
              <a16:creationId xmlns:a16="http://schemas.microsoft.com/office/drawing/2014/main" id="{2D86E09E-C5F1-46CE-A87E-FD8F000AE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8" name="Picture 5">
          <a:extLst>
            <a:ext uri="{FF2B5EF4-FFF2-40B4-BE49-F238E27FC236}">
              <a16:creationId xmlns:a16="http://schemas.microsoft.com/office/drawing/2014/main" id="{DD0E800A-9FB1-4C09-AEE6-82E31BE68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69" name="Picture 5">
          <a:extLst>
            <a:ext uri="{FF2B5EF4-FFF2-40B4-BE49-F238E27FC236}">
              <a16:creationId xmlns:a16="http://schemas.microsoft.com/office/drawing/2014/main" id="{3BC9E848-233E-4768-942C-3488323475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0" name="Picture 5">
          <a:extLst>
            <a:ext uri="{FF2B5EF4-FFF2-40B4-BE49-F238E27FC236}">
              <a16:creationId xmlns:a16="http://schemas.microsoft.com/office/drawing/2014/main" id="{32EFD9FF-DDD6-4970-9832-79C1A59E9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1" name="Picture 5">
          <a:extLst>
            <a:ext uri="{FF2B5EF4-FFF2-40B4-BE49-F238E27FC236}">
              <a16:creationId xmlns:a16="http://schemas.microsoft.com/office/drawing/2014/main" id="{B806CD9A-0ED0-428C-8665-566B189EB5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2" name="Picture 5">
          <a:extLst>
            <a:ext uri="{FF2B5EF4-FFF2-40B4-BE49-F238E27FC236}">
              <a16:creationId xmlns:a16="http://schemas.microsoft.com/office/drawing/2014/main" id="{104BE804-EEBF-4BF2-8C01-69D88EA8D3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3" name="Picture 5">
          <a:extLst>
            <a:ext uri="{FF2B5EF4-FFF2-40B4-BE49-F238E27FC236}">
              <a16:creationId xmlns:a16="http://schemas.microsoft.com/office/drawing/2014/main" id="{60436BE0-1044-45BA-A453-15785AC011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4" name="Picture 5">
          <a:extLst>
            <a:ext uri="{FF2B5EF4-FFF2-40B4-BE49-F238E27FC236}">
              <a16:creationId xmlns:a16="http://schemas.microsoft.com/office/drawing/2014/main" id="{1ED0ECF8-A98E-4C1D-BD0D-BF3EEA8853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5" name="Picture 5">
          <a:extLst>
            <a:ext uri="{FF2B5EF4-FFF2-40B4-BE49-F238E27FC236}">
              <a16:creationId xmlns:a16="http://schemas.microsoft.com/office/drawing/2014/main" id="{2E025BB3-03A8-47A5-B955-B00A4334A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6" name="Picture 5">
          <a:extLst>
            <a:ext uri="{FF2B5EF4-FFF2-40B4-BE49-F238E27FC236}">
              <a16:creationId xmlns:a16="http://schemas.microsoft.com/office/drawing/2014/main" id="{1283514E-67A5-4EEE-8CF1-E1C5953131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077" name="Picture 5">
          <a:extLst>
            <a:ext uri="{FF2B5EF4-FFF2-40B4-BE49-F238E27FC236}">
              <a16:creationId xmlns:a16="http://schemas.microsoft.com/office/drawing/2014/main" id="{7F0AA0BB-BD31-4472-A5D0-80A5B0224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78" name="Picture 5">
          <a:extLst>
            <a:ext uri="{FF2B5EF4-FFF2-40B4-BE49-F238E27FC236}">
              <a16:creationId xmlns:a16="http://schemas.microsoft.com/office/drawing/2014/main" id="{4DFC9486-EA12-4CBC-8C74-DCCD00D848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79" name="Picture 5">
          <a:extLst>
            <a:ext uri="{FF2B5EF4-FFF2-40B4-BE49-F238E27FC236}">
              <a16:creationId xmlns:a16="http://schemas.microsoft.com/office/drawing/2014/main" id="{061A108F-6CE1-4C6F-8B22-D9EBD1BA7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0" name="Picture 5">
          <a:extLst>
            <a:ext uri="{FF2B5EF4-FFF2-40B4-BE49-F238E27FC236}">
              <a16:creationId xmlns:a16="http://schemas.microsoft.com/office/drawing/2014/main" id="{E79E34BD-D4BC-417A-8906-816B177E55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1" name="Picture 5">
          <a:extLst>
            <a:ext uri="{FF2B5EF4-FFF2-40B4-BE49-F238E27FC236}">
              <a16:creationId xmlns:a16="http://schemas.microsoft.com/office/drawing/2014/main" id="{50A3ED4C-918E-4DEB-9D9D-A07F3AE24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2" name="Picture 5">
          <a:extLst>
            <a:ext uri="{FF2B5EF4-FFF2-40B4-BE49-F238E27FC236}">
              <a16:creationId xmlns:a16="http://schemas.microsoft.com/office/drawing/2014/main" id="{C0F8993E-B09F-4F56-AB85-D8020112A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3" name="Picture 5">
          <a:extLst>
            <a:ext uri="{FF2B5EF4-FFF2-40B4-BE49-F238E27FC236}">
              <a16:creationId xmlns:a16="http://schemas.microsoft.com/office/drawing/2014/main" id="{3A873A56-2E70-4FDB-B288-382958A92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4" name="Picture 5">
          <a:extLst>
            <a:ext uri="{FF2B5EF4-FFF2-40B4-BE49-F238E27FC236}">
              <a16:creationId xmlns:a16="http://schemas.microsoft.com/office/drawing/2014/main" id="{F363862F-4E0D-47EB-8EC0-BFD24E830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5" name="Picture 5">
          <a:extLst>
            <a:ext uri="{FF2B5EF4-FFF2-40B4-BE49-F238E27FC236}">
              <a16:creationId xmlns:a16="http://schemas.microsoft.com/office/drawing/2014/main" id="{9DC2DE04-2473-40DE-A0AD-655CE66825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6" name="Picture 5">
          <a:extLst>
            <a:ext uri="{FF2B5EF4-FFF2-40B4-BE49-F238E27FC236}">
              <a16:creationId xmlns:a16="http://schemas.microsoft.com/office/drawing/2014/main" id="{580BCF56-AA6E-40A3-90D4-714B4CF38A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7" name="Picture 5">
          <a:extLst>
            <a:ext uri="{FF2B5EF4-FFF2-40B4-BE49-F238E27FC236}">
              <a16:creationId xmlns:a16="http://schemas.microsoft.com/office/drawing/2014/main" id="{452BAB56-912E-43E0-8387-89BF2854CB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8" name="Picture 5">
          <a:extLst>
            <a:ext uri="{FF2B5EF4-FFF2-40B4-BE49-F238E27FC236}">
              <a16:creationId xmlns:a16="http://schemas.microsoft.com/office/drawing/2014/main" id="{00952240-B8D3-40F9-BE45-9D1907EAAB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89" name="Picture 5">
          <a:extLst>
            <a:ext uri="{FF2B5EF4-FFF2-40B4-BE49-F238E27FC236}">
              <a16:creationId xmlns:a16="http://schemas.microsoft.com/office/drawing/2014/main" id="{7C6AD432-14AB-4E78-98AA-A293740AB0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0" name="Picture 5">
          <a:extLst>
            <a:ext uri="{FF2B5EF4-FFF2-40B4-BE49-F238E27FC236}">
              <a16:creationId xmlns:a16="http://schemas.microsoft.com/office/drawing/2014/main" id="{F4C8DC09-4C87-4844-8F19-D94ECBEE1B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1" name="Picture 5">
          <a:extLst>
            <a:ext uri="{FF2B5EF4-FFF2-40B4-BE49-F238E27FC236}">
              <a16:creationId xmlns:a16="http://schemas.microsoft.com/office/drawing/2014/main" id="{A8E7557A-89BA-48CE-B02D-CBC647234C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2" name="Picture 5">
          <a:extLst>
            <a:ext uri="{FF2B5EF4-FFF2-40B4-BE49-F238E27FC236}">
              <a16:creationId xmlns:a16="http://schemas.microsoft.com/office/drawing/2014/main" id="{FDD79483-7B35-4904-98C7-4BB68FFBD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3" name="Picture 5">
          <a:extLst>
            <a:ext uri="{FF2B5EF4-FFF2-40B4-BE49-F238E27FC236}">
              <a16:creationId xmlns:a16="http://schemas.microsoft.com/office/drawing/2014/main" id="{78F23C15-5FFD-4E24-8455-A1208A89CA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4" name="Picture 5">
          <a:extLst>
            <a:ext uri="{FF2B5EF4-FFF2-40B4-BE49-F238E27FC236}">
              <a16:creationId xmlns:a16="http://schemas.microsoft.com/office/drawing/2014/main" id="{7D8EEDD4-BE1E-443A-8B82-9F6C7BD7C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5" name="Picture 5">
          <a:extLst>
            <a:ext uri="{FF2B5EF4-FFF2-40B4-BE49-F238E27FC236}">
              <a16:creationId xmlns:a16="http://schemas.microsoft.com/office/drawing/2014/main" id="{8CDB2CA8-67A4-414D-B090-D9B96F9B73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6" name="Picture 5">
          <a:extLst>
            <a:ext uri="{FF2B5EF4-FFF2-40B4-BE49-F238E27FC236}">
              <a16:creationId xmlns:a16="http://schemas.microsoft.com/office/drawing/2014/main" id="{FFA6FEBC-A4D5-4142-8A6A-522FFD060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7" name="Picture 5">
          <a:extLst>
            <a:ext uri="{FF2B5EF4-FFF2-40B4-BE49-F238E27FC236}">
              <a16:creationId xmlns:a16="http://schemas.microsoft.com/office/drawing/2014/main" id="{CB37B272-5498-4A3F-975C-9046D7F87A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8" name="Picture 5">
          <a:extLst>
            <a:ext uri="{FF2B5EF4-FFF2-40B4-BE49-F238E27FC236}">
              <a16:creationId xmlns:a16="http://schemas.microsoft.com/office/drawing/2014/main" id="{F2FA083B-FE18-4DE2-8BCC-4E10E319F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099" name="Picture 5">
          <a:extLst>
            <a:ext uri="{FF2B5EF4-FFF2-40B4-BE49-F238E27FC236}">
              <a16:creationId xmlns:a16="http://schemas.microsoft.com/office/drawing/2014/main" id="{5624151A-4DB4-4A9F-BE40-11EF0827C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0" name="Picture 5">
          <a:extLst>
            <a:ext uri="{FF2B5EF4-FFF2-40B4-BE49-F238E27FC236}">
              <a16:creationId xmlns:a16="http://schemas.microsoft.com/office/drawing/2014/main" id="{1C794BF0-55CA-48A4-A7EB-D9BFBE077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1" name="Picture 5">
          <a:extLst>
            <a:ext uri="{FF2B5EF4-FFF2-40B4-BE49-F238E27FC236}">
              <a16:creationId xmlns:a16="http://schemas.microsoft.com/office/drawing/2014/main" id="{687A7F3C-F738-459E-96A2-CDD4EA560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2" name="Picture 5">
          <a:extLst>
            <a:ext uri="{FF2B5EF4-FFF2-40B4-BE49-F238E27FC236}">
              <a16:creationId xmlns:a16="http://schemas.microsoft.com/office/drawing/2014/main" id="{BBB57B50-25C3-4C7B-B274-1A94CA00B9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3" name="Picture 5">
          <a:extLst>
            <a:ext uri="{FF2B5EF4-FFF2-40B4-BE49-F238E27FC236}">
              <a16:creationId xmlns:a16="http://schemas.microsoft.com/office/drawing/2014/main" id="{E13F9625-0B38-449B-9CB2-DD89450EB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4" name="Picture 5">
          <a:extLst>
            <a:ext uri="{FF2B5EF4-FFF2-40B4-BE49-F238E27FC236}">
              <a16:creationId xmlns:a16="http://schemas.microsoft.com/office/drawing/2014/main" id="{967B01C4-6A78-4D85-9D1B-BEAE0A8E2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5" name="Picture 5">
          <a:extLst>
            <a:ext uri="{FF2B5EF4-FFF2-40B4-BE49-F238E27FC236}">
              <a16:creationId xmlns:a16="http://schemas.microsoft.com/office/drawing/2014/main" id="{3BDF4E3A-B196-44EB-9E72-791A2C9EF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6" name="Picture 5">
          <a:extLst>
            <a:ext uri="{FF2B5EF4-FFF2-40B4-BE49-F238E27FC236}">
              <a16:creationId xmlns:a16="http://schemas.microsoft.com/office/drawing/2014/main" id="{EC9A183A-0D19-443F-ADA6-3876B0C963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7" name="Picture 5">
          <a:extLst>
            <a:ext uri="{FF2B5EF4-FFF2-40B4-BE49-F238E27FC236}">
              <a16:creationId xmlns:a16="http://schemas.microsoft.com/office/drawing/2014/main" id="{B45786AF-1105-4967-8956-E3D3FB32FE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8" name="Picture 5">
          <a:extLst>
            <a:ext uri="{FF2B5EF4-FFF2-40B4-BE49-F238E27FC236}">
              <a16:creationId xmlns:a16="http://schemas.microsoft.com/office/drawing/2014/main" id="{77C25DEB-A4DA-4EB1-9253-226DDF1322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09" name="Picture 5">
          <a:extLst>
            <a:ext uri="{FF2B5EF4-FFF2-40B4-BE49-F238E27FC236}">
              <a16:creationId xmlns:a16="http://schemas.microsoft.com/office/drawing/2014/main" id="{DA903DF2-1630-4B89-B009-E12924659B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0" name="Picture 5">
          <a:extLst>
            <a:ext uri="{FF2B5EF4-FFF2-40B4-BE49-F238E27FC236}">
              <a16:creationId xmlns:a16="http://schemas.microsoft.com/office/drawing/2014/main" id="{E01FC9B0-F16A-4318-B442-5BF42CBDF8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1" name="Picture 5">
          <a:extLst>
            <a:ext uri="{FF2B5EF4-FFF2-40B4-BE49-F238E27FC236}">
              <a16:creationId xmlns:a16="http://schemas.microsoft.com/office/drawing/2014/main" id="{14B97F0F-D080-4C11-9DE7-6DC4D2F2D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2" name="Picture 5">
          <a:extLst>
            <a:ext uri="{FF2B5EF4-FFF2-40B4-BE49-F238E27FC236}">
              <a16:creationId xmlns:a16="http://schemas.microsoft.com/office/drawing/2014/main" id="{D057A3A9-B81F-449A-A715-103BA18A13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3" name="Picture 5">
          <a:extLst>
            <a:ext uri="{FF2B5EF4-FFF2-40B4-BE49-F238E27FC236}">
              <a16:creationId xmlns:a16="http://schemas.microsoft.com/office/drawing/2014/main" id="{1723AC00-B5A1-4D00-AAEA-206A78E845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4" name="Picture 5">
          <a:extLst>
            <a:ext uri="{FF2B5EF4-FFF2-40B4-BE49-F238E27FC236}">
              <a16:creationId xmlns:a16="http://schemas.microsoft.com/office/drawing/2014/main" id="{2A85CF3C-9DBC-4FCD-BE80-A7A92D109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5" name="Picture 5">
          <a:extLst>
            <a:ext uri="{FF2B5EF4-FFF2-40B4-BE49-F238E27FC236}">
              <a16:creationId xmlns:a16="http://schemas.microsoft.com/office/drawing/2014/main" id="{7A52DD87-7809-4329-A97A-AD484320A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6" name="Picture 5">
          <a:extLst>
            <a:ext uri="{FF2B5EF4-FFF2-40B4-BE49-F238E27FC236}">
              <a16:creationId xmlns:a16="http://schemas.microsoft.com/office/drawing/2014/main" id="{044CF321-998E-4288-BEBD-8B04DE0091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7" name="Picture 5">
          <a:extLst>
            <a:ext uri="{FF2B5EF4-FFF2-40B4-BE49-F238E27FC236}">
              <a16:creationId xmlns:a16="http://schemas.microsoft.com/office/drawing/2014/main" id="{7D8E090E-A380-4E1B-82BC-597E404000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8" name="Picture 5">
          <a:extLst>
            <a:ext uri="{FF2B5EF4-FFF2-40B4-BE49-F238E27FC236}">
              <a16:creationId xmlns:a16="http://schemas.microsoft.com/office/drawing/2014/main" id="{6E59D075-A799-4F0A-9E82-0224ADB3E5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19" name="Picture 5">
          <a:extLst>
            <a:ext uri="{FF2B5EF4-FFF2-40B4-BE49-F238E27FC236}">
              <a16:creationId xmlns:a16="http://schemas.microsoft.com/office/drawing/2014/main" id="{F315713D-44D8-4C92-9981-5132921411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0" name="Picture 5">
          <a:extLst>
            <a:ext uri="{FF2B5EF4-FFF2-40B4-BE49-F238E27FC236}">
              <a16:creationId xmlns:a16="http://schemas.microsoft.com/office/drawing/2014/main" id="{4A8D7B0D-1E75-48FA-A88D-1A24F0F83D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1" name="Picture 5">
          <a:extLst>
            <a:ext uri="{FF2B5EF4-FFF2-40B4-BE49-F238E27FC236}">
              <a16:creationId xmlns:a16="http://schemas.microsoft.com/office/drawing/2014/main" id="{3348E62A-6E14-4D85-905A-8B9AC538A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2" name="Picture 5">
          <a:extLst>
            <a:ext uri="{FF2B5EF4-FFF2-40B4-BE49-F238E27FC236}">
              <a16:creationId xmlns:a16="http://schemas.microsoft.com/office/drawing/2014/main" id="{FFF8E84C-1AEE-4736-A996-A94695293E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3" name="Picture 5">
          <a:extLst>
            <a:ext uri="{FF2B5EF4-FFF2-40B4-BE49-F238E27FC236}">
              <a16:creationId xmlns:a16="http://schemas.microsoft.com/office/drawing/2014/main" id="{43F34738-A1BE-4337-B52C-BD054F8AA2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4" name="Picture 5">
          <a:extLst>
            <a:ext uri="{FF2B5EF4-FFF2-40B4-BE49-F238E27FC236}">
              <a16:creationId xmlns:a16="http://schemas.microsoft.com/office/drawing/2014/main" id="{54B3E566-B4B0-478D-BFAD-E64706FD22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5" name="Picture 5">
          <a:extLst>
            <a:ext uri="{FF2B5EF4-FFF2-40B4-BE49-F238E27FC236}">
              <a16:creationId xmlns:a16="http://schemas.microsoft.com/office/drawing/2014/main" id="{4C91B3BD-247F-4356-97A3-B8F9BA813D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6" name="Picture 5">
          <a:extLst>
            <a:ext uri="{FF2B5EF4-FFF2-40B4-BE49-F238E27FC236}">
              <a16:creationId xmlns:a16="http://schemas.microsoft.com/office/drawing/2014/main" id="{87CF098E-291D-4B58-8500-64A2811121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7" name="Picture 5">
          <a:extLst>
            <a:ext uri="{FF2B5EF4-FFF2-40B4-BE49-F238E27FC236}">
              <a16:creationId xmlns:a16="http://schemas.microsoft.com/office/drawing/2014/main" id="{FB1CE997-B98A-46C4-B033-6806F6BF03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8" name="Picture 5">
          <a:extLst>
            <a:ext uri="{FF2B5EF4-FFF2-40B4-BE49-F238E27FC236}">
              <a16:creationId xmlns:a16="http://schemas.microsoft.com/office/drawing/2014/main" id="{FC667DD9-B0CA-4FEA-9F69-7C29FD903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29" name="Picture 5">
          <a:extLst>
            <a:ext uri="{FF2B5EF4-FFF2-40B4-BE49-F238E27FC236}">
              <a16:creationId xmlns:a16="http://schemas.microsoft.com/office/drawing/2014/main" id="{2422B6DB-42EC-4EF8-A43E-33D68D06D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0" name="Picture 5">
          <a:extLst>
            <a:ext uri="{FF2B5EF4-FFF2-40B4-BE49-F238E27FC236}">
              <a16:creationId xmlns:a16="http://schemas.microsoft.com/office/drawing/2014/main" id="{9E82D4E0-8956-45E7-B811-265B1085C2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1" name="Picture 5">
          <a:extLst>
            <a:ext uri="{FF2B5EF4-FFF2-40B4-BE49-F238E27FC236}">
              <a16:creationId xmlns:a16="http://schemas.microsoft.com/office/drawing/2014/main" id="{2FE5F21F-FD0B-4974-93F1-625A9E70AA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2" name="Picture 5">
          <a:extLst>
            <a:ext uri="{FF2B5EF4-FFF2-40B4-BE49-F238E27FC236}">
              <a16:creationId xmlns:a16="http://schemas.microsoft.com/office/drawing/2014/main" id="{D1D539E6-8422-47E4-B000-705DC42E5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3" name="Picture 5">
          <a:extLst>
            <a:ext uri="{FF2B5EF4-FFF2-40B4-BE49-F238E27FC236}">
              <a16:creationId xmlns:a16="http://schemas.microsoft.com/office/drawing/2014/main" id="{25DBE7C2-4AB8-4A52-A6C4-5C54C2C283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4" name="Picture 5">
          <a:extLst>
            <a:ext uri="{FF2B5EF4-FFF2-40B4-BE49-F238E27FC236}">
              <a16:creationId xmlns:a16="http://schemas.microsoft.com/office/drawing/2014/main" id="{0C10D26F-89EC-4F42-999F-1EDF6DEAD6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5" name="Picture 5">
          <a:extLst>
            <a:ext uri="{FF2B5EF4-FFF2-40B4-BE49-F238E27FC236}">
              <a16:creationId xmlns:a16="http://schemas.microsoft.com/office/drawing/2014/main" id="{A944499F-2CB8-4BA0-B878-3B8E32161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6" name="Picture 5">
          <a:extLst>
            <a:ext uri="{FF2B5EF4-FFF2-40B4-BE49-F238E27FC236}">
              <a16:creationId xmlns:a16="http://schemas.microsoft.com/office/drawing/2014/main" id="{A3EA3BD6-368D-4ADF-A43F-FD63CD19F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7" name="Picture 5">
          <a:extLst>
            <a:ext uri="{FF2B5EF4-FFF2-40B4-BE49-F238E27FC236}">
              <a16:creationId xmlns:a16="http://schemas.microsoft.com/office/drawing/2014/main" id="{3D1737CC-518A-4203-BB25-2657541BF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8" name="Picture 5">
          <a:extLst>
            <a:ext uri="{FF2B5EF4-FFF2-40B4-BE49-F238E27FC236}">
              <a16:creationId xmlns:a16="http://schemas.microsoft.com/office/drawing/2014/main" id="{2E112208-33D7-4F4B-BDBE-C70D231D2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139" name="Picture 5">
          <a:extLst>
            <a:ext uri="{FF2B5EF4-FFF2-40B4-BE49-F238E27FC236}">
              <a16:creationId xmlns:a16="http://schemas.microsoft.com/office/drawing/2014/main" id="{0BC8A82D-7769-402E-B009-ECDD57DAF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0" name="Picture 5">
          <a:extLst>
            <a:ext uri="{FF2B5EF4-FFF2-40B4-BE49-F238E27FC236}">
              <a16:creationId xmlns:a16="http://schemas.microsoft.com/office/drawing/2014/main" id="{B8F0F637-7965-4B37-8119-3D4206D66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1" name="Picture 5">
          <a:extLst>
            <a:ext uri="{FF2B5EF4-FFF2-40B4-BE49-F238E27FC236}">
              <a16:creationId xmlns:a16="http://schemas.microsoft.com/office/drawing/2014/main" id="{AA33DF1B-9CE7-4D10-AAED-1131C1A4D0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2" name="Picture 5">
          <a:extLst>
            <a:ext uri="{FF2B5EF4-FFF2-40B4-BE49-F238E27FC236}">
              <a16:creationId xmlns:a16="http://schemas.microsoft.com/office/drawing/2014/main" id="{AD42BB5D-08E7-4CE0-A981-93971813A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3" name="Picture 5">
          <a:extLst>
            <a:ext uri="{FF2B5EF4-FFF2-40B4-BE49-F238E27FC236}">
              <a16:creationId xmlns:a16="http://schemas.microsoft.com/office/drawing/2014/main" id="{77E93CFA-ADCE-4DD0-8EB5-B0B259214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4" name="Picture 5">
          <a:extLst>
            <a:ext uri="{FF2B5EF4-FFF2-40B4-BE49-F238E27FC236}">
              <a16:creationId xmlns:a16="http://schemas.microsoft.com/office/drawing/2014/main" id="{FC401FDB-FB72-4A5B-8A50-22762AA2B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5" name="Picture 5">
          <a:extLst>
            <a:ext uri="{FF2B5EF4-FFF2-40B4-BE49-F238E27FC236}">
              <a16:creationId xmlns:a16="http://schemas.microsoft.com/office/drawing/2014/main" id="{F9B1162A-4F31-4946-9E55-EE70AC6DE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6" name="Picture 5">
          <a:extLst>
            <a:ext uri="{FF2B5EF4-FFF2-40B4-BE49-F238E27FC236}">
              <a16:creationId xmlns:a16="http://schemas.microsoft.com/office/drawing/2014/main" id="{FCBC9C1C-8B8B-47C7-8DC8-D4EB6E8C7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7" name="Picture 5">
          <a:extLst>
            <a:ext uri="{FF2B5EF4-FFF2-40B4-BE49-F238E27FC236}">
              <a16:creationId xmlns:a16="http://schemas.microsoft.com/office/drawing/2014/main" id="{DE46E19D-3470-47E8-A11B-8E2F47F49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8" name="Picture 5">
          <a:extLst>
            <a:ext uri="{FF2B5EF4-FFF2-40B4-BE49-F238E27FC236}">
              <a16:creationId xmlns:a16="http://schemas.microsoft.com/office/drawing/2014/main" id="{4FA73EA2-832F-4257-94CB-6EB8CFA26B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49" name="Picture 5">
          <a:extLst>
            <a:ext uri="{FF2B5EF4-FFF2-40B4-BE49-F238E27FC236}">
              <a16:creationId xmlns:a16="http://schemas.microsoft.com/office/drawing/2014/main" id="{13377863-0930-4E0B-AEED-522F78104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0" name="Picture 5">
          <a:extLst>
            <a:ext uri="{FF2B5EF4-FFF2-40B4-BE49-F238E27FC236}">
              <a16:creationId xmlns:a16="http://schemas.microsoft.com/office/drawing/2014/main" id="{911D9FBD-0CC8-44F0-A4F5-5DF62954A3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1" name="Picture 5">
          <a:extLst>
            <a:ext uri="{FF2B5EF4-FFF2-40B4-BE49-F238E27FC236}">
              <a16:creationId xmlns:a16="http://schemas.microsoft.com/office/drawing/2014/main" id="{F2A1F129-DB53-437D-9932-5F94BE3FF3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2" name="Picture 5">
          <a:extLst>
            <a:ext uri="{FF2B5EF4-FFF2-40B4-BE49-F238E27FC236}">
              <a16:creationId xmlns:a16="http://schemas.microsoft.com/office/drawing/2014/main" id="{02AAD994-1BC6-4121-A4A3-7DBDCC7634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3" name="Picture 5">
          <a:extLst>
            <a:ext uri="{FF2B5EF4-FFF2-40B4-BE49-F238E27FC236}">
              <a16:creationId xmlns:a16="http://schemas.microsoft.com/office/drawing/2014/main" id="{8CF40DFE-D206-4610-A38A-92FFCB4834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4" name="Picture 5">
          <a:extLst>
            <a:ext uri="{FF2B5EF4-FFF2-40B4-BE49-F238E27FC236}">
              <a16:creationId xmlns:a16="http://schemas.microsoft.com/office/drawing/2014/main" id="{7A1CA6BD-E654-440E-AF08-11B79C6541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5" name="Picture 5">
          <a:extLst>
            <a:ext uri="{FF2B5EF4-FFF2-40B4-BE49-F238E27FC236}">
              <a16:creationId xmlns:a16="http://schemas.microsoft.com/office/drawing/2014/main" id="{9FEA8068-CE48-41EB-8EF1-D02893CD8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6" name="Picture 5">
          <a:extLst>
            <a:ext uri="{FF2B5EF4-FFF2-40B4-BE49-F238E27FC236}">
              <a16:creationId xmlns:a16="http://schemas.microsoft.com/office/drawing/2014/main" id="{6C5769D4-58B5-468F-8775-A2BC613FC4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7" name="Picture 5">
          <a:extLst>
            <a:ext uri="{FF2B5EF4-FFF2-40B4-BE49-F238E27FC236}">
              <a16:creationId xmlns:a16="http://schemas.microsoft.com/office/drawing/2014/main" id="{572290E9-67BA-4C7E-B13D-7815F5820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8" name="Picture 5">
          <a:extLst>
            <a:ext uri="{FF2B5EF4-FFF2-40B4-BE49-F238E27FC236}">
              <a16:creationId xmlns:a16="http://schemas.microsoft.com/office/drawing/2014/main" id="{3D108A14-D553-4AA8-A229-A5CA08F1BD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59" name="Picture 5">
          <a:extLst>
            <a:ext uri="{FF2B5EF4-FFF2-40B4-BE49-F238E27FC236}">
              <a16:creationId xmlns:a16="http://schemas.microsoft.com/office/drawing/2014/main" id="{7CE0B4AC-3C8C-4AA0-B469-BC4F638CC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0" name="Picture 5">
          <a:extLst>
            <a:ext uri="{FF2B5EF4-FFF2-40B4-BE49-F238E27FC236}">
              <a16:creationId xmlns:a16="http://schemas.microsoft.com/office/drawing/2014/main" id="{4CA5D986-3176-4131-B3E6-47FBCBA42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1" name="Picture 5">
          <a:extLst>
            <a:ext uri="{FF2B5EF4-FFF2-40B4-BE49-F238E27FC236}">
              <a16:creationId xmlns:a16="http://schemas.microsoft.com/office/drawing/2014/main" id="{74C9F9E9-C3D1-49AC-AEDC-32D736C64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2" name="Picture 5">
          <a:extLst>
            <a:ext uri="{FF2B5EF4-FFF2-40B4-BE49-F238E27FC236}">
              <a16:creationId xmlns:a16="http://schemas.microsoft.com/office/drawing/2014/main" id="{32A6E6D5-CC60-4594-8918-5BD5D3A16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3" name="Picture 5">
          <a:extLst>
            <a:ext uri="{FF2B5EF4-FFF2-40B4-BE49-F238E27FC236}">
              <a16:creationId xmlns:a16="http://schemas.microsoft.com/office/drawing/2014/main" id="{A366E019-6DE8-4704-8EC3-1D82DEFBC8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4" name="Picture 5">
          <a:extLst>
            <a:ext uri="{FF2B5EF4-FFF2-40B4-BE49-F238E27FC236}">
              <a16:creationId xmlns:a16="http://schemas.microsoft.com/office/drawing/2014/main" id="{6CD0838A-40D6-4B09-97B0-12C34D15A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5" name="Picture 5">
          <a:extLst>
            <a:ext uri="{FF2B5EF4-FFF2-40B4-BE49-F238E27FC236}">
              <a16:creationId xmlns:a16="http://schemas.microsoft.com/office/drawing/2014/main" id="{2B9ED6CD-FB79-4188-9AED-5E3C7A24F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6" name="Picture 5">
          <a:extLst>
            <a:ext uri="{FF2B5EF4-FFF2-40B4-BE49-F238E27FC236}">
              <a16:creationId xmlns:a16="http://schemas.microsoft.com/office/drawing/2014/main" id="{B22342F0-5E29-4E9A-955C-71E4B2931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7" name="Picture 5">
          <a:extLst>
            <a:ext uri="{FF2B5EF4-FFF2-40B4-BE49-F238E27FC236}">
              <a16:creationId xmlns:a16="http://schemas.microsoft.com/office/drawing/2014/main" id="{111CB26F-EADD-4C14-B78A-0970C214D5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8" name="Picture 5">
          <a:extLst>
            <a:ext uri="{FF2B5EF4-FFF2-40B4-BE49-F238E27FC236}">
              <a16:creationId xmlns:a16="http://schemas.microsoft.com/office/drawing/2014/main" id="{7A2E6A03-6E77-49C8-9DEC-81B48D86D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69" name="Picture 5">
          <a:extLst>
            <a:ext uri="{FF2B5EF4-FFF2-40B4-BE49-F238E27FC236}">
              <a16:creationId xmlns:a16="http://schemas.microsoft.com/office/drawing/2014/main" id="{7DC37C3A-140F-4BB6-A0D0-111A9E2A2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0" name="Picture 5">
          <a:extLst>
            <a:ext uri="{FF2B5EF4-FFF2-40B4-BE49-F238E27FC236}">
              <a16:creationId xmlns:a16="http://schemas.microsoft.com/office/drawing/2014/main" id="{93EEA734-B8F5-4F8C-9240-51017551A5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1" name="Picture 5">
          <a:extLst>
            <a:ext uri="{FF2B5EF4-FFF2-40B4-BE49-F238E27FC236}">
              <a16:creationId xmlns:a16="http://schemas.microsoft.com/office/drawing/2014/main" id="{71A87654-72C8-4987-8444-ADE904820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2" name="Picture 5">
          <a:extLst>
            <a:ext uri="{FF2B5EF4-FFF2-40B4-BE49-F238E27FC236}">
              <a16:creationId xmlns:a16="http://schemas.microsoft.com/office/drawing/2014/main" id="{9928FD6D-C986-4635-BCD4-1C0873EDC7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3" name="Picture 5">
          <a:extLst>
            <a:ext uri="{FF2B5EF4-FFF2-40B4-BE49-F238E27FC236}">
              <a16:creationId xmlns:a16="http://schemas.microsoft.com/office/drawing/2014/main" id="{ED5EF890-3A95-4FB8-ADCF-C8544D1FE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4" name="Picture 5">
          <a:extLst>
            <a:ext uri="{FF2B5EF4-FFF2-40B4-BE49-F238E27FC236}">
              <a16:creationId xmlns:a16="http://schemas.microsoft.com/office/drawing/2014/main" id="{C037162C-0160-40B6-B64E-48EE4BA93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5" name="Picture 5">
          <a:extLst>
            <a:ext uri="{FF2B5EF4-FFF2-40B4-BE49-F238E27FC236}">
              <a16:creationId xmlns:a16="http://schemas.microsoft.com/office/drawing/2014/main" id="{5445723C-2C39-4A28-946B-7203CBDC7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6" name="Picture 5">
          <a:extLst>
            <a:ext uri="{FF2B5EF4-FFF2-40B4-BE49-F238E27FC236}">
              <a16:creationId xmlns:a16="http://schemas.microsoft.com/office/drawing/2014/main" id="{D8D9DE76-5985-469A-93FA-11223B36F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7" name="Picture 5">
          <a:extLst>
            <a:ext uri="{FF2B5EF4-FFF2-40B4-BE49-F238E27FC236}">
              <a16:creationId xmlns:a16="http://schemas.microsoft.com/office/drawing/2014/main" id="{DCCC4A39-2A52-4D44-9810-074AC46BF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8" name="Picture 5">
          <a:extLst>
            <a:ext uri="{FF2B5EF4-FFF2-40B4-BE49-F238E27FC236}">
              <a16:creationId xmlns:a16="http://schemas.microsoft.com/office/drawing/2014/main" id="{C262CE81-84A8-4968-8ECA-E1B2F260D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79" name="Picture 5">
          <a:extLst>
            <a:ext uri="{FF2B5EF4-FFF2-40B4-BE49-F238E27FC236}">
              <a16:creationId xmlns:a16="http://schemas.microsoft.com/office/drawing/2014/main" id="{C38090A7-761D-4D22-9DF1-04BA79AE58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80" name="Picture 5">
          <a:extLst>
            <a:ext uri="{FF2B5EF4-FFF2-40B4-BE49-F238E27FC236}">
              <a16:creationId xmlns:a16="http://schemas.microsoft.com/office/drawing/2014/main" id="{6C761CE4-552B-420C-92FF-478504FDCF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181" name="Picture 5">
          <a:extLst>
            <a:ext uri="{FF2B5EF4-FFF2-40B4-BE49-F238E27FC236}">
              <a16:creationId xmlns:a16="http://schemas.microsoft.com/office/drawing/2014/main" id="{0E470266-E648-4256-B7BB-DB87182FD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2" name="Picture 5">
          <a:extLst>
            <a:ext uri="{FF2B5EF4-FFF2-40B4-BE49-F238E27FC236}">
              <a16:creationId xmlns:a16="http://schemas.microsoft.com/office/drawing/2014/main" id="{6FF18735-4492-478F-B363-77B9796672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3" name="Picture 5">
          <a:extLst>
            <a:ext uri="{FF2B5EF4-FFF2-40B4-BE49-F238E27FC236}">
              <a16:creationId xmlns:a16="http://schemas.microsoft.com/office/drawing/2014/main" id="{7D344A07-D616-4955-A2BA-8C30C5A48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4" name="Picture 5">
          <a:extLst>
            <a:ext uri="{FF2B5EF4-FFF2-40B4-BE49-F238E27FC236}">
              <a16:creationId xmlns:a16="http://schemas.microsoft.com/office/drawing/2014/main" id="{5909DF69-822D-4B62-8E63-105846C57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5" name="Picture 5">
          <a:extLst>
            <a:ext uri="{FF2B5EF4-FFF2-40B4-BE49-F238E27FC236}">
              <a16:creationId xmlns:a16="http://schemas.microsoft.com/office/drawing/2014/main" id="{49F13A8F-A0A9-4323-9B31-9CDAA46FB6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6" name="Picture 5">
          <a:extLst>
            <a:ext uri="{FF2B5EF4-FFF2-40B4-BE49-F238E27FC236}">
              <a16:creationId xmlns:a16="http://schemas.microsoft.com/office/drawing/2014/main" id="{3254F6D7-5077-48FA-BC4B-F45EA8A71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7" name="Picture 5">
          <a:extLst>
            <a:ext uri="{FF2B5EF4-FFF2-40B4-BE49-F238E27FC236}">
              <a16:creationId xmlns:a16="http://schemas.microsoft.com/office/drawing/2014/main" id="{D4948101-8FA3-41E3-BADA-BF94E6CB69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8" name="Picture 5">
          <a:extLst>
            <a:ext uri="{FF2B5EF4-FFF2-40B4-BE49-F238E27FC236}">
              <a16:creationId xmlns:a16="http://schemas.microsoft.com/office/drawing/2014/main" id="{5372EAF0-E0CB-4609-B05E-A72B526B71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89" name="Picture 5">
          <a:extLst>
            <a:ext uri="{FF2B5EF4-FFF2-40B4-BE49-F238E27FC236}">
              <a16:creationId xmlns:a16="http://schemas.microsoft.com/office/drawing/2014/main" id="{39599848-BD58-4B9A-BBB9-F3CDBF8D4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0" name="Picture 5">
          <a:extLst>
            <a:ext uri="{FF2B5EF4-FFF2-40B4-BE49-F238E27FC236}">
              <a16:creationId xmlns:a16="http://schemas.microsoft.com/office/drawing/2014/main" id="{AA25CF00-C5FB-427C-98FB-2BEB5D19DE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1" name="Picture 5">
          <a:extLst>
            <a:ext uri="{FF2B5EF4-FFF2-40B4-BE49-F238E27FC236}">
              <a16:creationId xmlns:a16="http://schemas.microsoft.com/office/drawing/2014/main" id="{9B7EE54F-CB4E-402D-B2D9-9FF287257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2" name="Picture 5">
          <a:extLst>
            <a:ext uri="{FF2B5EF4-FFF2-40B4-BE49-F238E27FC236}">
              <a16:creationId xmlns:a16="http://schemas.microsoft.com/office/drawing/2014/main" id="{690A2998-83B5-4501-8E36-51621C0FE0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3" name="Picture 5">
          <a:extLst>
            <a:ext uri="{FF2B5EF4-FFF2-40B4-BE49-F238E27FC236}">
              <a16:creationId xmlns:a16="http://schemas.microsoft.com/office/drawing/2014/main" id="{1D3FCE29-ACB1-4B06-BA0F-09C83F0161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4" name="Picture 5">
          <a:extLst>
            <a:ext uri="{FF2B5EF4-FFF2-40B4-BE49-F238E27FC236}">
              <a16:creationId xmlns:a16="http://schemas.microsoft.com/office/drawing/2014/main" id="{0C179F1A-6575-4D69-9DD6-3E6B1125F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5" name="Picture 5">
          <a:extLst>
            <a:ext uri="{FF2B5EF4-FFF2-40B4-BE49-F238E27FC236}">
              <a16:creationId xmlns:a16="http://schemas.microsoft.com/office/drawing/2014/main" id="{9EE645A9-EAE6-4933-BD5A-418F13F22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6" name="Picture 5">
          <a:extLst>
            <a:ext uri="{FF2B5EF4-FFF2-40B4-BE49-F238E27FC236}">
              <a16:creationId xmlns:a16="http://schemas.microsoft.com/office/drawing/2014/main" id="{1C41DC0D-A3F5-40FE-A8C6-62BECDD06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7" name="Picture 5">
          <a:extLst>
            <a:ext uri="{FF2B5EF4-FFF2-40B4-BE49-F238E27FC236}">
              <a16:creationId xmlns:a16="http://schemas.microsoft.com/office/drawing/2014/main" id="{DF50D8E9-8352-46A9-9EB3-553C1BEA1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8" name="Picture 5">
          <a:extLst>
            <a:ext uri="{FF2B5EF4-FFF2-40B4-BE49-F238E27FC236}">
              <a16:creationId xmlns:a16="http://schemas.microsoft.com/office/drawing/2014/main" id="{BB65E6BD-8BCF-4E99-937D-A7B24C914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199" name="Picture 5">
          <a:extLst>
            <a:ext uri="{FF2B5EF4-FFF2-40B4-BE49-F238E27FC236}">
              <a16:creationId xmlns:a16="http://schemas.microsoft.com/office/drawing/2014/main" id="{7FA348B7-CEF4-4C01-8CFE-72825E43F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0" name="Picture 5">
          <a:extLst>
            <a:ext uri="{FF2B5EF4-FFF2-40B4-BE49-F238E27FC236}">
              <a16:creationId xmlns:a16="http://schemas.microsoft.com/office/drawing/2014/main" id="{8E679E1F-76E3-419E-9B81-F6FF67076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1" name="Picture 5">
          <a:extLst>
            <a:ext uri="{FF2B5EF4-FFF2-40B4-BE49-F238E27FC236}">
              <a16:creationId xmlns:a16="http://schemas.microsoft.com/office/drawing/2014/main" id="{25D03505-B4FE-4E5B-84A2-55D7E5BD3E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2" name="Picture 5">
          <a:extLst>
            <a:ext uri="{FF2B5EF4-FFF2-40B4-BE49-F238E27FC236}">
              <a16:creationId xmlns:a16="http://schemas.microsoft.com/office/drawing/2014/main" id="{C039A679-3D93-4598-AC51-462E744DCF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3" name="Picture 5">
          <a:extLst>
            <a:ext uri="{FF2B5EF4-FFF2-40B4-BE49-F238E27FC236}">
              <a16:creationId xmlns:a16="http://schemas.microsoft.com/office/drawing/2014/main" id="{9061F069-5966-4CAA-82DF-B73936139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4" name="Picture 5">
          <a:extLst>
            <a:ext uri="{FF2B5EF4-FFF2-40B4-BE49-F238E27FC236}">
              <a16:creationId xmlns:a16="http://schemas.microsoft.com/office/drawing/2014/main" id="{ECBFA15A-30FF-48B3-A24A-8B1E5DB1D1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5" name="Picture 5">
          <a:extLst>
            <a:ext uri="{FF2B5EF4-FFF2-40B4-BE49-F238E27FC236}">
              <a16:creationId xmlns:a16="http://schemas.microsoft.com/office/drawing/2014/main" id="{CA6D3658-9593-43BF-96CB-FB9C9DBE18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6" name="Picture 5">
          <a:extLst>
            <a:ext uri="{FF2B5EF4-FFF2-40B4-BE49-F238E27FC236}">
              <a16:creationId xmlns:a16="http://schemas.microsoft.com/office/drawing/2014/main" id="{478862C8-67F7-45A8-986D-18DB015F90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7" name="Picture 5">
          <a:extLst>
            <a:ext uri="{FF2B5EF4-FFF2-40B4-BE49-F238E27FC236}">
              <a16:creationId xmlns:a16="http://schemas.microsoft.com/office/drawing/2014/main" id="{1911A9B5-222B-40EC-9407-790E97FD2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8" name="Picture 5">
          <a:extLst>
            <a:ext uri="{FF2B5EF4-FFF2-40B4-BE49-F238E27FC236}">
              <a16:creationId xmlns:a16="http://schemas.microsoft.com/office/drawing/2014/main" id="{BB8B32A2-53B1-4B21-9D65-AF9EB7D898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09" name="Picture 5">
          <a:extLst>
            <a:ext uri="{FF2B5EF4-FFF2-40B4-BE49-F238E27FC236}">
              <a16:creationId xmlns:a16="http://schemas.microsoft.com/office/drawing/2014/main" id="{07D5BBCD-A131-45A4-8C4B-0FD26D70C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0" name="Picture 5">
          <a:extLst>
            <a:ext uri="{FF2B5EF4-FFF2-40B4-BE49-F238E27FC236}">
              <a16:creationId xmlns:a16="http://schemas.microsoft.com/office/drawing/2014/main" id="{5BA1B8A5-3DAD-4837-B9E7-A6B9E3F947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1" name="Picture 5">
          <a:extLst>
            <a:ext uri="{FF2B5EF4-FFF2-40B4-BE49-F238E27FC236}">
              <a16:creationId xmlns:a16="http://schemas.microsoft.com/office/drawing/2014/main" id="{E62A9C51-A462-4ECC-B681-8C40222E8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2" name="Picture 5">
          <a:extLst>
            <a:ext uri="{FF2B5EF4-FFF2-40B4-BE49-F238E27FC236}">
              <a16:creationId xmlns:a16="http://schemas.microsoft.com/office/drawing/2014/main" id="{D7A52FB1-B165-4324-B06E-E16B2C02CB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3" name="Picture 5">
          <a:extLst>
            <a:ext uri="{FF2B5EF4-FFF2-40B4-BE49-F238E27FC236}">
              <a16:creationId xmlns:a16="http://schemas.microsoft.com/office/drawing/2014/main" id="{3C4B3C23-D896-45B2-9EC1-4A1B7CA875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4" name="Picture 5">
          <a:extLst>
            <a:ext uri="{FF2B5EF4-FFF2-40B4-BE49-F238E27FC236}">
              <a16:creationId xmlns:a16="http://schemas.microsoft.com/office/drawing/2014/main" id="{7FA93EAF-4400-40E8-9B28-8B047D972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5" name="Picture 5">
          <a:extLst>
            <a:ext uri="{FF2B5EF4-FFF2-40B4-BE49-F238E27FC236}">
              <a16:creationId xmlns:a16="http://schemas.microsoft.com/office/drawing/2014/main" id="{A6688FEA-CFD4-4B8B-942A-CAE158CD7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6" name="Picture 5">
          <a:extLst>
            <a:ext uri="{FF2B5EF4-FFF2-40B4-BE49-F238E27FC236}">
              <a16:creationId xmlns:a16="http://schemas.microsoft.com/office/drawing/2014/main" id="{7A36898C-7975-44D7-8D03-57B5291E8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7" name="Picture 5">
          <a:extLst>
            <a:ext uri="{FF2B5EF4-FFF2-40B4-BE49-F238E27FC236}">
              <a16:creationId xmlns:a16="http://schemas.microsoft.com/office/drawing/2014/main" id="{36673974-C105-432C-BA29-47B3A7A17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8" name="Picture 5">
          <a:extLst>
            <a:ext uri="{FF2B5EF4-FFF2-40B4-BE49-F238E27FC236}">
              <a16:creationId xmlns:a16="http://schemas.microsoft.com/office/drawing/2014/main" id="{916B7CD8-4CB0-47D4-A3F1-84AF8552BB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19" name="Picture 5">
          <a:extLst>
            <a:ext uri="{FF2B5EF4-FFF2-40B4-BE49-F238E27FC236}">
              <a16:creationId xmlns:a16="http://schemas.microsoft.com/office/drawing/2014/main" id="{25919344-A842-4FF3-81A4-5C61F83D65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0" name="Picture 5">
          <a:extLst>
            <a:ext uri="{FF2B5EF4-FFF2-40B4-BE49-F238E27FC236}">
              <a16:creationId xmlns:a16="http://schemas.microsoft.com/office/drawing/2014/main" id="{7DEBDB0C-1086-4FF2-B03A-AB477B5A5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1" name="Picture 5">
          <a:extLst>
            <a:ext uri="{FF2B5EF4-FFF2-40B4-BE49-F238E27FC236}">
              <a16:creationId xmlns:a16="http://schemas.microsoft.com/office/drawing/2014/main" id="{C67C0B8B-A794-4C2D-B0D6-713949BD24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2" name="Picture 5">
          <a:extLst>
            <a:ext uri="{FF2B5EF4-FFF2-40B4-BE49-F238E27FC236}">
              <a16:creationId xmlns:a16="http://schemas.microsoft.com/office/drawing/2014/main" id="{AC39B409-264D-4E26-BA67-BFF098F7EE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3" name="Picture 5">
          <a:extLst>
            <a:ext uri="{FF2B5EF4-FFF2-40B4-BE49-F238E27FC236}">
              <a16:creationId xmlns:a16="http://schemas.microsoft.com/office/drawing/2014/main" id="{ABC4330D-D6CC-4F30-9B28-6CB9FE252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4" name="Picture 5">
          <a:extLst>
            <a:ext uri="{FF2B5EF4-FFF2-40B4-BE49-F238E27FC236}">
              <a16:creationId xmlns:a16="http://schemas.microsoft.com/office/drawing/2014/main" id="{0FD6A11E-B368-4709-86DF-40521817E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5" name="Picture 5">
          <a:extLst>
            <a:ext uri="{FF2B5EF4-FFF2-40B4-BE49-F238E27FC236}">
              <a16:creationId xmlns:a16="http://schemas.microsoft.com/office/drawing/2014/main" id="{6733C5C3-54F8-4D4B-83EC-3CCBB9274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6" name="Picture 5">
          <a:extLst>
            <a:ext uri="{FF2B5EF4-FFF2-40B4-BE49-F238E27FC236}">
              <a16:creationId xmlns:a16="http://schemas.microsoft.com/office/drawing/2014/main" id="{B895B544-C2C5-45F7-899B-DB9D537D6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7" name="Picture 5">
          <a:extLst>
            <a:ext uri="{FF2B5EF4-FFF2-40B4-BE49-F238E27FC236}">
              <a16:creationId xmlns:a16="http://schemas.microsoft.com/office/drawing/2014/main" id="{FAE39D43-C381-4C9D-BBC0-AC2B58A18C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8" name="Picture 5">
          <a:extLst>
            <a:ext uri="{FF2B5EF4-FFF2-40B4-BE49-F238E27FC236}">
              <a16:creationId xmlns:a16="http://schemas.microsoft.com/office/drawing/2014/main" id="{2BA98EAA-7BB2-4901-9E41-F5CB7311B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29" name="Picture 5">
          <a:extLst>
            <a:ext uri="{FF2B5EF4-FFF2-40B4-BE49-F238E27FC236}">
              <a16:creationId xmlns:a16="http://schemas.microsoft.com/office/drawing/2014/main" id="{2A02E3A6-7CB4-44F4-8509-3BCB587A2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0" name="Picture 5">
          <a:extLst>
            <a:ext uri="{FF2B5EF4-FFF2-40B4-BE49-F238E27FC236}">
              <a16:creationId xmlns:a16="http://schemas.microsoft.com/office/drawing/2014/main" id="{4429E8D1-CBAA-499D-B700-79D56DC1D1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1" name="Picture 5">
          <a:extLst>
            <a:ext uri="{FF2B5EF4-FFF2-40B4-BE49-F238E27FC236}">
              <a16:creationId xmlns:a16="http://schemas.microsoft.com/office/drawing/2014/main" id="{290F460D-BA33-462C-ABCA-89F499A6A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2" name="Picture 5">
          <a:extLst>
            <a:ext uri="{FF2B5EF4-FFF2-40B4-BE49-F238E27FC236}">
              <a16:creationId xmlns:a16="http://schemas.microsoft.com/office/drawing/2014/main" id="{28B74CAF-97E2-4DF7-8DD1-131FFC689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3" name="Picture 5">
          <a:extLst>
            <a:ext uri="{FF2B5EF4-FFF2-40B4-BE49-F238E27FC236}">
              <a16:creationId xmlns:a16="http://schemas.microsoft.com/office/drawing/2014/main" id="{76423C47-ED5B-4A23-A826-D95F2A540C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4" name="Picture 5">
          <a:extLst>
            <a:ext uri="{FF2B5EF4-FFF2-40B4-BE49-F238E27FC236}">
              <a16:creationId xmlns:a16="http://schemas.microsoft.com/office/drawing/2014/main" id="{96071FE9-19EC-4FE9-B7D6-E30AFD6B3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5" name="Picture 5">
          <a:extLst>
            <a:ext uri="{FF2B5EF4-FFF2-40B4-BE49-F238E27FC236}">
              <a16:creationId xmlns:a16="http://schemas.microsoft.com/office/drawing/2014/main" id="{93C276A2-14DD-436B-BBBA-E41470070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6" name="Picture 5">
          <a:extLst>
            <a:ext uri="{FF2B5EF4-FFF2-40B4-BE49-F238E27FC236}">
              <a16:creationId xmlns:a16="http://schemas.microsoft.com/office/drawing/2014/main" id="{184F3A22-546E-46D6-8F25-390CBB02DE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7" name="Picture 5">
          <a:extLst>
            <a:ext uri="{FF2B5EF4-FFF2-40B4-BE49-F238E27FC236}">
              <a16:creationId xmlns:a16="http://schemas.microsoft.com/office/drawing/2014/main" id="{8A08BFB5-B91C-476C-942F-20C4588D72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8" name="Picture 5">
          <a:extLst>
            <a:ext uri="{FF2B5EF4-FFF2-40B4-BE49-F238E27FC236}">
              <a16:creationId xmlns:a16="http://schemas.microsoft.com/office/drawing/2014/main" id="{11D35893-5CF3-41FF-9EDA-A35F6D4A1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39" name="Picture 5">
          <a:extLst>
            <a:ext uri="{FF2B5EF4-FFF2-40B4-BE49-F238E27FC236}">
              <a16:creationId xmlns:a16="http://schemas.microsoft.com/office/drawing/2014/main" id="{7B0088D8-577C-42BD-8F10-72DDC5B74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40" name="Picture 5">
          <a:extLst>
            <a:ext uri="{FF2B5EF4-FFF2-40B4-BE49-F238E27FC236}">
              <a16:creationId xmlns:a16="http://schemas.microsoft.com/office/drawing/2014/main" id="{6BE46DD3-CE9E-45D6-A100-4168CD2434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41" name="Picture 5">
          <a:extLst>
            <a:ext uri="{FF2B5EF4-FFF2-40B4-BE49-F238E27FC236}">
              <a16:creationId xmlns:a16="http://schemas.microsoft.com/office/drawing/2014/main" id="{6CCBC1A5-9171-498B-9236-5FFDE9397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42" name="Picture 5">
          <a:extLst>
            <a:ext uri="{FF2B5EF4-FFF2-40B4-BE49-F238E27FC236}">
              <a16:creationId xmlns:a16="http://schemas.microsoft.com/office/drawing/2014/main" id="{82FCDAF8-1576-4511-9349-2C80210C30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43" name="Picture 5">
          <a:extLst>
            <a:ext uri="{FF2B5EF4-FFF2-40B4-BE49-F238E27FC236}">
              <a16:creationId xmlns:a16="http://schemas.microsoft.com/office/drawing/2014/main" id="{A0F9E2A2-8936-4A29-A75B-AC3E566189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4" name="Picture 5">
          <a:extLst>
            <a:ext uri="{FF2B5EF4-FFF2-40B4-BE49-F238E27FC236}">
              <a16:creationId xmlns:a16="http://schemas.microsoft.com/office/drawing/2014/main" id="{CD24A662-9D82-4E93-AA9C-102E7591B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5" name="Picture 5">
          <a:extLst>
            <a:ext uri="{FF2B5EF4-FFF2-40B4-BE49-F238E27FC236}">
              <a16:creationId xmlns:a16="http://schemas.microsoft.com/office/drawing/2014/main" id="{70FB3CDF-C4D2-4A8D-B369-E6B5C346D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6" name="Picture 5">
          <a:extLst>
            <a:ext uri="{FF2B5EF4-FFF2-40B4-BE49-F238E27FC236}">
              <a16:creationId xmlns:a16="http://schemas.microsoft.com/office/drawing/2014/main" id="{83C32446-CFCC-435B-B11F-1A16AAB42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7" name="Picture 5">
          <a:extLst>
            <a:ext uri="{FF2B5EF4-FFF2-40B4-BE49-F238E27FC236}">
              <a16:creationId xmlns:a16="http://schemas.microsoft.com/office/drawing/2014/main" id="{3A3BDD7B-2B1C-4861-8618-8C47C69E4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8" name="Picture 5">
          <a:extLst>
            <a:ext uri="{FF2B5EF4-FFF2-40B4-BE49-F238E27FC236}">
              <a16:creationId xmlns:a16="http://schemas.microsoft.com/office/drawing/2014/main" id="{881B7804-FACF-48CB-A2F0-0F1B8FE003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49" name="Picture 5">
          <a:extLst>
            <a:ext uri="{FF2B5EF4-FFF2-40B4-BE49-F238E27FC236}">
              <a16:creationId xmlns:a16="http://schemas.microsoft.com/office/drawing/2014/main" id="{70B4F2D6-E3F4-4886-A72C-A199D7DEC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0" name="Picture 5">
          <a:extLst>
            <a:ext uri="{FF2B5EF4-FFF2-40B4-BE49-F238E27FC236}">
              <a16:creationId xmlns:a16="http://schemas.microsoft.com/office/drawing/2014/main" id="{2A66D5BF-55DD-4A74-85F9-70CA7F7D5A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1" name="Picture 5">
          <a:extLst>
            <a:ext uri="{FF2B5EF4-FFF2-40B4-BE49-F238E27FC236}">
              <a16:creationId xmlns:a16="http://schemas.microsoft.com/office/drawing/2014/main" id="{68AEEBDE-C28E-4194-B75D-0335C9B626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2" name="Picture 5">
          <a:extLst>
            <a:ext uri="{FF2B5EF4-FFF2-40B4-BE49-F238E27FC236}">
              <a16:creationId xmlns:a16="http://schemas.microsoft.com/office/drawing/2014/main" id="{2FF18A16-45E2-4129-AD41-0FF6E3405E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3" name="Picture 5">
          <a:extLst>
            <a:ext uri="{FF2B5EF4-FFF2-40B4-BE49-F238E27FC236}">
              <a16:creationId xmlns:a16="http://schemas.microsoft.com/office/drawing/2014/main" id="{A5E7813B-7D8D-4807-99DD-E616565D6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4" name="Picture 5">
          <a:extLst>
            <a:ext uri="{FF2B5EF4-FFF2-40B4-BE49-F238E27FC236}">
              <a16:creationId xmlns:a16="http://schemas.microsoft.com/office/drawing/2014/main" id="{5037A47C-69A1-4EB7-B51C-C3EB02236B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5" name="Picture 5">
          <a:extLst>
            <a:ext uri="{FF2B5EF4-FFF2-40B4-BE49-F238E27FC236}">
              <a16:creationId xmlns:a16="http://schemas.microsoft.com/office/drawing/2014/main" id="{58950D97-4A08-4B1A-AB2C-A3EE63FA0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6" name="Picture 5">
          <a:extLst>
            <a:ext uri="{FF2B5EF4-FFF2-40B4-BE49-F238E27FC236}">
              <a16:creationId xmlns:a16="http://schemas.microsoft.com/office/drawing/2014/main" id="{24D19C1E-3723-4AAB-A32E-E3B4850B6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7" name="Picture 5">
          <a:extLst>
            <a:ext uri="{FF2B5EF4-FFF2-40B4-BE49-F238E27FC236}">
              <a16:creationId xmlns:a16="http://schemas.microsoft.com/office/drawing/2014/main" id="{2E4883B6-3A83-4325-BC9B-747BD6C77C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8" name="Picture 5">
          <a:extLst>
            <a:ext uri="{FF2B5EF4-FFF2-40B4-BE49-F238E27FC236}">
              <a16:creationId xmlns:a16="http://schemas.microsoft.com/office/drawing/2014/main" id="{358EBB2E-B6E0-43EC-8207-BEAC9C907F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59" name="Picture 5">
          <a:extLst>
            <a:ext uri="{FF2B5EF4-FFF2-40B4-BE49-F238E27FC236}">
              <a16:creationId xmlns:a16="http://schemas.microsoft.com/office/drawing/2014/main" id="{C5C7A24D-1608-4ADA-9086-02846EC2F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60" name="Picture 5">
          <a:extLst>
            <a:ext uri="{FF2B5EF4-FFF2-40B4-BE49-F238E27FC236}">
              <a16:creationId xmlns:a16="http://schemas.microsoft.com/office/drawing/2014/main" id="{B15270E5-2B1F-4001-81F3-325974BA1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61" name="Picture 5">
          <a:extLst>
            <a:ext uri="{FF2B5EF4-FFF2-40B4-BE49-F238E27FC236}">
              <a16:creationId xmlns:a16="http://schemas.microsoft.com/office/drawing/2014/main" id="{007D5FA8-A0D7-40AF-9035-3738945D5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62" name="Picture 5">
          <a:extLst>
            <a:ext uri="{FF2B5EF4-FFF2-40B4-BE49-F238E27FC236}">
              <a16:creationId xmlns:a16="http://schemas.microsoft.com/office/drawing/2014/main" id="{08B9BDDA-3746-411C-AAD2-AABF670972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63" name="Picture 5">
          <a:extLst>
            <a:ext uri="{FF2B5EF4-FFF2-40B4-BE49-F238E27FC236}">
              <a16:creationId xmlns:a16="http://schemas.microsoft.com/office/drawing/2014/main" id="{34C6C5CD-9D04-415C-9C1F-26BCCCDE5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264" name="Picture 5">
          <a:extLst>
            <a:ext uri="{FF2B5EF4-FFF2-40B4-BE49-F238E27FC236}">
              <a16:creationId xmlns:a16="http://schemas.microsoft.com/office/drawing/2014/main" id="{44632F99-B9D6-42A1-B883-E50F9D84E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65" name="Picture 5">
          <a:extLst>
            <a:ext uri="{FF2B5EF4-FFF2-40B4-BE49-F238E27FC236}">
              <a16:creationId xmlns:a16="http://schemas.microsoft.com/office/drawing/2014/main" id="{5C6497D1-1823-4214-B03D-9B2A0DFC0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66" name="Picture 5">
          <a:extLst>
            <a:ext uri="{FF2B5EF4-FFF2-40B4-BE49-F238E27FC236}">
              <a16:creationId xmlns:a16="http://schemas.microsoft.com/office/drawing/2014/main" id="{C2B69462-B1DA-4652-8970-837261DF67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67" name="Picture 5">
          <a:extLst>
            <a:ext uri="{FF2B5EF4-FFF2-40B4-BE49-F238E27FC236}">
              <a16:creationId xmlns:a16="http://schemas.microsoft.com/office/drawing/2014/main" id="{82467421-431E-4CC3-98D0-FFEE979E0E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68" name="Picture 5">
          <a:extLst>
            <a:ext uri="{FF2B5EF4-FFF2-40B4-BE49-F238E27FC236}">
              <a16:creationId xmlns:a16="http://schemas.microsoft.com/office/drawing/2014/main" id="{DB579A21-5417-4099-8DE5-7AF963FA9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69" name="Picture 5">
          <a:extLst>
            <a:ext uri="{FF2B5EF4-FFF2-40B4-BE49-F238E27FC236}">
              <a16:creationId xmlns:a16="http://schemas.microsoft.com/office/drawing/2014/main" id="{D62C0EE7-8982-4AB5-82DE-CEB10C68CE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0" name="Picture 5">
          <a:extLst>
            <a:ext uri="{FF2B5EF4-FFF2-40B4-BE49-F238E27FC236}">
              <a16:creationId xmlns:a16="http://schemas.microsoft.com/office/drawing/2014/main" id="{7BFC0654-911A-4506-A4E2-1EDB4B2DA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1" name="Picture 5">
          <a:extLst>
            <a:ext uri="{FF2B5EF4-FFF2-40B4-BE49-F238E27FC236}">
              <a16:creationId xmlns:a16="http://schemas.microsoft.com/office/drawing/2014/main" id="{410F48F8-3E83-4F32-A36F-5A52F32AF6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2" name="Picture 5">
          <a:extLst>
            <a:ext uri="{FF2B5EF4-FFF2-40B4-BE49-F238E27FC236}">
              <a16:creationId xmlns:a16="http://schemas.microsoft.com/office/drawing/2014/main" id="{D03342BB-AC26-415F-A22F-F0BD45A17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3" name="Picture 5">
          <a:extLst>
            <a:ext uri="{FF2B5EF4-FFF2-40B4-BE49-F238E27FC236}">
              <a16:creationId xmlns:a16="http://schemas.microsoft.com/office/drawing/2014/main" id="{46C0A5D6-247B-4AC0-8810-B48405372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4" name="Picture 5">
          <a:extLst>
            <a:ext uri="{FF2B5EF4-FFF2-40B4-BE49-F238E27FC236}">
              <a16:creationId xmlns:a16="http://schemas.microsoft.com/office/drawing/2014/main" id="{415C6B92-D5DD-41EA-84E5-1783ADB92B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5" name="Picture 5">
          <a:extLst>
            <a:ext uri="{FF2B5EF4-FFF2-40B4-BE49-F238E27FC236}">
              <a16:creationId xmlns:a16="http://schemas.microsoft.com/office/drawing/2014/main" id="{6B8C259E-C331-41F7-BEA3-72CAA95FC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6" name="Picture 5">
          <a:extLst>
            <a:ext uri="{FF2B5EF4-FFF2-40B4-BE49-F238E27FC236}">
              <a16:creationId xmlns:a16="http://schemas.microsoft.com/office/drawing/2014/main" id="{62CD207B-27F8-430C-82E2-625BA124E8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7" name="Picture 5">
          <a:extLst>
            <a:ext uri="{FF2B5EF4-FFF2-40B4-BE49-F238E27FC236}">
              <a16:creationId xmlns:a16="http://schemas.microsoft.com/office/drawing/2014/main" id="{0A398E79-1952-4E37-9842-04B9A411F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8" name="Picture 5">
          <a:extLst>
            <a:ext uri="{FF2B5EF4-FFF2-40B4-BE49-F238E27FC236}">
              <a16:creationId xmlns:a16="http://schemas.microsoft.com/office/drawing/2014/main" id="{84A14363-7C93-42E4-B7C6-30E9AEA7AF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79" name="Picture 5">
          <a:extLst>
            <a:ext uri="{FF2B5EF4-FFF2-40B4-BE49-F238E27FC236}">
              <a16:creationId xmlns:a16="http://schemas.microsoft.com/office/drawing/2014/main" id="{EB7605D1-1B1A-47B0-94BF-E22CA08514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0" name="Picture 5">
          <a:extLst>
            <a:ext uri="{FF2B5EF4-FFF2-40B4-BE49-F238E27FC236}">
              <a16:creationId xmlns:a16="http://schemas.microsoft.com/office/drawing/2014/main" id="{C70652FA-8021-4A56-99F4-94841A4948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1" name="Picture 5">
          <a:extLst>
            <a:ext uri="{FF2B5EF4-FFF2-40B4-BE49-F238E27FC236}">
              <a16:creationId xmlns:a16="http://schemas.microsoft.com/office/drawing/2014/main" id="{47D5C875-FE27-46DF-920A-8C2B3C2F4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2" name="Picture 5">
          <a:extLst>
            <a:ext uri="{FF2B5EF4-FFF2-40B4-BE49-F238E27FC236}">
              <a16:creationId xmlns:a16="http://schemas.microsoft.com/office/drawing/2014/main" id="{71728741-0CAB-46F6-9F20-8879B4B34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3" name="Picture 5">
          <a:extLst>
            <a:ext uri="{FF2B5EF4-FFF2-40B4-BE49-F238E27FC236}">
              <a16:creationId xmlns:a16="http://schemas.microsoft.com/office/drawing/2014/main" id="{9818F3A1-BB83-44DB-9723-29F6310635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4" name="Picture 5">
          <a:extLst>
            <a:ext uri="{FF2B5EF4-FFF2-40B4-BE49-F238E27FC236}">
              <a16:creationId xmlns:a16="http://schemas.microsoft.com/office/drawing/2014/main" id="{CDF60ED1-3B71-4A22-A80E-245FDDF541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285" name="Picture 5">
          <a:extLst>
            <a:ext uri="{FF2B5EF4-FFF2-40B4-BE49-F238E27FC236}">
              <a16:creationId xmlns:a16="http://schemas.microsoft.com/office/drawing/2014/main" id="{F213DA70-7A02-48CA-A91E-B609B3401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86" name="Picture 5">
          <a:extLst>
            <a:ext uri="{FF2B5EF4-FFF2-40B4-BE49-F238E27FC236}">
              <a16:creationId xmlns:a16="http://schemas.microsoft.com/office/drawing/2014/main" id="{96D36F55-4130-4E33-88AC-83DF32489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87" name="Picture 5">
          <a:extLst>
            <a:ext uri="{FF2B5EF4-FFF2-40B4-BE49-F238E27FC236}">
              <a16:creationId xmlns:a16="http://schemas.microsoft.com/office/drawing/2014/main" id="{BE79653A-04FA-4187-AB8F-409FC56EB0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88" name="Picture 5">
          <a:extLst>
            <a:ext uri="{FF2B5EF4-FFF2-40B4-BE49-F238E27FC236}">
              <a16:creationId xmlns:a16="http://schemas.microsoft.com/office/drawing/2014/main" id="{FC030D91-0089-4DFB-AB27-7489347EA3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89" name="Picture 5">
          <a:extLst>
            <a:ext uri="{FF2B5EF4-FFF2-40B4-BE49-F238E27FC236}">
              <a16:creationId xmlns:a16="http://schemas.microsoft.com/office/drawing/2014/main" id="{AC076372-6447-4555-9589-7A2449BF6B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0" name="Picture 5">
          <a:extLst>
            <a:ext uri="{FF2B5EF4-FFF2-40B4-BE49-F238E27FC236}">
              <a16:creationId xmlns:a16="http://schemas.microsoft.com/office/drawing/2014/main" id="{C7116FD9-ECA6-4FE4-98F6-5088ACE0F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1" name="Picture 5">
          <a:extLst>
            <a:ext uri="{FF2B5EF4-FFF2-40B4-BE49-F238E27FC236}">
              <a16:creationId xmlns:a16="http://schemas.microsoft.com/office/drawing/2014/main" id="{A167D3DD-C4EF-4FF7-9602-5E9B850A8D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2" name="Picture 5">
          <a:extLst>
            <a:ext uri="{FF2B5EF4-FFF2-40B4-BE49-F238E27FC236}">
              <a16:creationId xmlns:a16="http://schemas.microsoft.com/office/drawing/2014/main" id="{9A8A204C-DA74-4B64-9BF0-0F997A9AF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3" name="Picture 5">
          <a:extLst>
            <a:ext uri="{FF2B5EF4-FFF2-40B4-BE49-F238E27FC236}">
              <a16:creationId xmlns:a16="http://schemas.microsoft.com/office/drawing/2014/main" id="{B571F1BB-3208-45F7-8D60-9FDFD9025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4" name="Picture 5">
          <a:extLst>
            <a:ext uri="{FF2B5EF4-FFF2-40B4-BE49-F238E27FC236}">
              <a16:creationId xmlns:a16="http://schemas.microsoft.com/office/drawing/2014/main" id="{5810E8B4-416A-4BB1-85B0-27A34E045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5" name="Picture 5">
          <a:extLst>
            <a:ext uri="{FF2B5EF4-FFF2-40B4-BE49-F238E27FC236}">
              <a16:creationId xmlns:a16="http://schemas.microsoft.com/office/drawing/2014/main" id="{7DA3F73B-124D-498A-9F0B-7BC8DD6F3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6" name="Picture 5">
          <a:extLst>
            <a:ext uri="{FF2B5EF4-FFF2-40B4-BE49-F238E27FC236}">
              <a16:creationId xmlns:a16="http://schemas.microsoft.com/office/drawing/2014/main" id="{FB9A2F1D-CF2A-4F46-B890-939D55CDF7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7" name="Picture 5">
          <a:extLst>
            <a:ext uri="{FF2B5EF4-FFF2-40B4-BE49-F238E27FC236}">
              <a16:creationId xmlns:a16="http://schemas.microsoft.com/office/drawing/2014/main" id="{4D416A8B-A218-4273-8A6D-EE5CF44601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8" name="Picture 5">
          <a:extLst>
            <a:ext uri="{FF2B5EF4-FFF2-40B4-BE49-F238E27FC236}">
              <a16:creationId xmlns:a16="http://schemas.microsoft.com/office/drawing/2014/main" id="{A43AE653-27EB-4CA3-B114-F5D6DFE650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299" name="Picture 5">
          <a:extLst>
            <a:ext uri="{FF2B5EF4-FFF2-40B4-BE49-F238E27FC236}">
              <a16:creationId xmlns:a16="http://schemas.microsoft.com/office/drawing/2014/main" id="{A51D9C2B-8EAA-4CD2-941B-8093BA6A3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0" name="Picture 5">
          <a:extLst>
            <a:ext uri="{FF2B5EF4-FFF2-40B4-BE49-F238E27FC236}">
              <a16:creationId xmlns:a16="http://schemas.microsoft.com/office/drawing/2014/main" id="{5B889E3D-E577-464C-BA6C-F69471472B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1" name="Picture 5">
          <a:extLst>
            <a:ext uri="{FF2B5EF4-FFF2-40B4-BE49-F238E27FC236}">
              <a16:creationId xmlns:a16="http://schemas.microsoft.com/office/drawing/2014/main" id="{9B2D2B89-2FE8-4C8B-84E6-985EE31303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2" name="Picture 5">
          <a:extLst>
            <a:ext uri="{FF2B5EF4-FFF2-40B4-BE49-F238E27FC236}">
              <a16:creationId xmlns:a16="http://schemas.microsoft.com/office/drawing/2014/main" id="{72C6C0B8-A9F5-45B8-9508-CB00874EB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3" name="Picture 5">
          <a:extLst>
            <a:ext uri="{FF2B5EF4-FFF2-40B4-BE49-F238E27FC236}">
              <a16:creationId xmlns:a16="http://schemas.microsoft.com/office/drawing/2014/main" id="{DA687F0E-D6FF-4C47-87D9-C40CCBD70B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4" name="Picture 5">
          <a:extLst>
            <a:ext uri="{FF2B5EF4-FFF2-40B4-BE49-F238E27FC236}">
              <a16:creationId xmlns:a16="http://schemas.microsoft.com/office/drawing/2014/main" id="{656316A1-F5A3-40E2-97F0-4D3FE41DAD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5" name="Picture 5">
          <a:extLst>
            <a:ext uri="{FF2B5EF4-FFF2-40B4-BE49-F238E27FC236}">
              <a16:creationId xmlns:a16="http://schemas.microsoft.com/office/drawing/2014/main" id="{9BFC5F27-8D90-41BA-8C8E-4C040DD66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6" name="Picture 5">
          <a:extLst>
            <a:ext uri="{FF2B5EF4-FFF2-40B4-BE49-F238E27FC236}">
              <a16:creationId xmlns:a16="http://schemas.microsoft.com/office/drawing/2014/main" id="{80D53C02-332E-4494-9518-D4FA6177D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7" name="Picture 5">
          <a:extLst>
            <a:ext uri="{FF2B5EF4-FFF2-40B4-BE49-F238E27FC236}">
              <a16:creationId xmlns:a16="http://schemas.microsoft.com/office/drawing/2014/main" id="{8E29BCFF-3B8E-43CE-A42F-3AE7189366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8" name="Picture 5">
          <a:extLst>
            <a:ext uri="{FF2B5EF4-FFF2-40B4-BE49-F238E27FC236}">
              <a16:creationId xmlns:a16="http://schemas.microsoft.com/office/drawing/2014/main" id="{38A90E62-E455-41BF-92C5-06AF0B1E0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09" name="Picture 5">
          <a:extLst>
            <a:ext uri="{FF2B5EF4-FFF2-40B4-BE49-F238E27FC236}">
              <a16:creationId xmlns:a16="http://schemas.microsoft.com/office/drawing/2014/main" id="{84845850-7B57-464C-B667-3ADEC48030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0" name="Picture 5">
          <a:extLst>
            <a:ext uri="{FF2B5EF4-FFF2-40B4-BE49-F238E27FC236}">
              <a16:creationId xmlns:a16="http://schemas.microsoft.com/office/drawing/2014/main" id="{12F42D50-C22B-44A5-9816-6B76B43DEE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1" name="Picture 5">
          <a:extLst>
            <a:ext uri="{FF2B5EF4-FFF2-40B4-BE49-F238E27FC236}">
              <a16:creationId xmlns:a16="http://schemas.microsoft.com/office/drawing/2014/main" id="{E5F23254-6D8F-419A-9191-7B8BB0B67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2" name="Picture 5">
          <a:extLst>
            <a:ext uri="{FF2B5EF4-FFF2-40B4-BE49-F238E27FC236}">
              <a16:creationId xmlns:a16="http://schemas.microsoft.com/office/drawing/2014/main" id="{E0A75841-60AE-4890-9172-90D758F471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3" name="Picture 5">
          <a:extLst>
            <a:ext uri="{FF2B5EF4-FFF2-40B4-BE49-F238E27FC236}">
              <a16:creationId xmlns:a16="http://schemas.microsoft.com/office/drawing/2014/main" id="{106D5372-09A3-46F4-B2CC-4947B7041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4" name="Picture 5">
          <a:extLst>
            <a:ext uri="{FF2B5EF4-FFF2-40B4-BE49-F238E27FC236}">
              <a16:creationId xmlns:a16="http://schemas.microsoft.com/office/drawing/2014/main" id="{1ADDE4E9-0161-4E7D-A57F-C5CEA98EF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5" name="Picture 5">
          <a:extLst>
            <a:ext uri="{FF2B5EF4-FFF2-40B4-BE49-F238E27FC236}">
              <a16:creationId xmlns:a16="http://schemas.microsoft.com/office/drawing/2014/main" id="{001914A5-E6AB-4ACA-B755-E22BFBECA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6" name="Picture 5">
          <a:extLst>
            <a:ext uri="{FF2B5EF4-FFF2-40B4-BE49-F238E27FC236}">
              <a16:creationId xmlns:a16="http://schemas.microsoft.com/office/drawing/2014/main" id="{37020FB4-4FFC-4814-AF3B-AA7AA465D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7" name="Picture 5">
          <a:extLst>
            <a:ext uri="{FF2B5EF4-FFF2-40B4-BE49-F238E27FC236}">
              <a16:creationId xmlns:a16="http://schemas.microsoft.com/office/drawing/2014/main" id="{FD9EE221-54C9-439D-B4F2-7EDA59927F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8" name="Picture 5">
          <a:extLst>
            <a:ext uri="{FF2B5EF4-FFF2-40B4-BE49-F238E27FC236}">
              <a16:creationId xmlns:a16="http://schemas.microsoft.com/office/drawing/2014/main" id="{3E08A3C5-E593-4D7D-A3AC-FF6D2204F8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19" name="Picture 5">
          <a:extLst>
            <a:ext uri="{FF2B5EF4-FFF2-40B4-BE49-F238E27FC236}">
              <a16:creationId xmlns:a16="http://schemas.microsoft.com/office/drawing/2014/main" id="{97F6A05E-61B5-4BF5-85B1-E2DBE7DB43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0" name="Picture 5">
          <a:extLst>
            <a:ext uri="{FF2B5EF4-FFF2-40B4-BE49-F238E27FC236}">
              <a16:creationId xmlns:a16="http://schemas.microsoft.com/office/drawing/2014/main" id="{B3455C66-BF4C-4D3E-A0A8-51DECAB8F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1" name="Picture 5">
          <a:extLst>
            <a:ext uri="{FF2B5EF4-FFF2-40B4-BE49-F238E27FC236}">
              <a16:creationId xmlns:a16="http://schemas.microsoft.com/office/drawing/2014/main" id="{DCF71D39-3787-41F2-8AC9-7FF56377B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2" name="Picture 5">
          <a:extLst>
            <a:ext uri="{FF2B5EF4-FFF2-40B4-BE49-F238E27FC236}">
              <a16:creationId xmlns:a16="http://schemas.microsoft.com/office/drawing/2014/main" id="{FD54A589-7442-4365-8386-9D7D4218B3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3" name="Picture 5">
          <a:extLst>
            <a:ext uri="{FF2B5EF4-FFF2-40B4-BE49-F238E27FC236}">
              <a16:creationId xmlns:a16="http://schemas.microsoft.com/office/drawing/2014/main" id="{6C6E91D8-3226-4D96-81F3-B141C4B5E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4" name="Picture 5">
          <a:extLst>
            <a:ext uri="{FF2B5EF4-FFF2-40B4-BE49-F238E27FC236}">
              <a16:creationId xmlns:a16="http://schemas.microsoft.com/office/drawing/2014/main" id="{AB795F46-574C-4F4B-8D6C-2BB477588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5" name="Picture 5">
          <a:extLst>
            <a:ext uri="{FF2B5EF4-FFF2-40B4-BE49-F238E27FC236}">
              <a16:creationId xmlns:a16="http://schemas.microsoft.com/office/drawing/2014/main" id="{B7ED1474-02DC-48A1-9A70-B00D7CC15A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6" name="Picture 5">
          <a:extLst>
            <a:ext uri="{FF2B5EF4-FFF2-40B4-BE49-F238E27FC236}">
              <a16:creationId xmlns:a16="http://schemas.microsoft.com/office/drawing/2014/main" id="{8944A029-E091-48BB-B2E0-6DBED49435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7" name="Picture 5">
          <a:extLst>
            <a:ext uri="{FF2B5EF4-FFF2-40B4-BE49-F238E27FC236}">
              <a16:creationId xmlns:a16="http://schemas.microsoft.com/office/drawing/2014/main" id="{EF94BD2C-3306-4623-8425-A0470F3152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8" name="Picture 5">
          <a:extLst>
            <a:ext uri="{FF2B5EF4-FFF2-40B4-BE49-F238E27FC236}">
              <a16:creationId xmlns:a16="http://schemas.microsoft.com/office/drawing/2014/main" id="{D2ED5E54-C66F-4ED7-9D41-7792AD224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29" name="Picture 5">
          <a:extLst>
            <a:ext uri="{FF2B5EF4-FFF2-40B4-BE49-F238E27FC236}">
              <a16:creationId xmlns:a16="http://schemas.microsoft.com/office/drawing/2014/main" id="{C06A230D-74BF-4D18-A75F-9B11459860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0" name="Picture 5">
          <a:extLst>
            <a:ext uri="{FF2B5EF4-FFF2-40B4-BE49-F238E27FC236}">
              <a16:creationId xmlns:a16="http://schemas.microsoft.com/office/drawing/2014/main" id="{FB197B8A-0C8A-4B61-865E-1AD3BC5024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1" name="Picture 5">
          <a:extLst>
            <a:ext uri="{FF2B5EF4-FFF2-40B4-BE49-F238E27FC236}">
              <a16:creationId xmlns:a16="http://schemas.microsoft.com/office/drawing/2014/main" id="{C032DE6A-26ED-46CE-9056-D55AAF68C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2" name="Picture 5">
          <a:extLst>
            <a:ext uri="{FF2B5EF4-FFF2-40B4-BE49-F238E27FC236}">
              <a16:creationId xmlns:a16="http://schemas.microsoft.com/office/drawing/2014/main" id="{7B0CF90B-579E-400B-A8AD-28ABE14E9B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3" name="Picture 5">
          <a:extLst>
            <a:ext uri="{FF2B5EF4-FFF2-40B4-BE49-F238E27FC236}">
              <a16:creationId xmlns:a16="http://schemas.microsoft.com/office/drawing/2014/main" id="{A0F8A1ED-1B38-4F39-8761-01229A4FFA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4" name="Picture 5">
          <a:extLst>
            <a:ext uri="{FF2B5EF4-FFF2-40B4-BE49-F238E27FC236}">
              <a16:creationId xmlns:a16="http://schemas.microsoft.com/office/drawing/2014/main" id="{29E6F3E0-0161-4E28-BDDD-880086AA60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5" name="Picture 5">
          <a:extLst>
            <a:ext uri="{FF2B5EF4-FFF2-40B4-BE49-F238E27FC236}">
              <a16:creationId xmlns:a16="http://schemas.microsoft.com/office/drawing/2014/main" id="{BAE28E3D-EB48-4650-BFE6-B28E700D3C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6" name="Picture 5">
          <a:extLst>
            <a:ext uri="{FF2B5EF4-FFF2-40B4-BE49-F238E27FC236}">
              <a16:creationId xmlns:a16="http://schemas.microsoft.com/office/drawing/2014/main" id="{AEBFEADC-5745-4F8F-8CCA-C41A206D7C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7" name="Picture 5">
          <a:extLst>
            <a:ext uri="{FF2B5EF4-FFF2-40B4-BE49-F238E27FC236}">
              <a16:creationId xmlns:a16="http://schemas.microsoft.com/office/drawing/2014/main" id="{8706BCEF-D6A0-46F4-A93C-B4FA24890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8" name="Picture 5">
          <a:extLst>
            <a:ext uri="{FF2B5EF4-FFF2-40B4-BE49-F238E27FC236}">
              <a16:creationId xmlns:a16="http://schemas.microsoft.com/office/drawing/2014/main" id="{420C7405-B156-434C-91E0-941028A749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39" name="Picture 5">
          <a:extLst>
            <a:ext uri="{FF2B5EF4-FFF2-40B4-BE49-F238E27FC236}">
              <a16:creationId xmlns:a16="http://schemas.microsoft.com/office/drawing/2014/main" id="{BF33ADE0-AE20-4E92-8F35-F152EDA54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0" name="Picture 5">
          <a:extLst>
            <a:ext uri="{FF2B5EF4-FFF2-40B4-BE49-F238E27FC236}">
              <a16:creationId xmlns:a16="http://schemas.microsoft.com/office/drawing/2014/main" id="{34AF8772-AB3E-462C-909A-127D92D2AC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1" name="Picture 5">
          <a:extLst>
            <a:ext uri="{FF2B5EF4-FFF2-40B4-BE49-F238E27FC236}">
              <a16:creationId xmlns:a16="http://schemas.microsoft.com/office/drawing/2014/main" id="{6D9FD8E4-C0EC-4BF7-8AFB-0F266DEF0B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2" name="Picture 5">
          <a:extLst>
            <a:ext uri="{FF2B5EF4-FFF2-40B4-BE49-F238E27FC236}">
              <a16:creationId xmlns:a16="http://schemas.microsoft.com/office/drawing/2014/main" id="{9A2CB7F1-123F-4C9B-A092-D5C921D517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3" name="Picture 5">
          <a:extLst>
            <a:ext uri="{FF2B5EF4-FFF2-40B4-BE49-F238E27FC236}">
              <a16:creationId xmlns:a16="http://schemas.microsoft.com/office/drawing/2014/main" id="{74CBF515-D10B-46F1-85BB-0003A74E1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4" name="Picture 5">
          <a:extLst>
            <a:ext uri="{FF2B5EF4-FFF2-40B4-BE49-F238E27FC236}">
              <a16:creationId xmlns:a16="http://schemas.microsoft.com/office/drawing/2014/main" id="{A6BA0FD7-CE6A-448C-81C3-4C08683A3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5" name="Picture 5">
          <a:extLst>
            <a:ext uri="{FF2B5EF4-FFF2-40B4-BE49-F238E27FC236}">
              <a16:creationId xmlns:a16="http://schemas.microsoft.com/office/drawing/2014/main" id="{A8EA5FAD-AA39-4B64-A18A-9427620E69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6" name="Picture 5">
          <a:extLst>
            <a:ext uri="{FF2B5EF4-FFF2-40B4-BE49-F238E27FC236}">
              <a16:creationId xmlns:a16="http://schemas.microsoft.com/office/drawing/2014/main" id="{0DDFF1C5-3BCB-4292-9027-7B49F2311F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47" name="Picture 5">
          <a:extLst>
            <a:ext uri="{FF2B5EF4-FFF2-40B4-BE49-F238E27FC236}">
              <a16:creationId xmlns:a16="http://schemas.microsoft.com/office/drawing/2014/main" id="{A16F5AE6-F2EA-4326-AD7B-247CBB8FE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48" name="Picture 5">
          <a:extLst>
            <a:ext uri="{FF2B5EF4-FFF2-40B4-BE49-F238E27FC236}">
              <a16:creationId xmlns:a16="http://schemas.microsoft.com/office/drawing/2014/main" id="{50E339C7-9B4B-4952-83FF-96637B534C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49" name="Picture 5">
          <a:extLst>
            <a:ext uri="{FF2B5EF4-FFF2-40B4-BE49-F238E27FC236}">
              <a16:creationId xmlns:a16="http://schemas.microsoft.com/office/drawing/2014/main" id="{D9BE8F58-E94A-444E-B7A5-0AE1945039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0" name="Picture 5">
          <a:extLst>
            <a:ext uri="{FF2B5EF4-FFF2-40B4-BE49-F238E27FC236}">
              <a16:creationId xmlns:a16="http://schemas.microsoft.com/office/drawing/2014/main" id="{9AC493B5-7A3F-45B5-BD02-8E25D4C19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1" name="Picture 5">
          <a:extLst>
            <a:ext uri="{FF2B5EF4-FFF2-40B4-BE49-F238E27FC236}">
              <a16:creationId xmlns:a16="http://schemas.microsoft.com/office/drawing/2014/main" id="{649C143C-3040-4205-91D8-6FBDFF1B9D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2" name="Picture 5">
          <a:extLst>
            <a:ext uri="{FF2B5EF4-FFF2-40B4-BE49-F238E27FC236}">
              <a16:creationId xmlns:a16="http://schemas.microsoft.com/office/drawing/2014/main" id="{EF084ECD-BD99-49DA-9031-E13658615D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3" name="Picture 5">
          <a:extLst>
            <a:ext uri="{FF2B5EF4-FFF2-40B4-BE49-F238E27FC236}">
              <a16:creationId xmlns:a16="http://schemas.microsoft.com/office/drawing/2014/main" id="{1DA9E338-88D7-433A-95A3-BD7ED9ED6B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4" name="Picture 5">
          <a:extLst>
            <a:ext uri="{FF2B5EF4-FFF2-40B4-BE49-F238E27FC236}">
              <a16:creationId xmlns:a16="http://schemas.microsoft.com/office/drawing/2014/main" id="{1467BF93-5467-4007-ACBD-C75CA3CCA2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5" name="Picture 5">
          <a:extLst>
            <a:ext uri="{FF2B5EF4-FFF2-40B4-BE49-F238E27FC236}">
              <a16:creationId xmlns:a16="http://schemas.microsoft.com/office/drawing/2014/main" id="{BB05F04A-32E6-440D-91E9-908DC1B92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6" name="Picture 5">
          <a:extLst>
            <a:ext uri="{FF2B5EF4-FFF2-40B4-BE49-F238E27FC236}">
              <a16:creationId xmlns:a16="http://schemas.microsoft.com/office/drawing/2014/main" id="{5E3755E1-9626-4CC4-81E0-7D2E5F58BA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7" name="Picture 5">
          <a:extLst>
            <a:ext uri="{FF2B5EF4-FFF2-40B4-BE49-F238E27FC236}">
              <a16:creationId xmlns:a16="http://schemas.microsoft.com/office/drawing/2014/main" id="{BE66E69E-A360-4BCD-ADA5-5481D0C11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8" name="Picture 5">
          <a:extLst>
            <a:ext uri="{FF2B5EF4-FFF2-40B4-BE49-F238E27FC236}">
              <a16:creationId xmlns:a16="http://schemas.microsoft.com/office/drawing/2014/main" id="{0EA7CB71-2C8A-4A08-B7E1-113312DB6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59" name="Picture 5">
          <a:extLst>
            <a:ext uri="{FF2B5EF4-FFF2-40B4-BE49-F238E27FC236}">
              <a16:creationId xmlns:a16="http://schemas.microsoft.com/office/drawing/2014/main" id="{EFB046D9-F217-49F5-A958-3519FCC100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0" name="Picture 5">
          <a:extLst>
            <a:ext uri="{FF2B5EF4-FFF2-40B4-BE49-F238E27FC236}">
              <a16:creationId xmlns:a16="http://schemas.microsoft.com/office/drawing/2014/main" id="{9BAD4669-DBB3-484C-9C0B-99AA7BE481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1" name="Picture 5">
          <a:extLst>
            <a:ext uri="{FF2B5EF4-FFF2-40B4-BE49-F238E27FC236}">
              <a16:creationId xmlns:a16="http://schemas.microsoft.com/office/drawing/2014/main" id="{63D7835E-FA20-4ED1-BED1-E8CF8AEE71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2" name="Picture 5">
          <a:extLst>
            <a:ext uri="{FF2B5EF4-FFF2-40B4-BE49-F238E27FC236}">
              <a16:creationId xmlns:a16="http://schemas.microsoft.com/office/drawing/2014/main" id="{16F8617A-6822-451F-A318-29269F478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3" name="Picture 5">
          <a:extLst>
            <a:ext uri="{FF2B5EF4-FFF2-40B4-BE49-F238E27FC236}">
              <a16:creationId xmlns:a16="http://schemas.microsoft.com/office/drawing/2014/main" id="{75A5191E-9117-440C-A74E-802080236B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4" name="Picture 5">
          <a:extLst>
            <a:ext uri="{FF2B5EF4-FFF2-40B4-BE49-F238E27FC236}">
              <a16:creationId xmlns:a16="http://schemas.microsoft.com/office/drawing/2014/main" id="{EA21AE03-958B-4F98-BE7F-77DADB8232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5" name="Picture 5">
          <a:extLst>
            <a:ext uri="{FF2B5EF4-FFF2-40B4-BE49-F238E27FC236}">
              <a16:creationId xmlns:a16="http://schemas.microsoft.com/office/drawing/2014/main" id="{36B13C05-81B4-4CF7-BA62-AA12C82CB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6" name="Picture 5">
          <a:extLst>
            <a:ext uri="{FF2B5EF4-FFF2-40B4-BE49-F238E27FC236}">
              <a16:creationId xmlns:a16="http://schemas.microsoft.com/office/drawing/2014/main" id="{A90B5529-5FA4-438D-B494-F8BA6070E3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7" name="Picture 5">
          <a:extLst>
            <a:ext uri="{FF2B5EF4-FFF2-40B4-BE49-F238E27FC236}">
              <a16:creationId xmlns:a16="http://schemas.microsoft.com/office/drawing/2014/main" id="{5E52797A-FA31-4440-A26C-DD7D7BC7E7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368" name="Picture 5">
          <a:extLst>
            <a:ext uri="{FF2B5EF4-FFF2-40B4-BE49-F238E27FC236}">
              <a16:creationId xmlns:a16="http://schemas.microsoft.com/office/drawing/2014/main" id="{E146D760-E044-4082-A720-E15118E359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69" name="Picture 5">
          <a:extLst>
            <a:ext uri="{FF2B5EF4-FFF2-40B4-BE49-F238E27FC236}">
              <a16:creationId xmlns:a16="http://schemas.microsoft.com/office/drawing/2014/main" id="{7443A452-2DBD-47B5-ACCA-18510E8EB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0" name="Picture 5">
          <a:extLst>
            <a:ext uri="{FF2B5EF4-FFF2-40B4-BE49-F238E27FC236}">
              <a16:creationId xmlns:a16="http://schemas.microsoft.com/office/drawing/2014/main" id="{07DE0A0D-6E5D-4AFD-81CC-5517950C2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1" name="Picture 5">
          <a:extLst>
            <a:ext uri="{FF2B5EF4-FFF2-40B4-BE49-F238E27FC236}">
              <a16:creationId xmlns:a16="http://schemas.microsoft.com/office/drawing/2014/main" id="{BE43F95C-CD69-42CF-8406-85385DB10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2" name="Picture 5">
          <a:extLst>
            <a:ext uri="{FF2B5EF4-FFF2-40B4-BE49-F238E27FC236}">
              <a16:creationId xmlns:a16="http://schemas.microsoft.com/office/drawing/2014/main" id="{5088BE8C-76A7-4554-861C-882F39E1A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3" name="Picture 5">
          <a:extLst>
            <a:ext uri="{FF2B5EF4-FFF2-40B4-BE49-F238E27FC236}">
              <a16:creationId xmlns:a16="http://schemas.microsoft.com/office/drawing/2014/main" id="{FFF4F1B7-2983-46A0-9569-0240C2B14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4" name="Picture 5">
          <a:extLst>
            <a:ext uri="{FF2B5EF4-FFF2-40B4-BE49-F238E27FC236}">
              <a16:creationId xmlns:a16="http://schemas.microsoft.com/office/drawing/2014/main" id="{BE532862-20F5-4DB8-9BAA-361618CCD4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5" name="Picture 5">
          <a:extLst>
            <a:ext uri="{FF2B5EF4-FFF2-40B4-BE49-F238E27FC236}">
              <a16:creationId xmlns:a16="http://schemas.microsoft.com/office/drawing/2014/main" id="{56555F1F-48A6-40A3-AE1D-31AC390F8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6" name="Picture 5">
          <a:extLst>
            <a:ext uri="{FF2B5EF4-FFF2-40B4-BE49-F238E27FC236}">
              <a16:creationId xmlns:a16="http://schemas.microsoft.com/office/drawing/2014/main" id="{0DACEE5F-F1BE-4004-9D51-B83D8DBB2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7" name="Picture 5">
          <a:extLst>
            <a:ext uri="{FF2B5EF4-FFF2-40B4-BE49-F238E27FC236}">
              <a16:creationId xmlns:a16="http://schemas.microsoft.com/office/drawing/2014/main" id="{61ED74AC-D301-411E-96A7-B950D5B5A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8" name="Picture 5">
          <a:extLst>
            <a:ext uri="{FF2B5EF4-FFF2-40B4-BE49-F238E27FC236}">
              <a16:creationId xmlns:a16="http://schemas.microsoft.com/office/drawing/2014/main" id="{48C5A35D-BCB0-4D08-A0D7-07D547C56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79" name="Picture 5">
          <a:extLst>
            <a:ext uri="{FF2B5EF4-FFF2-40B4-BE49-F238E27FC236}">
              <a16:creationId xmlns:a16="http://schemas.microsoft.com/office/drawing/2014/main" id="{8847022C-89F3-4DC1-9C63-2F6751E0F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0" name="Picture 5">
          <a:extLst>
            <a:ext uri="{FF2B5EF4-FFF2-40B4-BE49-F238E27FC236}">
              <a16:creationId xmlns:a16="http://schemas.microsoft.com/office/drawing/2014/main" id="{C1E09CB8-C9FD-4756-85DE-3B3573DF9C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1" name="Picture 5">
          <a:extLst>
            <a:ext uri="{FF2B5EF4-FFF2-40B4-BE49-F238E27FC236}">
              <a16:creationId xmlns:a16="http://schemas.microsoft.com/office/drawing/2014/main" id="{ED7AF499-B311-4DFC-AEC0-E2A81D43A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2" name="Picture 5">
          <a:extLst>
            <a:ext uri="{FF2B5EF4-FFF2-40B4-BE49-F238E27FC236}">
              <a16:creationId xmlns:a16="http://schemas.microsoft.com/office/drawing/2014/main" id="{F148EFC2-781F-4BB0-A6B2-97FEE2E78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3" name="Picture 5">
          <a:extLst>
            <a:ext uri="{FF2B5EF4-FFF2-40B4-BE49-F238E27FC236}">
              <a16:creationId xmlns:a16="http://schemas.microsoft.com/office/drawing/2014/main" id="{D6A28099-3CDE-48C2-AD32-31C7B036D4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4" name="Picture 5">
          <a:extLst>
            <a:ext uri="{FF2B5EF4-FFF2-40B4-BE49-F238E27FC236}">
              <a16:creationId xmlns:a16="http://schemas.microsoft.com/office/drawing/2014/main" id="{559732E3-4DBD-4CB1-AFDE-3224835BC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5" name="Picture 5">
          <a:extLst>
            <a:ext uri="{FF2B5EF4-FFF2-40B4-BE49-F238E27FC236}">
              <a16:creationId xmlns:a16="http://schemas.microsoft.com/office/drawing/2014/main" id="{63DE008C-959C-4CD8-8A0E-120A06710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6" name="Picture 5">
          <a:extLst>
            <a:ext uri="{FF2B5EF4-FFF2-40B4-BE49-F238E27FC236}">
              <a16:creationId xmlns:a16="http://schemas.microsoft.com/office/drawing/2014/main" id="{CA23FB2B-80CB-43E8-A4EC-B2B4E0787C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7" name="Picture 5">
          <a:extLst>
            <a:ext uri="{FF2B5EF4-FFF2-40B4-BE49-F238E27FC236}">
              <a16:creationId xmlns:a16="http://schemas.microsoft.com/office/drawing/2014/main" id="{52E5B47F-6BA8-47EB-9F60-68FEEEDBF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8" name="Picture 5">
          <a:extLst>
            <a:ext uri="{FF2B5EF4-FFF2-40B4-BE49-F238E27FC236}">
              <a16:creationId xmlns:a16="http://schemas.microsoft.com/office/drawing/2014/main" id="{39EFB6D5-A730-4CA8-892B-AD439A3E1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389" name="Picture 5">
          <a:extLst>
            <a:ext uri="{FF2B5EF4-FFF2-40B4-BE49-F238E27FC236}">
              <a16:creationId xmlns:a16="http://schemas.microsoft.com/office/drawing/2014/main" id="{03FEE616-FC36-4442-98E7-A4587DF1F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0" name="Picture 5">
          <a:extLst>
            <a:ext uri="{FF2B5EF4-FFF2-40B4-BE49-F238E27FC236}">
              <a16:creationId xmlns:a16="http://schemas.microsoft.com/office/drawing/2014/main" id="{DA438279-1ED2-46AE-A097-50C0B87777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1" name="Picture 5">
          <a:extLst>
            <a:ext uri="{FF2B5EF4-FFF2-40B4-BE49-F238E27FC236}">
              <a16:creationId xmlns:a16="http://schemas.microsoft.com/office/drawing/2014/main" id="{AA3C9A95-8E69-40D9-8486-05EDB3D0E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2" name="Picture 5">
          <a:extLst>
            <a:ext uri="{FF2B5EF4-FFF2-40B4-BE49-F238E27FC236}">
              <a16:creationId xmlns:a16="http://schemas.microsoft.com/office/drawing/2014/main" id="{DA8E9C15-1169-43B5-BC21-6738750784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3" name="Picture 5">
          <a:extLst>
            <a:ext uri="{FF2B5EF4-FFF2-40B4-BE49-F238E27FC236}">
              <a16:creationId xmlns:a16="http://schemas.microsoft.com/office/drawing/2014/main" id="{BBE05EA3-A616-40BC-ADBD-6AA4A1EBF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4" name="Picture 5">
          <a:extLst>
            <a:ext uri="{FF2B5EF4-FFF2-40B4-BE49-F238E27FC236}">
              <a16:creationId xmlns:a16="http://schemas.microsoft.com/office/drawing/2014/main" id="{F1B8F2E6-CE95-4285-9C3A-E494D50B3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5" name="Picture 5">
          <a:extLst>
            <a:ext uri="{FF2B5EF4-FFF2-40B4-BE49-F238E27FC236}">
              <a16:creationId xmlns:a16="http://schemas.microsoft.com/office/drawing/2014/main" id="{194EE8A7-C892-428B-AB15-0A820F9029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6" name="Picture 5">
          <a:extLst>
            <a:ext uri="{FF2B5EF4-FFF2-40B4-BE49-F238E27FC236}">
              <a16:creationId xmlns:a16="http://schemas.microsoft.com/office/drawing/2014/main" id="{5FB397C9-4808-4E91-BE9A-3BC84AFD5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7" name="Picture 5">
          <a:extLst>
            <a:ext uri="{FF2B5EF4-FFF2-40B4-BE49-F238E27FC236}">
              <a16:creationId xmlns:a16="http://schemas.microsoft.com/office/drawing/2014/main" id="{E58DF8DB-12D6-4DC5-B4DF-10893118D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8" name="Picture 5">
          <a:extLst>
            <a:ext uri="{FF2B5EF4-FFF2-40B4-BE49-F238E27FC236}">
              <a16:creationId xmlns:a16="http://schemas.microsoft.com/office/drawing/2014/main" id="{CD8517F7-9E7E-41C5-9BA6-3F1A8DBBE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399" name="Picture 5">
          <a:extLst>
            <a:ext uri="{FF2B5EF4-FFF2-40B4-BE49-F238E27FC236}">
              <a16:creationId xmlns:a16="http://schemas.microsoft.com/office/drawing/2014/main" id="{8B77E173-69B8-4123-8E95-2BBC58F7E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0" name="Picture 5">
          <a:extLst>
            <a:ext uri="{FF2B5EF4-FFF2-40B4-BE49-F238E27FC236}">
              <a16:creationId xmlns:a16="http://schemas.microsoft.com/office/drawing/2014/main" id="{607B8A86-DA43-47EE-B791-827FB9F83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1" name="Picture 5">
          <a:extLst>
            <a:ext uri="{FF2B5EF4-FFF2-40B4-BE49-F238E27FC236}">
              <a16:creationId xmlns:a16="http://schemas.microsoft.com/office/drawing/2014/main" id="{534D2B9D-0485-49B4-BC52-A17D0E6F75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2" name="Picture 5">
          <a:extLst>
            <a:ext uri="{FF2B5EF4-FFF2-40B4-BE49-F238E27FC236}">
              <a16:creationId xmlns:a16="http://schemas.microsoft.com/office/drawing/2014/main" id="{9A30AC06-8DF0-4A21-9267-6D5533BFE0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3" name="Picture 5">
          <a:extLst>
            <a:ext uri="{FF2B5EF4-FFF2-40B4-BE49-F238E27FC236}">
              <a16:creationId xmlns:a16="http://schemas.microsoft.com/office/drawing/2014/main" id="{8FC463F5-D295-4668-BC9B-451F7DACE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4" name="Picture 5">
          <a:extLst>
            <a:ext uri="{FF2B5EF4-FFF2-40B4-BE49-F238E27FC236}">
              <a16:creationId xmlns:a16="http://schemas.microsoft.com/office/drawing/2014/main" id="{E50677E0-D658-4B31-BBF3-2DA73133A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5" name="Picture 5">
          <a:extLst>
            <a:ext uri="{FF2B5EF4-FFF2-40B4-BE49-F238E27FC236}">
              <a16:creationId xmlns:a16="http://schemas.microsoft.com/office/drawing/2014/main" id="{230DD3A2-1EEE-495C-A5E2-89CDE54BC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6" name="Picture 5">
          <a:extLst>
            <a:ext uri="{FF2B5EF4-FFF2-40B4-BE49-F238E27FC236}">
              <a16:creationId xmlns:a16="http://schemas.microsoft.com/office/drawing/2014/main" id="{B0D69EAA-9CFA-4DDB-BCE8-66579F0977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7" name="Picture 5">
          <a:extLst>
            <a:ext uri="{FF2B5EF4-FFF2-40B4-BE49-F238E27FC236}">
              <a16:creationId xmlns:a16="http://schemas.microsoft.com/office/drawing/2014/main" id="{28729991-7B45-4ACC-B361-222706C627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8" name="Picture 5">
          <a:extLst>
            <a:ext uri="{FF2B5EF4-FFF2-40B4-BE49-F238E27FC236}">
              <a16:creationId xmlns:a16="http://schemas.microsoft.com/office/drawing/2014/main" id="{D19D9BE2-C535-4C15-9E38-94F4906933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09" name="Picture 5">
          <a:extLst>
            <a:ext uri="{FF2B5EF4-FFF2-40B4-BE49-F238E27FC236}">
              <a16:creationId xmlns:a16="http://schemas.microsoft.com/office/drawing/2014/main" id="{EEB5548D-09A4-406E-BF41-BD459066D3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0" name="Picture 5">
          <a:extLst>
            <a:ext uri="{FF2B5EF4-FFF2-40B4-BE49-F238E27FC236}">
              <a16:creationId xmlns:a16="http://schemas.microsoft.com/office/drawing/2014/main" id="{52A652C2-36D0-4358-BA42-45C4F932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1" name="Picture 5">
          <a:extLst>
            <a:ext uri="{FF2B5EF4-FFF2-40B4-BE49-F238E27FC236}">
              <a16:creationId xmlns:a16="http://schemas.microsoft.com/office/drawing/2014/main" id="{D15953CB-3CCF-4973-BED7-1CF196331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2" name="Picture 5">
          <a:extLst>
            <a:ext uri="{FF2B5EF4-FFF2-40B4-BE49-F238E27FC236}">
              <a16:creationId xmlns:a16="http://schemas.microsoft.com/office/drawing/2014/main" id="{9F1F1014-91E2-4AB2-963A-D4778A815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3" name="Picture 5">
          <a:extLst>
            <a:ext uri="{FF2B5EF4-FFF2-40B4-BE49-F238E27FC236}">
              <a16:creationId xmlns:a16="http://schemas.microsoft.com/office/drawing/2014/main" id="{4EBBCC22-B4A5-4B18-A61C-2F4451BBC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4" name="Picture 5">
          <a:extLst>
            <a:ext uri="{FF2B5EF4-FFF2-40B4-BE49-F238E27FC236}">
              <a16:creationId xmlns:a16="http://schemas.microsoft.com/office/drawing/2014/main" id="{9C8F7D21-209D-4377-A99B-EA156664E1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5" name="Picture 5">
          <a:extLst>
            <a:ext uri="{FF2B5EF4-FFF2-40B4-BE49-F238E27FC236}">
              <a16:creationId xmlns:a16="http://schemas.microsoft.com/office/drawing/2014/main" id="{46D709EE-1772-40AD-B36C-47DCA51FE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6" name="Picture 5">
          <a:extLst>
            <a:ext uri="{FF2B5EF4-FFF2-40B4-BE49-F238E27FC236}">
              <a16:creationId xmlns:a16="http://schemas.microsoft.com/office/drawing/2014/main" id="{39A324E6-C064-440A-8153-585484805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7" name="Picture 5">
          <a:extLst>
            <a:ext uri="{FF2B5EF4-FFF2-40B4-BE49-F238E27FC236}">
              <a16:creationId xmlns:a16="http://schemas.microsoft.com/office/drawing/2014/main" id="{8A38C43C-9E6B-43F7-82A2-0FC005008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8" name="Picture 5">
          <a:extLst>
            <a:ext uri="{FF2B5EF4-FFF2-40B4-BE49-F238E27FC236}">
              <a16:creationId xmlns:a16="http://schemas.microsoft.com/office/drawing/2014/main" id="{2209ACC9-D930-4827-BC4E-A0B1B5AF4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19" name="Picture 5">
          <a:extLst>
            <a:ext uri="{FF2B5EF4-FFF2-40B4-BE49-F238E27FC236}">
              <a16:creationId xmlns:a16="http://schemas.microsoft.com/office/drawing/2014/main" id="{D5C6E2A5-FC48-4921-8B18-CCD5A37B3C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0" name="Picture 5">
          <a:extLst>
            <a:ext uri="{FF2B5EF4-FFF2-40B4-BE49-F238E27FC236}">
              <a16:creationId xmlns:a16="http://schemas.microsoft.com/office/drawing/2014/main" id="{06D24090-EFE0-45A2-8D80-E6E4F6348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1" name="Picture 5">
          <a:extLst>
            <a:ext uri="{FF2B5EF4-FFF2-40B4-BE49-F238E27FC236}">
              <a16:creationId xmlns:a16="http://schemas.microsoft.com/office/drawing/2014/main" id="{65D6799B-644A-4398-8B03-2ECFD94191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2" name="Picture 5">
          <a:extLst>
            <a:ext uri="{FF2B5EF4-FFF2-40B4-BE49-F238E27FC236}">
              <a16:creationId xmlns:a16="http://schemas.microsoft.com/office/drawing/2014/main" id="{F9CF03B9-E3BE-4E62-B951-B5EC2F57B0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3" name="Picture 5">
          <a:extLst>
            <a:ext uri="{FF2B5EF4-FFF2-40B4-BE49-F238E27FC236}">
              <a16:creationId xmlns:a16="http://schemas.microsoft.com/office/drawing/2014/main" id="{4790A2F9-EAF4-4FE8-8C82-DA16E8C7F6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4" name="Picture 5">
          <a:extLst>
            <a:ext uri="{FF2B5EF4-FFF2-40B4-BE49-F238E27FC236}">
              <a16:creationId xmlns:a16="http://schemas.microsoft.com/office/drawing/2014/main" id="{92D8E229-F8E0-472E-98CA-6757B7E966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5" name="Picture 5">
          <a:extLst>
            <a:ext uri="{FF2B5EF4-FFF2-40B4-BE49-F238E27FC236}">
              <a16:creationId xmlns:a16="http://schemas.microsoft.com/office/drawing/2014/main" id="{A44C98BC-F24E-41C1-B999-86FB57E602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6" name="Picture 5">
          <a:extLst>
            <a:ext uri="{FF2B5EF4-FFF2-40B4-BE49-F238E27FC236}">
              <a16:creationId xmlns:a16="http://schemas.microsoft.com/office/drawing/2014/main" id="{10311B3D-B2EA-42FF-8E75-14402B21D0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7" name="Picture 5">
          <a:extLst>
            <a:ext uri="{FF2B5EF4-FFF2-40B4-BE49-F238E27FC236}">
              <a16:creationId xmlns:a16="http://schemas.microsoft.com/office/drawing/2014/main" id="{755D18CE-7126-44B1-B505-A6FC8F38B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8" name="Picture 5">
          <a:extLst>
            <a:ext uri="{FF2B5EF4-FFF2-40B4-BE49-F238E27FC236}">
              <a16:creationId xmlns:a16="http://schemas.microsoft.com/office/drawing/2014/main" id="{2959CF2B-D1F3-479C-B35C-851BE88CAC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29" name="Picture 5">
          <a:extLst>
            <a:ext uri="{FF2B5EF4-FFF2-40B4-BE49-F238E27FC236}">
              <a16:creationId xmlns:a16="http://schemas.microsoft.com/office/drawing/2014/main" id="{615BE25B-0852-4FED-A407-542D5FADDB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0" name="Picture 5">
          <a:extLst>
            <a:ext uri="{FF2B5EF4-FFF2-40B4-BE49-F238E27FC236}">
              <a16:creationId xmlns:a16="http://schemas.microsoft.com/office/drawing/2014/main" id="{23427A5E-F19B-428D-BD25-1D49F9FAB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1" name="Picture 5">
          <a:extLst>
            <a:ext uri="{FF2B5EF4-FFF2-40B4-BE49-F238E27FC236}">
              <a16:creationId xmlns:a16="http://schemas.microsoft.com/office/drawing/2014/main" id="{E5EF9285-868A-42E7-A6DF-EA4B7CFF4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2" name="Picture 5">
          <a:extLst>
            <a:ext uri="{FF2B5EF4-FFF2-40B4-BE49-F238E27FC236}">
              <a16:creationId xmlns:a16="http://schemas.microsoft.com/office/drawing/2014/main" id="{16EC4584-A207-4150-99B4-46F9FE15E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3" name="Picture 5">
          <a:extLst>
            <a:ext uri="{FF2B5EF4-FFF2-40B4-BE49-F238E27FC236}">
              <a16:creationId xmlns:a16="http://schemas.microsoft.com/office/drawing/2014/main" id="{0E3DDA49-E212-4D37-9C6D-876CE9F4A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4" name="Picture 5">
          <a:extLst>
            <a:ext uri="{FF2B5EF4-FFF2-40B4-BE49-F238E27FC236}">
              <a16:creationId xmlns:a16="http://schemas.microsoft.com/office/drawing/2014/main" id="{383433CB-D88D-43E6-9A4F-6AEEED602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5" name="Picture 5">
          <a:extLst>
            <a:ext uri="{FF2B5EF4-FFF2-40B4-BE49-F238E27FC236}">
              <a16:creationId xmlns:a16="http://schemas.microsoft.com/office/drawing/2014/main" id="{AF0E5EAB-D8E9-4625-95AC-CD2F9CD9F6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6" name="Picture 5">
          <a:extLst>
            <a:ext uri="{FF2B5EF4-FFF2-40B4-BE49-F238E27FC236}">
              <a16:creationId xmlns:a16="http://schemas.microsoft.com/office/drawing/2014/main" id="{19D74D50-5940-4532-A51D-B451B8103E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7" name="Picture 5">
          <a:extLst>
            <a:ext uri="{FF2B5EF4-FFF2-40B4-BE49-F238E27FC236}">
              <a16:creationId xmlns:a16="http://schemas.microsoft.com/office/drawing/2014/main" id="{4C5B5F33-93F5-4FC9-AA5E-AFD52E4BDD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8" name="Picture 5">
          <a:extLst>
            <a:ext uri="{FF2B5EF4-FFF2-40B4-BE49-F238E27FC236}">
              <a16:creationId xmlns:a16="http://schemas.microsoft.com/office/drawing/2014/main" id="{D6A56266-6DEA-4589-B61C-0643088715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39" name="Picture 5">
          <a:extLst>
            <a:ext uri="{FF2B5EF4-FFF2-40B4-BE49-F238E27FC236}">
              <a16:creationId xmlns:a16="http://schemas.microsoft.com/office/drawing/2014/main" id="{F48C977A-3964-4E1B-8396-28CB76FA48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0" name="Picture 5">
          <a:extLst>
            <a:ext uri="{FF2B5EF4-FFF2-40B4-BE49-F238E27FC236}">
              <a16:creationId xmlns:a16="http://schemas.microsoft.com/office/drawing/2014/main" id="{242E60AD-3F47-43CF-957B-8409DC8399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1" name="Picture 5">
          <a:extLst>
            <a:ext uri="{FF2B5EF4-FFF2-40B4-BE49-F238E27FC236}">
              <a16:creationId xmlns:a16="http://schemas.microsoft.com/office/drawing/2014/main" id="{50199F06-3A6E-44EE-9AB5-C7AF96BC2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2" name="Picture 5">
          <a:extLst>
            <a:ext uri="{FF2B5EF4-FFF2-40B4-BE49-F238E27FC236}">
              <a16:creationId xmlns:a16="http://schemas.microsoft.com/office/drawing/2014/main" id="{37E1A5BC-650F-42C1-A823-1B84186D0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3" name="Picture 5">
          <a:extLst>
            <a:ext uri="{FF2B5EF4-FFF2-40B4-BE49-F238E27FC236}">
              <a16:creationId xmlns:a16="http://schemas.microsoft.com/office/drawing/2014/main" id="{CE6C51D2-E386-43D9-AEC7-DE1882DB75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4" name="Picture 5">
          <a:extLst>
            <a:ext uri="{FF2B5EF4-FFF2-40B4-BE49-F238E27FC236}">
              <a16:creationId xmlns:a16="http://schemas.microsoft.com/office/drawing/2014/main" id="{E28A7F65-6EDA-485C-95E9-596813C74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5" name="Picture 5">
          <a:extLst>
            <a:ext uri="{FF2B5EF4-FFF2-40B4-BE49-F238E27FC236}">
              <a16:creationId xmlns:a16="http://schemas.microsoft.com/office/drawing/2014/main" id="{72BBA097-098D-4560-945F-30577B2A0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6" name="Picture 5">
          <a:extLst>
            <a:ext uri="{FF2B5EF4-FFF2-40B4-BE49-F238E27FC236}">
              <a16:creationId xmlns:a16="http://schemas.microsoft.com/office/drawing/2014/main" id="{280F3518-20A5-4594-BDCD-26285F94FD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7" name="Picture 5">
          <a:extLst>
            <a:ext uri="{FF2B5EF4-FFF2-40B4-BE49-F238E27FC236}">
              <a16:creationId xmlns:a16="http://schemas.microsoft.com/office/drawing/2014/main" id="{B507D5BD-5015-4A3C-873A-60EA4CA3B2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8" name="Picture 5">
          <a:extLst>
            <a:ext uri="{FF2B5EF4-FFF2-40B4-BE49-F238E27FC236}">
              <a16:creationId xmlns:a16="http://schemas.microsoft.com/office/drawing/2014/main" id="{45BCCEC4-9651-4733-96E7-DDA8E94B1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49" name="Picture 5">
          <a:extLst>
            <a:ext uri="{FF2B5EF4-FFF2-40B4-BE49-F238E27FC236}">
              <a16:creationId xmlns:a16="http://schemas.microsoft.com/office/drawing/2014/main" id="{6C8E09A7-E432-4194-945F-73CCF5356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50" name="Picture 5">
          <a:extLst>
            <a:ext uri="{FF2B5EF4-FFF2-40B4-BE49-F238E27FC236}">
              <a16:creationId xmlns:a16="http://schemas.microsoft.com/office/drawing/2014/main" id="{9EFBB2BB-1CCE-4D68-BB30-EBF3C1623D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451" name="Picture 5">
          <a:extLst>
            <a:ext uri="{FF2B5EF4-FFF2-40B4-BE49-F238E27FC236}">
              <a16:creationId xmlns:a16="http://schemas.microsoft.com/office/drawing/2014/main" id="{877166D6-7F16-4085-AB7D-99BC6B129D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2" name="Picture 5">
          <a:extLst>
            <a:ext uri="{FF2B5EF4-FFF2-40B4-BE49-F238E27FC236}">
              <a16:creationId xmlns:a16="http://schemas.microsoft.com/office/drawing/2014/main" id="{D35F6EF6-37DD-4A07-9225-58BBACED7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3" name="Picture 5">
          <a:extLst>
            <a:ext uri="{FF2B5EF4-FFF2-40B4-BE49-F238E27FC236}">
              <a16:creationId xmlns:a16="http://schemas.microsoft.com/office/drawing/2014/main" id="{8BDB6BF0-7EE9-46DF-8DA4-EA2B7E1D0F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4" name="Picture 5">
          <a:extLst>
            <a:ext uri="{FF2B5EF4-FFF2-40B4-BE49-F238E27FC236}">
              <a16:creationId xmlns:a16="http://schemas.microsoft.com/office/drawing/2014/main" id="{F7908C33-8824-4493-BAD4-EDFA0ED410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5" name="Picture 5">
          <a:extLst>
            <a:ext uri="{FF2B5EF4-FFF2-40B4-BE49-F238E27FC236}">
              <a16:creationId xmlns:a16="http://schemas.microsoft.com/office/drawing/2014/main" id="{43AD2348-8E70-418B-B111-E454B3AD74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6" name="Picture 5">
          <a:extLst>
            <a:ext uri="{FF2B5EF4-FFF2-40B4-BE49-F238E27FC236}">
              <a16:creationId xmlns:a16="http://schemas.microsoft.com/office/drawing/2014/main" id="{94214495-E714-4E12-AA5E-6D6CD706D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7" name="Picture 5">
          <a:extLst>
            <a:ext uri="{FF2B5EF4-FFF2-40B4-BE49-F238E27FC236}">
              <a16:creationId xmlns:a16="http://schemas.microsoft.com/office/drawing/2014/main" id="{327DA41F-EA7F-4FEF-880E-526C0F06A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8" name="Picture 5">
          <a:extLst>
            <a:ext uri="{FF2B5EF4-FFF2-40B4-BE49-F238E27FC236}">
              <a16:creationId xmlns:a16="http://schemas.microsoft.com/office/drawing/2014/main" id="{93CF87D5-4A13-4E7F-946B-8227FCB12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59" name="Picture 5">
          <a:extLst>
            <a:ext uri="{FF2B5EF4-FFF2-40B4-BE49-F238E27FC236}">
              <a16:creationId xmlns:a16="http://schemas.microsoft.com/office/drawing/2014/main" id="{FDC47B55-CEC4-4227-8175-8C409D9F6F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0" name="Picture 5">
          <a:extLst>
            <a:ext uri="{FF2B5EF4-FFF2-40B4-BE49-F238E27FC236}">
              <a16:creationId xmlns:a16="http://schemas.microsoft.com/office/drawing/2014/main" id="{1ABD1CED-A931-403F-9A6D-261BB90065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1" name="Picture 5">
          <a:extLst>
            <a:ext uri="{FF2B5EF4-FFF2-40B4-BE49-F238E27FC236}">
              <a16:creationId xmlns:a16="http://schemas.microsoft.com/office/drawing/2014/main" id="{E0148202-5C1B-47B0-A37B-99038A73F3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2" name="Picture 5">
          <a:extLst>
            <a:ext uri="{FF2B5EF4-FFF2-40B4-BE49-F238E27FC236}">
              <a16:creationId xmlns:a16="http://schemas.microsoft.com/office/drawing/2014/main" id="{14FA2E7B-8688-4CE0-B7A5-E79564876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3" name="Picture 5">
          <a:extLst>
            <a:ext uri="{FF2B5EF4-FFF2-40B4-BE49-F238E27FC236}">
              <a16:creationId xmlns:a16="http://schemas.microsoft.com/office/drawing/2014/main" id="{C8276867-E1F2-48AC-B981-9F9CAFE1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4" name="Picture 5">
          <a:extLst>
            <a:ext uri="{FF2B5EF4-FFF2-40B4-BE49-F238E27FC236}">
              <a16:creationId xmlns:a16="http://schemas.microsoft.com/office/drawing/2014/main" id="{14E8ACE4-2603-40A3-B5A9-B5A5B1A8BC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5" name="Picture 5">
          <a:extLst>
            <a:ext uri="{FF2B5EF4-FFF2-40B4-BE49-F238E27FC236}">
              <a16:creationId xmlns:a16="http://schemas.microsoft.com/office/drawing/2014/main" id="{34240579-FF50-4CC0-BC04-3DD0C3F614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6" name="Picture 5">
          <a:extLst>
            <a:ext uri="{FF2B5EF4-FFF2-40B4-BE49-F238E27FC236}">
              <a16:creationId xmlns:a16="http://schemas.microsoft.com/office/drawing/2014/main" id="{D0B536A1-D3DD-4213-BD0B-2C6CF2BEDC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7" name="Picture 5">
          <a:extLst>
            <a:ext uri="{FF2B5EF4-FFF2-40B4-BE49-F238E27FC236}">
              <a16:creationId xmlns:a16="http://schemas.microsoft.com/office/drawing/2014/main" id="{9D064AC7-21CF-4E15-8A8A-B4869BC9B3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8" name="Picture 5">
          <a:extLst>
            <a:ext uri="{FF2B5EF4-FFF2-40B4-BE49-F238E27FC236}">
              <a16:creationId xmlns:a16="http://schemas.microsoft.com/office/drawing/2014/main" id="{4EE5D3B8-D2A2-4D54-AD60-AA2156861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69" name="Picture 5">
          <a:extLst>
            <a:ext uri="{FF2B5EF4-FFF2-40B4-BE49-F238E27FC236}">
              <a16:creationId xmlns:a16="http://schemas.microsoft.com/office/drawing/2014/main" id="{C7032F26-19B4-49CB-AF83-05ED4E034A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70" name="Picture 5">
          <a:extLst>
            <a:ext uri="{FF2B5EF4-FFF2-40B4-BE49-F238E27FC236}">
              <a16:creationId xmlns:a16="http://schemas.microsoft.com/office/drawing/2014/main" id="{DD2EA86A-08FC-40DC-AE40-FB4F57B94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71" name="Picture 5">
          <a:extLst>
            <a:ext uri="{FF2B5EF4-FFF2-40B4-BE49-F238E27FC236}">
              <a16:creationId xmlns:a16="http://schemas.microsoft.com/office/drawing/2014/main" id="{5FDFBC7D-0936-45E0-86FB-8613FEE87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472" name="Picture 5">
          <a:extLst>
            <a:ext uri="{FF2B5EF4-FFF2-40B4-BE49-F238E27FC236}">
              <a16:creationId xmlns:a16="http://schemas.microsoft.com/office/drawing/2014/main" id="{B0301ED4-CCAA-4A7E-8441-CB3F14A62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3" name="Picture 5">
          <a:extLst>
            <a:ext uri="{FF2B5EF4-FFF2-40B4-BE49-F238E27FC236}">
              <a16:creationId xmlns:a16="http://schemas.microsoft.com/office/drawing/2014/main" id="{9B1BB030-C7BA-4B73-B6E1-B03A18FBEC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4" name="Picture 5">
          <a:extLst>
            <a:ext uri="{FF2B5EF4-FFF2-40B4-BE49-F238E27FC236}">
              <a16:creationId xmlns:a16="http://schemas.microsoft.com/office/drawing/2014/main" id="{B50D4779-6EFE-4329-B911-64F5DE6C7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5" name="Picture 5">
          <a:extLst>
            <a:ext uri="{FF2B5EF4-FFF2-40B4-BE49-F238E27FC236}">
              <a16:creationId xmlns:a16="http://schemas.microsoft.com/office/drawing/2014/main" id="{77FB4392-3BE3-4DE4-BE69-24E7331E96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6" name="Picture 5">
          <a:extLst>
            <a:ext uri="{FF2B5EF4-FFF2-40B4-BE49-F238E27FC236}">
              <a16:creationId xmlns:a16="http://schemas.microsoft.com/office/drawing/2014/main" id="{A0771669-5C89-44AC-BC11-DC625FA854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7" name="Picture 5">
          <a:extLst>
            <a:ext uri="{FF2B5EF4-FFF2-40B4-BE49-F238E27FC236}">
              <a16:creationId xmlns:a16="http://schemas.microsoft.com/office/drawing/2014/main" id="{0C970C65-7C9A-46D8-8194-105BC0001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8" name="Picture 5">
          <a:extLst>
            <a:ext uri="{FF2B5EF4-FFF2-40B4-BE49-F238E27FC236}">
              <a16:creationId xmlns:a16="http://schemas.microsoft.com/office/drawing/2014/main" id="{EA9862C2-EB70-4320-B694-7F48862E51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79" name="Picture 5">
          <a:extLst>
            <a:ext uri="{FF2B5EF4-FFF2-40B4-BE49-F238E27FC236}">
              <a16:creationId xmlns:a16="http://schemas.microsoft.com/office/drawing/2014/main" id="{9146D0B6-B85E-41A5-87D1-33093F288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0" name="Picture 5">
          <a:extLst>
            <a:ext uri="{FF2B5EF4-FFF2-40B4-BE49-F238E27FC236}">
              <a16:creationId xmlns:a16="http://schemas.microsoft.com/office/drawing/2014/main" id="{9BF30883-5E2D-4B03-A196-2FF14675F9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1" name="Picture 5">
          <a:extLst>
            <a:ext uri="{FF2B5EF4-FFF2-40B4-BE49-F238E27FC236}">
              <a16:creationId xmlns:a16="http://schemas.microsoft.com/office/drawing/2014/main" id="{5304CC0C-D654-4838-AF90-AC2799A19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2" name="Picture 5">
          <a:extLst>
            <a:ext uri="{FF2B5EF4-FFF2-40B4-BE49-F238E27FC236}">
              <a16:creationId xmlns:a16="http://schemas.microsoft.com/office/drawing/2014/main" id="{5B5ED629-564E-45D8-859B-4A110C40B1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3" name="Picture 5">
          <a:extLst>
            <a:ext uri="{FF2B5EF4-FFF2-40B4-BE49-F238E27FC236}">
              <a16:creationId xmlns:a16="http://schemas.microsoft.com/office/drawing/2014/main" id="{92F9C774-145E-450B-ABD4-92FB540B3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4" name="Picture 5">
          <a:extLst>
            <a:ext uri="{FF2B5EF4-FFF2-40B4-BE49-F238E27FC236}">
              <a16:creationId xmlns:a16="http://schemas.microsoft.com/office/drawing/2014/main" id="{385BC0D9-404F-4096-A839-532635411E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5" name="Picture 5">
          <a:extLst>
            <a:ext uri="{FF2B5EF4-FFF2-40B4-BE49-F238E27FC236}">
              <a16:creationId xmlns:a16="http://schemas.microsoft.com/office/drawing/2014/main" id="{68FF99F6-5D04-4052-96D8-D747614164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6" name="Picture 5">
          <a:extLst>
            <a:ext uri="{FF2B5EF4-FFF2-40B4-BE49-F238E27FC236}">
              <a16:creationId xmlns:a16="http://schemas.microsoft.com/office/drawing/2014/main" id="{1D34BE8E-3C9E-4C86-B3C6-687873497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7" name="Picture 5">
          <a:extLst>
            <a:ext uri="{FF2B5EF4-FFF2-40B4-BE49-F238E27FC236}">
              <a16:creationId xmlns:a16="http://schemas.microsoft.com/office/drawing/2014/main" id="{5919FD1D-F038-41B6-8D23-156E190FF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8" name="Picture 5">
          <a:extLst>
            <a:ext uri="{FF2B5EF4-FFF2-40B4-BE49-F238E27FC236}">
              <a16:creationId xmlns:a16="http://schemas.microsoft.com/office/drawing/2014/main" id="{379C0E67-AFE3-4AE1-94B8-DE027CF523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89" name="Picture 5">
          <a:extLst>
            <a:ext uri="{FF2B5EF4-FFF2-40B4-BE49-F238E27FC236}">
              <a16:creationId xmlns:a16="http://schemas.microsoft.com/office/drawing/2014/main" id="{619B2C5C-EEE0-4E44-8A51-40F41631F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0" name="Picture 5">
          <a:extLst>
            <a:ext uri="{FF2B5EF4-FFF2-40B4-BE49-F238E27FC236}">
              <a16:creationId xmlns:a16="http://schemas.microsoft.com/office/drawing/2014/main" id="{2470BAFE-E8BE-4612-874B-4E3085463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1" name="Picture 5">
          <a:extLst>
            <a:ext uri="{FF2B5EF4-FFF2-40B4-BE49-F238E27FC236}">
              <a16:creationId xmlns:a16="http://schemas.microsoft.com/office/drawing/2014/main" id="{A61B015D-ACD0-45D0-89D9-7B8A62703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2" name="Picture 5">
          <a:extLst>
            <a:ext uri="{FF2B5EF4-FFF2-40B4-BE49-F238E27FC236}">
              <a16:creationId xmlns:a16="http://schemas.microsoft.com/office/drawing/2014/main" id="{396CFA91-65DB-4D4B-AAC5-926753F78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3" name="Picture 5">
          <a:extLst>
            <a:ext uri="{FF2B5EF4-FFF2-40B4-BE49-F238E27FC236}">
              <a16:creationId xmlns:a16="http://schemas.microsoft.com/office/drawing/2014/main" id="{09B37448-5AA7-497A-B46A-314C370A9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4" name="Picture 5">
          <a:extLst>
            <a:ext uri="{FF2B5EF4-FFF2-40B4-BE49-F238E27FC236}">
              <a16:creationId xmlns:a16="http://schemas.microsoft.com/office/drawing/2014/main" id="{2CD31649-DB57-4041-A68E-5E9DE6B31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5" name="Picture 5">
          <a:extLst>
            <a:ext uri="{FF2B5EF4-FFF2-40B4-BE49-F238E27FC236}">
              <a16:creationId xmlns:a16="http://schemas.microsoft.com/office/drawing/2014/main" id="{EAD0457D-A87F-416D-9B95-313DC01CBB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6" name="Picture 5">
          <a:extLst>
            <a:ext uri="{FF2B5EF4-FFF2-40B4-BE49-F238E27FC236}">
              <a16:creationId xmlns:a16="http://schemas.microsoft.com/office/drawing/2014/main" id="{75082F05-07B8-43B9-9EA5-F7F6B2CB9A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7" name="Picture 5">
          <a:extLst>
            <a:ext uri="{FF2B5EF4-FFF2-40B4-BE49-F238E27FC236}">
              <a16:creationId xmlns:a16="http://schemas.microsoft.com/office/drawing/2014/main" id="{89E6BFA8-EF52-4607-BBF6-2E34CBD44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8" name="Picture 5">
          <a:extLst>
            <a:ext uri="{FF2B5EF4-FFF2-40B4-BE49-F238E27FC236}">
              <a16:creationId xmlns:a16="http://schemas.microsoft.com/office/drawing/2014/main" id="{46EAAE45-08C0-4F32-89B4-4F18F72BF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499" name="Picture 5">
          <a:extLst>
            <a:ext uri="{FF2B5EF4-FFF2-40B4-BE49-F238E27FC236}">
              <a16:creationId xmlns:a16="http://schemas.microsoft.com/office/drawing/2014/main" id="{F3F2D0CA-D4E1-443A-9892-9166E8861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0" name="Picture 5">
          <a:extLst>
            <a:ext uri="{FF2B5EF4-FFF2-40B4-BE49-F238E27FC236}">
              <a16:creationId xmlns:a16="http://schemas.microsoft.com/office/drawing/2014/main" id="{F38C599A-18EA-457B-942B-578CA78BD8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1" name="Picture 5">
          <a:extLst>
            <a:ext uri="{FF2B5EF4-FFF2-40B4-BE49-F238E27FC236}">
              <a16:creationId xmlns:a16="http://schemas.microsoft.com/office/drawing/2014/main" id="{10F454D0-2F8B-4B97-BD4C-B0680CE07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2" name="Picture 5">
          <a:extLst>
            <a:ext uri="{FF2B5EF4-FFF2-40B4-BE49-F238E27FC236}">
              <a16:creationId xmlns:a16="http://schemas.microsoft.com/office/drawing/2014/main" id="{37694E54-5923-48BE-B9CF-87C76C20F2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3" name="Picture 5">
          <a:extLst>
            <a:ext uri="{FF2B5EF4-FFF2-40B4-BE49-F238E27FC236}">
              <a16:creationId xmlns:a16="http://schemas.microsoft.com/office/drawing/2014/main" id="{D6C602BA-8C73-4278-B083-C7B9979026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4" name="Picture 5">
          <a:extLst>
            <a:ext uri="{FF2B5EF4-FFF2-40B4-BE49-F238E27FC236}">
              <a16:creationId xmlns:a16="http://schemas.microsoft.com/office/drawing/2014/main" id="{4D50DD3A-2225-4AB7-B100-452DA90959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5" name="Picture 5">
          <a:extLst>
            <a:ext uri="{FF2B5EF4-FFF2-40B4-BE49-F238E27FC236}">
              <a16:creationId xmlns:a16="http://schemas.microsoft.com/office/drawing/2014/main" id="{F883B0AC-5B4C-413A-9A89-131529B8CE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6" name="Picture 5">
          <a:extLst>
            <a:ext uri="{FF2B5EF4-FFF2-40B4-BE49-F238E27FC236}">
              <a16:creationId xmlns:a16="http://schemas.microsoft.com/office/drawing/2014/main" id="{B05D614C-7690-4BE7-900B-F933338BBF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7" name="Picture 5">
          <a:extLst>
            <a:ext uri="{FF2B5EF4-FFF2-40B4-BE49-F238E27FC236}">
              <a16:creationId xmlns:a16="http://schemas.microsoft.com/office/drawing/2014/main" id="{2A9A6D6F-3866-4C14-B055-8EA10ABBF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8" name="Picture 5">
          <a:extLst>
            <a:ext uri="{FF2B5EF4-FFF2-40B4-BE49-F238E27FC236}">
              <a16:creationId xmlns:a16="http://schemas.microsoft.com/office/drawing/2014/main" id="{9D576ADE-A35C-4A31-B89F-5B47C93476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09" name="Picture 5">
          <a:extLst>
            <a:ext uri="{FF2B5EF4-FFF2-40B4-BE49-F238E27FC236}">
              <a16:creationId xmlns:a16="http://schemas.microsoft.com/office/drawing/2014/main" id="{72BD073E-3C6F-4D6F-9989-6DC2A5CF1D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0" name="Picture 5">
          <a:extLst>
            <a:ext uri="{FF2B5EF4-FFF2-40B4-BE49-F238E27FC236}">
              <a16:creationId xmlns:a16="http://schemas.microsoft.com/office/drawing/2014/main" id="{A47C19A8-7DF3-44E5-825A-708F21F63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1" name="Picture 5">
          <a:extLst>
            <a:ext uri="{FF2B5EF4-FFF2-40B4-BE49-F238E27FC236}">
              <a16:creationId xmlns:a16="http://schemas.microsoft.com/office/drawing/2014/main" id="{E713DB5D-1525-4795-B257-00716C189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2" name="Picture 5">
          <a:extLst>
            <a:ext uri="{FF2B5EF4-FFF2-40B4-BE49-F238E27FC236}">
              <a16:creationId xmlns:a16="http://schemas.microsoft.com/office/drawing/2014/main" id="{D6F5F040-4F31-416A-8739-7E697AEA1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3" name="Picture 5">
          <a:extLst>
            <a:ext uri="{FF2B5EF4-FFF2-40B4-BE49-F238E27FC236}">
              <a16:creationId xmlns:a16="http://schemas.microsoft.com/office/drawing/2014/main" id="{B8107589-C47D-4784-B04E-6FF213CBC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4" name="Picture 5">
          <a:extLst>
            <a:ext uri="{FF2B5EF4-FFF2-40B4-BE49-F238E27FC236}">
              <a16:creationId xmlns:a16="http://schemas.microsoft.com/office/drawing/2014/main" id="{CC472FFE-73B5-46AC-867E-C087D13B66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5" name="Picture 5">
          <a:extLst>
            <a:ext uri="{FF2B5EF4-FFF2-40B4-BE49-F238E27FC236}">
              <a16:creationId xmlns:a16="http://schemas.microsoft.com/office/drawing/2014/main" id="{B0544F7F-ABB0-4D11-9B63-1D176587F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6" name="Picture 5">
          <a:extLst>
            <a:ext uri="{FF2B5EF4-FFF2-40B4-BE49-F238E27FC236}">
              <a16:creationId xmlns:a16="http://schemas.microsoft.com/office/drawing/2014/main" id="{70F7E3F9-DEC0-49DB-9EE5-BEEEF4CA7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7" name="Picture 5">
          <a:extLst>
            <a:ext uri="{FF2B5EF4-FFF2-40B4-BE49-F238E27FC236}">
              <a16:creationId xmlns:a16="http://schemas.microsoft.com/office/drawing/2014/main" id="{BA0F127F-6D58-428B-9906-3397C068A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8" name="Picture 5">
          <a:extLst>
            <a:ext uri="{FF2B5EF4-FFF2-40B4-BE49-F238E27FC236}">
              <a16:creationId xmlns:a16="http://schemas.microsoft.com/office/drawing/2014/main" id="{3551F57E-1121-43C7-9387-53749D0C59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19" name="Picture 5">
          <a:extLst>
            <a:ext uri="{FF2B5EF4-FFF2-40B4-BE49-F238E27FC236}">
              <a16:creationId xmlns:a16="http://schemas.microsoft.com/office/drawing/2014/main" id="{E3E24A5B-FE80-4515-B794-BBC37E4BC7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0" name="Picture 5">
          <a:extLst>
            <a:ext uri="{FF2B5EF4-FFF2-40B4-BE49-F238E27FC236}">
              <a16:creationId xmlns:a16="http://schemas.microsoft.com/office/drawing/2014/main" id="{94AAD034-5F50-4ADE-854B-BEE2A2BFA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1" name="Picture 5">
          <a:extLst>
            <a:ext uri="{FF2B5EF4-FFF2-40B4-BE49-F238E27FC236}">
              <a16:creationId xmlns:a16="http://schemas.microsoft.com/office/drawing/2014/main" id="{F6BE2511-F5FB-4821-A3E3-0038C79A2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2" name="Picture 5">
          <a:extLst>
            <a:ext uri="{FF2B5EF4-FFF2-40B4-BE49-F238E27FC236}">
              <a16:creationId xmlns:a16="http://schemas.microsoft.com/office/drawing/2014/main" id="{95FF24EE-E9DA-465B-9071-D73A9550E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3" name="Picture 5">
          <a:extLst>
            <a:ext uri="{FF2B5EF4-FFF2-40B4-BE49-F238E27FC236}">
              <a16:creationId xmlns:a16="http://schemas.microsoft.com/office/drawing/2014/main" id="{733E1E10-50B3-4413-AE53-649356EF7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4" name="Picture 5">
          <a:extLst>
            <a:ext uri="{FF2B5EF4-FFF2-40B4-BE49-F238E27FC236}">
              <a16:creationId xmlns:a16="http://schemas.microsoft.com/office/drawing/2014/main" id="{544DEE03-D886-4F39-AB12-D3718707F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5" name="Picture 5">
          <a:extLst>
            <a:ext uri="{FF2B5EF4-FFF2-40B4-BE49-F238E27FC236}">
              <a16:creationId xmlns:a16="http://schemas.microsoft.com/office/drawing/2014/main" id="{8EA4C4AE-1CCE-468B-A984-91FFB0183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6" name="Picture 5">
          <a:extLst>
            <a:ext uri="{FF2B5EF4-FFF2-40B4-BE49-F238E27FC236}">
              <a16:creationId xmlns:a16="http://schemas.microsoft.com/office/drawing/2014/main" id="{B120E957-E45F-482C-8B94-1E65EED01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7" name="Picture 5">
          <a:extLst>
            <a:ext uri="{FF2B5EF4-FFF2-40B4-BE49-F238E27FC236}">
              <a16:creationId xmlns:a16="http://schemas.microsoft.com/office/drawing/2014/main" id="{CB267C46-49A7-429E-A3E0-C1571F9B7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8" name="Picture 5">
          <a:extLst>
            <a:ext uri="{FF2B5EF4-FFF2-40B4-BE49-F238E27FC236}">
              <a16:creationId xmlns:a16="http://schemas.microsoft.com/office/drawing/2014/main" id="{54C8A18D-BCF2-46B2-956B-56037558BA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29" name="Picture 5">
          <a:extLst>
            <a:ext uri="{FF2B5EF4-FFF2-40B4-BE49-F238E27FC236}">
              <a16:creationId xmlns:a16="http://schemas.microsoft.com/office/drawing/2014/main" id="{EE9DC33D-9DEA-4482-8EEE-881BE75F4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30" name="Picture 5">
          <a:extLst>
            <a:ext uri="{FF2B5EF4-FFF2-40B4-BE49-F238E27FC236}">
              <a16:creationId xmlns:a16="http://schemas.microsoft.com/office/drawing/2014/main" id="{D48452B0-D8CC-4C84-94C3-3F9400465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31" name="Picture 5">
          <a:extLst>
            <a:ext uri="{FF2B5EF4-FFF2-40B4-BE49-F238E27FC236}">
              <a16:creationId xmlns:a16="http://schemas.microsoft.com/office/drawing/2014/main" id="{FB0C53FD-E8FA-415F-8A1D-71236EF3A7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32" name="Picture 5">
          <a:extLst>
            <a:ext uri="{FF2B5EF4-FFF2-40B4-BE49-F238E27FC236}">
              <a16:creationId xmlns:a16="http://schemas.microsoft.com/office/drawing/2014/main" id="{4C82DD37-F171-4723-9062-837A627609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33" name="Picture 5">
          <a:extLst>
            <a:ext uri="{FF2B5EF4-FFF2-40B4-BE49-F238E27FC236}">
              <a16:creationId xmlns:a16="http://schemas.microsoft.com/office/drawing/2014/main" id="{67E44A3E-9065-4E3A-8950-2EB46F3E9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808182</xdr:rowOff>
    </xdr:to>
    <xdr:pic>
      <xdr:nvPicPr>
        <xdr:cNvPr id="9534" name="Picture 5">
          <a:extLst>
            <a:ext uri="{FF2B5EF4-FFF2-40B4-BE49-F238E27FC236}">
              <a16:creationId xmlns:a16="http://schemas.microsoft.com/office/drawing/2014/main" id="{C006A701-E08A-462A-9657-AD0619F7F0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35" name="Picture 5">
          <a:extLst>
            <a:ext uri="{FF2B5EF4-FFF2-40B4-BE49-F238E27FC236}">
              <a16:creationId xmlns:a16="http://schemas.microsoft.com/office/drawing/2014/main" id="{2BF95A73-00D0-4458-B92D-366EE7A8E8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36" name="Picture 5">
          <a:extLst>
            <a:ext uri="{FF2B5EF4-FFF2-40B4-BE49-F238E27FC236}">
              <a16:creationId xmlns:a16="http://schemas.microsoft.com/office/drawing/2014/main" id="{0EC7C033-EE65-4AC4-A7BC-1FBAD0EB5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37" name="Picture 5">
          <a:extLst>
            <a:ext uri="{FF2B5EF4-FFF2-40B4-BE49-F238E27FC236}">
              <a16:creationId xmlns:a16="http://schemas.microsoft.com/office/drawing/2014/main" id="{2095724A-6F5B-4D13-9B15-2DC9FD313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38" name="Picture 5">
          <a:extLst>
            <a:ext uri="{FF2B5EF4-FFF2-40B4-BE49-F238E27FC236}">
              <a16:creationId xmlns:a16="http://schemas.microsoft.com/office/drawing/2014/main" id="{F365AFA2-143F-4052-BD14-B32EF7FCC0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39" name="Picture 5">
          <a:extLst>
            <a:ext uri="{FF2B5EF4-FFF2-40B4-BE49-F238E27FC236}">
              <a16:creationId xmlns:a16="http://schemas.microsoft.com/office/drawing/2014/main" id="{FC4E71BB-68B3-4B5C-8986-39CB03A014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0" name="Picture 5">
          <a:extLst>
            <a:ext uri="{FF2B5EF4-FFF2-40B4-BE49-F238E27FC236}">
              <a16:creationId xmlns:a16="http://schemas.microsoft.com/office/drawing/2014/main" id="{6FCBC75A-7103-4E1F-A6CE-FB4F781678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1" name="Picture 5">
          <a:extLst>
            <a:ext uri="{FF2B5EF4-FFF2-40B4-BE49-F238E27FC236}">
              <a16:creationId xmlns:a16="http://schemas.microsoft.com/office/drawing/2014/main" id="{36442EA8-E967-4594-B348-ED5B743B8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2" name="Picture 5">
          <a:extLst>
            <a:ext uri="{FF2B5EF4-FFF2-40B4-BE49-F238E27FC236}">
              <a16:creationId xmlns:a16="http://schemas.microsoft.com/office/drawing/2014/main" id="{1CF84940-DD4D-46D7-A90C-BF3C322207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3" name="Picture 5">
          <a:extLst>
            <a:ext uri="{FF2B5EF4-FFF2-40B4-BE49-F238E27FC236}">
              <a16:creationId xmlns:a16="http://schemas.microsoft.com/office/drawing/2014/main" id="{768190F5-7800-4CDB-89A7-6E03423321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4" name="Picture 5">
          <a:extLst>
            <a:ext uri="{FF2B5EF4-FFF2-40B4-BE49-F238E27FC236}">
              <a16:creationId xmlns:a16="http://schemas.microsoft.com/office/drawing/2014/main" id="{0543EAE1-5824-4B97-BF1D-324969373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5" name="Picture 5">
          <a:extLst>
            <a:ext uri="{FF2B5EF4-FFF2-40B4-BE49-F238E27FC236}">
              <a16:creationId xmlns:a16="http://schemas.microsoft.com/office/drawing/2014/main" id="{2FDC6C3B-7D0F-4BDA-8086-6FC9DA177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6" name="Picture 5">
          <a:extLst>
            <a:ext uri="{FF2B5EF4-FFF2-40B4-BE49-F238E27FC236}">
              <a16:creationId xmlns:a16="http://schemas.microsoft.com/office/drawing/2014/main" id="{FDFDD012-1C32-45C1-BE9C-99E5AD565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7" name="Picture 5">
          <a:extLst>
            <a:ext uri="{FF2B5EF4-FFF2-40B4-BE49-F238E27FC236}">
              <a16:creationId xmlns:a16="http://schemas.microsoft.com/office/drawing/2014/main" id="{90FAED57-A50E-4625-A262-7460DBF13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8" name="Picture 5">
          <a:extLst>
            <a:ext uri="{FF2B5EF4-FFF2-40B4-BE49-F238E27FC236}">
              <a16:creationId xmlns:a16="http://schemas.microsoft.com/office/drawing/2014/main" id="{80D871F0-CAC8-47FF-9C50-CDCDC7CAC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49" name="Picture 5">
          <a:extLst>
            <a:ext uri="{FF2B5EF4-FFF2-40B4-BE49-F238E27FC236}">
              <a16:creationId xmlns:a16="http://schemas.microsoft.com/office/drawing/2014/main" id="{CD1BEF9F-7EFA-4570-8646-649DA3D02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0" name="Picture 5">
          <a:extLst>
            <a:ext uri="{FF2B5EF4-FFF2-40B4-BE49-F238E27FC236}">
              <a16:creationId xmlns:a16="http://schemas.microsoft.com/office/drawing/2014/main" id="{1A473B77-C8EB-4193-BB20-537326EDF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1" name="Picture 5">
          <a:extLst>
            <a:ext uri="{FF2B5EF4-FFF2-40B4-BE49-F238E27FC236}">
              <a16:creationId xmlns:a16="http://schemas.microsoft.com/office/drawing/2014/main" id="{824774A1-DA7B-46E9-99BD-44C9E92F26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2" name="Picture 5">
          <a:extLst>
            <a:ext uri="{FF2B5EF4-FFF2-40B4-BE49-F238E27FC236}">
              <a16:creationId xmlns:a16="http://schemas.microsoft.com/office/drawing/2014/main" id="{33D45027-56DF-436B-8F01-403949C78B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3" name="Picture 5">
          <a:extLst>
            <a:ext uri="{FF2B5EF4-FFF2-40B4-BE49-F238E27FC236}">
              <a16:creationId xmlns:a16="http://schemas.microsoft.com/office/drawing/2014/main" id="{4A754937-5E9F-4E7F-8F2D-1E852DFE0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4" name="Picture 5">
          <a:extLst>
            <a:ext uri="{FF2B5EF4-FFF2-40B4-BE49-F238E27FC236}">
              <a16:creationId xmlns:a16="http://schemas.microsoft.com/office/drawing/2014/main" id="{3C3959DA-DF0A-43AD-B52B-0DB9DEB66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5" name="Picture 5">
          <a:extLst>
            <a:ext uri="{FF2B5EF4-FFF2-40B4-BE49-F238E27FC236}">
              <a16:creationId xmlns:a16="http://schemas.microsoft.com/office/drawing/2014/main" id="{1D78FEB3-D97E-4AE9-A009-D89014DEB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6" name="Picture 5">
          <a:extLst>
            <a:ext uri="{FF2B5EF4-FFF2-40B4-BE49-F238E27FC236}">
              <a16:creationId xmlns:a16="http://schemas.microsoft.com/office/drawing/2014/main" id="{CA6BE03D-3F17-43E8-8306-2BE44CCA36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7" name="Picture 5">
          <a:extLst>
            <a:ext uri="{FF2B5EF4-FFF2-40B4-BE49-F238E27FC236}">
              <a16:creationId xmlns:a16="http://schemas.microsoft.com/office/drawing/2014/main" id="{4E9F21A6-9A9B-4BEE-81AE-41B0EF9389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8" name="Picture 5">
          <a:extLst>
            <a:ext uri="{FF2B5EF4-FFF2-40B4-BE49-F238E27FC236}">
              <a16:creationId xmlns:a16="http://schemas.microsoft.com/office/drawing/2014/main" id="{D41472B8-8937-4E79-8071-7383A57EB3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59" name="Picture 5">
          <a:extLst>
            <a:ext uri="{FF2B5EF4-FFF2-40B4-BE49-F238E27FC236}">
              <a16:creationId xmlns:a16="http://schemas.microsoft.com/office/drawing/2014/main" id="{5DB9A410-F67E-4DD7-93E4-0B64FC445D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0" name="Picture 5">
          <a:extLst>
            <a:ext uri="{FF2B5EF4-FFF2-40B4-BE49-F238E27FC236}">
              <a16:creationId xmlns:a16="http://schemas.microsoft.com/office/drawing/2014/main" id="{0249CCDD-4307-473B-8386-D455BD7B2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1" name="Picture 5">
          <a:extLst>
            <a:ext uri="{FF2B5EF4-FFF2-40B4-BE49-F238E27FC236}">
              <a16:creationId xmlns:a16="http://schemas.microsoft.com/office/drawing/2014/main" id="{382BAAAA-00CA-4EE0-B17A-B6B828D99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2" name="Picture 5">
          <a:extLst>
            <a:ext uri="{FF2B5EF4-FFF2-40B4-BE49-F238E27FC236}">
              <a16:creationId xmlns:a16="http://schemas.microsoft.com/office/drawing/2014/main" id="{C038C455-89F7-40A0-9F53-E86FCC2511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3" name="Picture 5">
          <a:extLst>
            <a:ext uri="{FF2B5EF4-FFF2-40B4-BE49-F238E27FC236}">
              <a16:creationId xmlns:a16="http://schemas.microsoft.com/office/drawing/2014/main" id="{DBAEC445-F764-46D0-9C38-2D7CD87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4" name="Picture 5">
          <a:extLst>
            <a:ext uri="{FF2B5EF4-FFF2-40B4-BE49-F238E27FC236}">
              <a16:creationId xmlns:a16="http://schemas.microsoft.com/office/drawing/2014/main" id="{3FB037CE-5F5B-4F72-9E8F-8E555CFFD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5" name="Picture 5">
          <a:extLst>
            <a:ext uri="{FF2B5EF4-FFF2-40B4-BE49-F238E27FC236}">
              <a16:creationId xmlns:a16="http://schemas.microsoft.com/office/drawing/2014/main" id="{7BA8B2A5-7133-4C02-9862-FCAF9639D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6" name="Picture 5">
          <a:extLst>
            <a:ext uri="{FF2B5EF4-FFF2-40B4-BE49-F238E27FC236}">
              <a16:creationId xmlns:a16="http://schemas.microsoft.com/office/drawing/2014/main" id="{D4B14E91-5C06-4433-9CE9-359FA1EBC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7" name="Picture 5">
          <a:extLst>
            <a:ext uri="{FF2B5EF4-FFF2-40B4-BE49-F238E27FC236}">
              <a16:creationId xmlns:a16="http://schemas.microsoft.com/office/drawing/2014/main" id="{BEAD5C0E-4BBC-4BD9-9ACD-7A4CFD4E7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8" name="Picture 5">
          <a:extLst>
            <a:ext uri="{FF2B5EF4-FFF2-40B4-BE49-F238E27FC236}">
              <a16:creationId xmlns:a16="http://schemas.microsoft.com/office/drawing/2014/main" id="{E3BE7DBB-B24C-43BA-9285-EAA09A7616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69" name="Picture 5">
          <a:extLst>
            <a:ext uri="{FF2B5EF4-FFF2-40B4-BE49-F238E27FC236}">
              <a16:creationId xmlns:a16="http://schemas.microsoft.com/office/drawing/2014/main" id="{52C78C57-418F-4469-A3A5-97EE9571E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0" name="Picture 5">
          <a:extLst>
            <a:ext uri="{FF2B5EF4-FFF2-40B4-BE49-F238E27FC236}">
              <a16:creationId xmlns:a16="http://schemas.microsoft.com/office/drawing/2014/main" id="{3E61FABA-0E05-49AB-95EC-D5A0FBCFE3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1" name="Picture 5">
          <a:extLst>
            <a:ext uri="{FF2B5EF4-FFF2-40B4-BE49-F238E27FC236}">
              <a16:creationId xmlns:a16="http://schemas.microsoft.com/office/drawing/2014/main" id="{931EE138-3DFB-4BA1-8388-9D22C58B93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2" name="Picture 5">
          <a:extLst>
            <a:ext uri="{FF2B5EF4-FFF2-40B4-BE49-F238E27FC236}">
              <a16:creationId xmlns:a16="http://schemas.microsoft.com/office/drawing/2014/main" id="{7BA3CBBF-80B7-4FF2-A00C-6D2D3FA757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3" name="Picture 5">
          <a:extLst>
            <a:ext uri="{FF2B5EF4-FFF2-40B4-BE49-F238E27FC236}">
              <a16:creationId xmlns:a16="http://schemas.microsoft.com/office/drawing/2014/main" id="{DD90AF11-E4C7-42C7-8A04-AEFDADEF64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4" name="Picture 5">
          <a:extLst>
            <a:ext uri="{FF2B5EF4-FFF2-40B4-BE49-F238E27FC236}">
              <a16:creationId xmlns:a16="http://schemas.microsoft.com/office/drawing/2014/main" id="{9D1253B7-2FD9-4B18-AFDA-DA90CA2455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5" name="Picture 5">
          <a:extLst>
            <a:ext uri="{FF2B5EF4-FFF2-40B4-BE49-F238E27FC236}">
              <a16:creationId xmlns:a16="http://schemas.microsoft.com/office/drawing/2014/main" id="{F9B487EC-7FC2-4895-9924-852491BC98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576" name="Picture 5">
          <a:extLst>
            <a:ext uri="{FF2B5EF4-FFF2-40B4-BE49-F238E27FC236}">
              <a16:creationId xmlns:a16="http://schemas.microsoft.com/office/drawing/2014/main" id="{BE02A61D-E1E5-40F2-8DA0-817E31E87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77" name="Picture 5">
          <a:extLst>
            <a:ext uri="{FF2B5EF4-FFF2-40B4-BE49-F238E27FC236}">
              <a16:creationId xmlns:a16="http://schemas.microsoft.com/office/drawing/2014/main" id="{A087097E-5EE8-446D-B6C9-EB4CB15E6A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78" name="Picture 5">
          <a:extLst>
            <a:ext uri="{FF2B5EF4-FFF2-40B4-BE49-F238E27FC236}">
              <a16:creationId xmlns:a16="http://schemas.microsoft.com/office/drawing/2014/main" id="{9135EFE3-8BE8-42D1-8791-75B8DC4A10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79" name="Picture 5">
          <a:extLst>
            <a:ext uri="{FF2B5EF4-FFF2-40B4-BE49-F238E27FC236}">
              <a16:creationId xmlns:a16="http://schemas.microsoft.com/office/drawing/2014/main" id="{9A40C98B-0876-4744-AFD3-1F1F23211E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0" name="Picture 5">
          <a:extLst>
            <a:ext uri="{FF2B5EF4-FFF2-40B4-BE49-F238E27FC236}">
              <a16:creationId xmlns:a16="http://schemas.microsoft.com/office/drawing/2014/main" id="{648E0201-1C1C-4165-8AA9-09FC8AF6F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1" name="Picture 5">
          <a:extLst>
            <a:ext uri="{FF2B5EF4-FFF2-40B4-BE49-F238E27FC236}">
              <a16:creationId xmlns:a16="http://schemas.microsoft.com/office/drawing/2014/main" id="{FF204015-FAE3-4CD5-B279-157718C7C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2" name="Picture 5">
          <a:extLst>
            <a:ext uri="{FF2B5EF4-FFF2-40B4-BE49-F238E27FC236}">
              <a16:creationId xmlns:a16="http://schemas.microsoft.com/office/drawing/2014/main" id="{025200B0-5B10-4616-BAAD-06D264563A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3" name="Picture 5">
          <a:extLst>
            <a:ext uri="{FF2B5EF4-FFF2-40B4-BE49-F238E27FC236}">
              <a16:creationId xmlns:a16="http://schemas.microsoft.com/office/drawing/2014/main" id="{68182CB3-1346-40C7-B8D1-60AA37D65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4" name="Picture 5">
          <a:extLst>
            <a:ext uri="{FF2B5EF4-FFF2-40B4-BE49-F238E27FC236}">
              <a16:creationId xmlns:a16="http://schemas.microsoft.com/office/drawing/2014/main" id="{5843ADDC-71D8-4F27-A3D2-D274BD5CB1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5" name="Picture 5">
          <a:extLst>
            <a:ext uri="{FF2B5EF4-FFF2-40B4-BE49-F238E27FC236}">
              <a16:creationId xmlns:a16="http://schemas.microsoft.com/office/drawing/2014/main" id="{838FF4DA-6CF7-44B4-8DEE-58DA0F1054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6" name="Picture 5">
          <a:extLst>
            <a:ext uri="{FF2B5EF4-FFF2-40B4-BE49-F238E27FC236}">
              <a16:creationId xmlns:a16="http://schemas.microsoft.com/office/drawing/2014/main" id="{D88A14EC-2A3D-496A-8CB8-3A03BAB7E1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7" name="Picture 5">
          <a:extLst>
            <a:ext uri="{FF2B5EF4-FFF2-40B4-BE49-F238E27FC236}">
              <a16:creationId xmlns:a16="http://schemas.microsoft.com/office/drawing/2014/main" id="{DDA2EAB0-9101-4150-A7E7-9CD881B8D4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8" name="Picture 5">
          <a:extLst>
            <a:ext uri="{FF2B5EF4-FFF2-40B4-BE49-F238E27FC236}">
              <a16:creationId xmlns:a16="http://schemas.microsoft.com/office/drawing/2014/main" id="{E6212E1B-0B90-4404-9B43-5308683218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89" name="Picture 5">
          <a:extLst>
            <a:ext uri="{FF2B5EF4-FFF2-40B4-BE49-F238E27FC236}">
              <a16:creationId xmlns:a16="http://schemas.microsoft.com/office/drawing/2014/main" id="{019DA152-9F84-45E9-AF9D-4DAF052B2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0" name="Picture 5">
          <a:extLst>
            <a:ext uri="{FF2B5EF4-FFF2-40B4-BE49-F238E27FC236}">
              <a16:creationId xmlns:a16="http://schemas.microsoft.com/office/drawing/2014/main" id="{C7190F9F-48FA-4D5C-AA12-BB92CF9E30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1" name="Picture 5">
          <a:extLst>
            <a:ext uri="{FF2B5EF4-FFF2-40B4-BE49-F238E27FC236}">
              <a16:creationId xmlns:a16="http://schemas.microsoft.com/office/drawing/2014/main" id="{F479BB39-533A-4C98-8E7B-EE63F5C27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2" name="Picture 5">
          <a:extLst>
            <a:ext uri="{FF2B5EF4-FFF2-40B4-BE49-F238E27FC236}">
              <a16:creationId xmlns:a16="http://schemas.microsoft.com/office/drawing/2014/main" id="{97A11DFD-C078-46DE-98C1-3358F410C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3" name="Picture 5">
          <a:extLst>
            <a:ext uri="{FF2B5EF4-FFF2-40B4-BE49-F238E27FC236}">
              <a16:creationId xmlns:a16="http://schemas.microsoft.com/office/drawing/2014/main" id="{E1F48ECA-61C5-47A2-A97B-2B16D0F1B2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4" name="Picture 5">
          <a:extLst>
            <a:ext uri="{FF2B5EF4-FFF2-40B4-BE49-F238E27FC236}">
              <a16:creationId xmlns:a16="http://schemas.microsoft.com/office/drawing/2014/main" id="{3944699D-2903-402A-BE00-B035D309F6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5" name="Picture 5">
          <a:extLst>
            <a:ext uri="{FF2B5EF4-FFF2-40B4-BE49-F238E27FC236}">
              <a16:creationId xmlns:a16="http://schemas.microsoft.com/office/drawing/2014/main" id="{248EFD97-A5E3-4DF9-B4F1-F98853252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6" name="Picture 5">
          <a:extLst>
            <a:ext uri="{FF2B5EF4-FFF2-40B4-BE49-F238E27FC236}">
              <a16:creationId xmlns:a16="http://schemas.microsoft.com/office/drawing/2014/main" id="{B100B749-D007-401C-B713-7EE3A7F345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7" name="Picture 5">
          <a:extLst>
            <a:ext uri="{FF2B5EF4-FFF2-40B4-BE49-F238E27FC236}">
              <a16:creationId xmlns:a16="http://schemas.microsoft.com/office/drawing/2014/main" id="{87FFE342-C375-4478-A6A3-214AF5BC7B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8" name="Picture 5">
          <a:extLst>
            <a:ext uri="{FF2B5EF4-FFF2-40B4-BE49-F238E27FC236}">
              <a16:creationId xmlns:a16="http://schemas.microsoft.com/office/drawing/2014/main" id="{509C78B9-D4AC-4363-8ED7-9E8AA71074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599" name="Picture 5">
          <a:extLst>
            <a:ext uri="{FF2B5EF4-FFF2-40B4-BE49-F238E27FC236}">
              <a16:creationId xmlns:a16="http://schemas.microsoft.com/office/drawing/2014/main" id="{DCF058BE-18CA-4379-803F-AD4450F1F3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0" name="Picture 5">
          <a:extLst>
            <a:ext uri="{FF2B5EF4-FFF2-40B4-BE49-F238E27FC236}">
              <a16:creationId xmlns:a16="http://schemas.microsoft.com/office/drawing/2014/main" id="{58E2DD3E-0135-4578-9F20-500BF88958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1" name="Picture 5">
          <a:extLst>
            <a:ext uri="{FF2B5EF4-FFF2-40B4-BE49-F238E27FC236}">
              <a16:creationId xmlns:a16="http://schemas.microsoft.com/office/drawing/2014/main" id="{842340EB-DCED-4C28-BF03-59A1D323B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2" name="Picture 5">
          <a:extLst>
            <a:ext uri="{FF2B5EF4-FFF2-40B4-BE49-F238E27FC236}">
              <a16:creationId xmlns:a16="http://schemas.microsoft.com/office/drawing/2014/main" id="{0E270F70-5D16-4640-86E3-EDB9F3F678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3" name="Picture 5">
          <a:extLst>
            <a:ext uri="{FF2B5EF4-FFF2-40B4-BE49-F238E27FC236}">
              <a16:creationId xmlns:a16="http://schemas.microsoft.com/office/drawing/2014/main" id="{50DAC29F-A564-49A0-B3D4-41FF2C5CA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4" name="Picture 5">
          <a:extLst>
            <a:ext uri="{FF2B5EF4-FFF2-40B4-BE49-F238E27FC236}">
              <a16:creationId xmlns:a16="http://schemas.microsoft.com/office/drawing/2014/main" id="{2221CEE9-94C7-44B0-9F12-52E40422DF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5" name="Picture 5">
          <a:extLst>
            <a:ext uri="{FF2B5EF4-FFF2-40B4-BE49-F238E27FC236}">
              <a16:creationId xmlns:a16="http://schemas.microsoft.com/office/drawing/2014/main" id="{EFB52ACB-5B6E-4685-BDFA-FF6F87DE20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6" name="Picture 5">
          <a:extLst>
            <a:ext uri="{FF2B5EF4-FFF2-40B4-BE49-F238E27FC236}">
              <a16:creationId xmlns:a16="http://schemas.microsoft.com/office/drawing/2014/main" id="{5ED640FE-BFEF-4655-A24C-ACE9B02ED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7" name="Picture 5">
          <a:extLst>
            <a:ext uri="{FF2B5EF4-FFF2-40B4-BE49-F238E27FC236}">
              <a16:creationId xmlns:a16="http://schemas.microsoft.com/office/drawing/2014/main" id="{9A2C4988-B991-4008-A62B-7AA5C2B08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8" name="Picture 5">
          <a:extLst>
            <a:ext uri="{FF2B5EF4-FFF2-40B4-BE49-F238E27FC236}">
              <a16:creationId xmlns:a16="http://schemas.microsoft.com/office/drawing/2014/main" id="{FE3250DE-987D-4F17-884B-C048CD177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09" name="Picture 5">
          <a:extLst>
            <a:ext uri="{FF2B5EF4-FFF2-40B4-BE49-F238E27FC236}">
              <a16:creationId xmlns:a16="http://schemas.microsoft.com/office/drawing/2014/main" id="{39779050-7D48-4826-8811-74051E133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0" name="Picture 5">
          <a:extLst>
            <a:ext uri="{FF2B5EF4-FFF2-40B4-BE49-F238E27FC236}">
              <a16:creationId xmlns:a16="http://schemas.microsoft.com/office/drawing/2014/main" id="{090FC332-8BC4-4C3B-B936-A3EC130E3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1" name="Picture 5">
          <a:extLst>
            <a:ext uri="{FF2B5EF4-FFF2-40B4-BE49-F238E27FC236}">
              <a16:creationId xmlns:a16="http://schemas.microsoft.com/office/drawing/2014/main" id="{06E8A050-A161-4B04-B7CA-A8A833CC1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2" name="Picture 5">
          <a:extLst>
            <a:ext uri="{FF2B5EF4-FFF2-40B4-BE49-F238E27FC236}">
              <a16:creationId xmlns:a16="http://schemas.microsoft.com/office/drawing/2014/main" id="{03F0D2BB-D4FD-474A-942C-EC7CC991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3" name="Picture 5">
          <a:extLst>
            <a:ext uri="{FF2B5EF4-FFF2-40B4-BE49-F238E27FC236}">
              <a16:creationId xmlns:a16="http://schemas.microsoft.com/office/drawing/2014/main" id="{561F1E64-6F34-448B-81B5-23DAF8F287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4" name="Picture 5">
          <a:extLst>
            <a:ext uri="{FF2B5EF4-FFF2-40B4-BE49-F238E27FC236}">
              <a16:creationId xmlns:a16="http://schemas.microsoft.com/office/drawing/2014/main" id="{B8ABC953-C705-498D-8325-C7F596D84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5" name="Picture 5">
          <a:extLst>
            <a:ext uri="{FF2B5EF4-FFF2-40B4-BE49-F238E27FC236}">
              <a16:creationId xmlns:a16="http://schemas.microsoft.com/office/drawing/2014/main" id="{BDEFD404-F4A1-432C-BE28-7FFAF428E6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6" name="Picture 5">
          <a:extLst>
            <a:ext uri="{FF2B5EF4-FFF2-40B4-BE49-F238E27FC236}">
              <a16:creationId xmlns:a16="http://schemas.microsoft.com/office/drawing/2014/main" id="{2E2EB859-9686-4261-89EA-13EED7EFF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7" name="Picture 5">
          <a:extLst>
            <a:ext uri="{FF2B5EF4-FFF2-40B4-BE49-F238E27FC236}">
              <a16:creationId xmlns:a16="http://schemas.microsoft.com/office/drawing/2014/main" id="{F7140B07-889C-4F24-8E91-1F649BDE9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8" name="Picture 5">
          <a:extLst>
            <a:ext uri="{FF2B5EF4-FFF2-40B4-BE49-F238E27FC236}">
              <a16:creationId xmlns:a16="http://schemas.microsoft.com/office/drawing/2014/main" id="{42DC7840-A35D-4329-B12F-716266D30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19" name="Picture 5">
          <a:extLst>
            <a:ext uri="{FF2B5EF4-FFF2-40B4-BE49-F238E27FC236}">
              <a16:creationId xmlns:a16="http://schemas.microsoft.com/office/drawing/2014/main" id="{BD0C1657-9CF4-4475-B264-C55D51E40E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0" name="Picture 5">
          <a:extLst>
            <a:ext uri="{FF2B5EF4-FFF2-40B4-BE49-F238E27FC236}">
              <a16:creationId xmlns:a16="http://schemas.microsoft.com/office/drawing/2014/main" id="{D8EBB597-F1C2-43BC-97CE-FFD2ABC56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1" name="Picture 5">
          <a:extLst>
            <a:ext uri="{FF2B5EF4-FFF2-40B4-BE49-F238E27FC236}">
              <a16:creationId xmlns:a16="http://schemas.microsoft.com/office/drawing/2014/main" id="{9B233758-C68D-4A82-9B41-1A4CD5362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2" name="Picture 5">
          <a:extLst>
            <a:ext uri="{FF2B5EF4-FFF2-40B4-BE49-F238E27FC236}">
              <a16:creationId xmlns:a16="http://schemas.microsoft.com/office/drawing/2014/main" id="{0A1C8A85-B485-4AE3-AC07-A9F2EAF3AC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3" name="Picture 5">
          <a:extLst>
            <a:ext uri="{FF2B5EF4-FFF2-40B4-BE49-F238E27FC236}">
              <a16:creationId xmlns:a16="http://schemas.microsoft.com/office/drawing/2014/main" id="{F24A1BDA-B350-4B0C-A0CC-0AEBBB01C1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4" name="Picture 5">
          <a:extLst>
            <a:ext uri="{FF2B5EF4-FFF2-40B4-BE49-F238E27FC236}">
              <a16:creationId xmlns:a16="http://schemas.microsoft.com/office/drawing/2014/main" id="{2A1BDFE2-73EA-4095-9A82-F0C28B189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5" name="Picture 5">
          <a:extLst>
            <a:ext uri="{FF2B5EF4-FFF2-40B4-BE49-F238E27FC236}">
              <a16:creationId xmlns:a16="http://schemas.microsoft.com/office/drawing/2014/main" id="{9599E24F-0B19-4E8F-928D-6505BB55F5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6" name="Picture 5">
          <a:extLst>
            <a:ext uri="{FF2B5EF4-FFF2-40B4-BE49-F238E27FC236}">
              <a16:creationId xmlns:a16="http://schemas.microsoft.com/office/drawing/2014/main" id="{C7D16225-3BE4-4731-B3D0-57770B298D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7" name="Picture 5">
          <a:extLst>
            <a:ext uri="{FF2B5EF4-FFF2-40B4-BE49-F238E27FC236}">
              <a16:creationId xmlns:a16="http://schemas.microsoft.com/office/drawing/2014/main" id="{725F55E3-884B-4744-96FB-2E7EBAEE67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8" name="Picture 5">
          <a:extLst>
            <a:ext uri="{FF2B5EF4-FFF2-40B4-BE49-F238E27FC236}">
              <a16:creationId xmlns:a16="http://schemas.microsoft.com/office/drawing/2014/main" id="{AA086195-CC0E-43A9-9A12-6AA9EF38FB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29" name="Picture 5">
          <a:extLst>
            <a:ext uri="{FF2B5EF4-FFF2-40B4-BE49-F238E27FC236}">
              <a16:creationId xmlns:a16="http://schemas.microsoft.com/office/drawing/2014/main" id="{FD91247D-559C-4F1F-B1D2-CEA1C6160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0" name="Picture 5">
          <a:extLst>
            <a:ext uri="{FF2B5EF4-FFF2-40B4-BE49-F238E27FC236}">
              <a16:creationId xmlns:a16="http://schemas.microsoft.com/office/drawing/2014/main" id="{CE08C4AF-2042-4AEE-8B5D-EC380ECC01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1" name="Picture 5">
          <a:extLst>
            <a:ext uri="{FF2B5EF4-FFF2-40B4-BE49-F238E27FC236}">
              <a16:creationId xmlns:a16="http://schemas.microsoft.com/office/drawing/2014/main" id="{3470E4C6-FDFD-45E4-8E12-E9C9C5AA6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2" name="Picture 5">
          <a:extLst>
            <a:ext uri="{FF2B5EF4-FFF2-40B4-BE49-F238E27FC236}">
              <a16:creationId xmlns:a16="http://schemas.microsoft.com/office/drawing/2014/main" id="{25A4FEB7-E945-435C-94D6-0A9540E931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3" name="Picture 5">
          <a:extLst>
            <a:ext uri="{FF2B5EF4-FFF2-40B4-BE49-F238E27FC236}">
              <a16:creationId xmlns:a16="http://schemas.microsoft.com/office/drawing/2014/main" id="{B84F06E5-4486-444F-9FDE-1D6BEB3B1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4" name="Picture 5">
          <a:extLst>
            <a:ext uri="{FF2B5EF4-FFF2-40B4-BE49-F238E27FC236}">
              <a16:creationId xmlns:a16="http://schemas.microsoft.com/office/drawing/2014/main" id="{20C3744F-B3BE-442F-83D0-D85D7FBB0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5" name="Picture 5">
          <a:extLst>
            <a:ext uri="{FF2B5EF4-FFF2-40B4-BE49-F238E27FC236}">
              <a16:creationId xmlns:a16="http://schemas.microsoft.com/office/drawing/2014/main" id="{D3A2A732-9089-45D1-A835-0ED24D6B92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6" name="Picture 5">
          <a:extLst>
            <a:ext uri="{FF2B5EF4-FFF2-40B4-BE49-F238E27FC236}">
              <a16:creationId xmlns:a16="http://schemas.microsoft.com/office/drawing/2014/main" id="{D1E406C8-B8A8-4E97-934D-F05B70A2BA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7" name="Picture 5">
          <a:extLst>
            <a:ext uri="{FF2B5EF4-FFF2-40B4-BE49-F238E27FC236}">
              <a16:creationId xmlns:a16="http://schemas.microsoft.com/office/drawing/2014/main" id="{BDD6E5C9-1F1F-4971-9D7B-E59D3589AA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38" name="Picture 5">
          <a:extLst>
            <a:ext uri="{FF2B5EF4-FFF2-40B4-BE49-F238E27FC236}">
              <a16:creationId xmlns:a16="http://schemas.microsoft.com/office/drawing/2014/main" id="{1FEB6460-E3DA-4FE5-8B31-39D5B5EDDD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39" name="Picture 5">
          <a:extLst>
            <a:ext uri="{FF2B5EF4-FFF2-40B4-BE49-F238E27FC236}">
              <a16:creationId xmlns:a16="http://schemas.microsoft.com/office/drawing/2014/main" id="{D80A0571-99F3-41A7-9822-60F91F47E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0" name="Picture 5">
          <a:extLst>
            <a:ext uri="{FF2B5EF4-FFF2-40B4-BE49-F238E27FC236}">
              <a16:creationId xmlns:a16="http://schemas.microsoft.com/office/drawing/2014/main" id="{034625AA-8D27-463E-BAD1-9B8B7FB03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1" name="Picture 5">
          <a:extLst>
            <a:ext uri="{FF2B5EF4-FFF2-40B4-BE49-F238E27FC236}">
              <a16:creationId xmlns:a16="http://schemas.microsoft.com/office/drawing/2014/main" id="{4DA238DE-9EA3-4BF4-8771-9C9A78A30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2" name="Picture 5">
          <a:extLst>
            <a:ext uri="{FF2B5EF4-FFF2-40B4-BE49-F238E27FC236}">
              <a16:creationId xmlns:a16="http://schemas.microsoft.com/office/drawing/2014/main" id="{509D5B6C-62CB-4540-AEF4-C558CB1CB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3" name="Picture 5">
          <a:extLst>
            <a:ext uri="{FF2B5EF4-FFF2-40B4-BE49-F238E27FC236}">
              <a16:creationId xmlns:a16="http://schemas.microsoft.com/office/drawing/2014/main" id="{E2924B2F-1E77-48AF-9A24-F3DD1B5CE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4" name="Picture 5">
          <a:extLst>
            <a:ext uri="{FF2B5EF4-FFF2-40B4-BE49-F238E27FC236}">
              <a16:creationId xmlns:a16="http://schemas.microsoft.com/office/drawing/2014/main" id="{44967B7D-8562-4248-9297-FD44F101F3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5" name="Picture 5">
          <a:extLst>
            <a:ext uri="{FF2B5EF4-FFF2-40B4-BE49-F238E27FC236}">
              <a16:creationId xmlns:a16="http://schemas.microsoft.com/office/drawing/2014/main" id="{A7C384D9-652B-494B-BCC4-E047191ED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6" name="Picture 5">
          <a:extLst>
            <a:ext uri="{FF2B5EF4-FFF2-40B4-BE49-F238E27FC236}">
              <a16:creationId xmlns:a16="http://schemas.microsoft.com/office/drawing/2014/main" id="{AB927EC1-0898-45B2-9018-5744B4E9B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7" name="Picture 5">
          <a:extLst>
            <a:ext uri="{FF2B5EF4-FFF2-40B4-BE49-F238E27FC236}">
              <a16:creationId xmlns:a16="http://schemas.microsoft.com/office/drawing/2014/main" id="{A190D443-4DF8-4998-A5CD-0CD5E52AC6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8" name="Picture 5">
          <a:extLst>
            <a:ext uri="{FF2B5EF4-FFF2-40B4-BE49-F238E27FC236}">
              <a16:creationId xmlns:a16="http://schemas.microsoft.com/office/drawing/2014/main" id="{A332BB9F-AADB-49C4-85AF-C1E649457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49" name="Picture 5">
          <a:extLst>
            <a:ext uri="{FF2B5EF4-FFF2-40B4-BE49-F238E27FC236}">
              <a16:creationId xmlns:a16="http://schemas.microsoft.com/office/drawing/2014/main" id="{AC2EA7ED-4399-4E3B-A2AA-C9EBDD6EA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0" name="Picture 5">
          <a:extLst>
            <a:ext uri="{FF2B5EF4-FFF2-40B4-BE49-F238E27FC236}">
              <a16:creationId xmlns:a16="http://schemas.microsoft.com/office/drawing/2014/main" id="{C7B4140A-C5B0-4183-9E77-5AFC4BDDF0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1" name="Picture 5">
          <a:extLst>
            <a:ext uri="{FF2B5EF4-FFF2-40B4-BE49-F238E27FC236}">
              <a16:creationId xmlns:a16="http://schemas.microsoft.com/office/drawing/2014/main" id="{419A22F0-C8B2-46F0-8425-C41C7E60C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2" name="Picture 5">
          <a:extLst>
            <a:ext uri="{FF2B5EF4-FFF2-40B4-BE49-F238E27FC236}">
              <a16:creationId xmlns:a16="http://schemas.microsoft.com/office/drawing/2014/main" id="{282FF153-48E3-4252-B478-40294EA84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3" name="Picture 5">
          <a:extLst>
            <a:ext uri="{FF2B5EF4-FFF2-40B4-BE49-F238E27FC236}">
              <a16:creationId xmlns:a16="http://schemas.microsoft.com/office/drawing/2014/main" id="{E583BACF-0E29-4373-8912-0CC23E4A3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4" name="Picture 5">
          <a:extLst>
            <a:ext uri="{FF2B5EF4-FFF2-40B4-BE49-F238E27FC236}">
              <a16:creationId xmlns:a16="http://schemas.microsoft.com/office/drawing/2014/main" id="{728BD6FF-3660-4770-BA15-30331B071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5" name="Picture 5">
          <a:extLst>
            <a:ext uri="{FF2B5EF4-FFF2-40B4-BE49-F238E27FC236}">
              <a16:creationId xmlns:a16="http://schemas.microsoft.com/office/drawing/2014/main" id="{6528FD48-A7A5-475F-A914-1403A788A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6" name="Picture 5">
          <a:extLst>
            <a:ext uri="{FF2B5EF4-FFF2-40B4-BE49-F238E27FC236}">
              <a16:creationId xmlns:a16="http://schemas.microsoft.com/office/drawing/2014/main" id="{74752BAD-D4FB-42E7-9A8D-090933B5A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7" name="Picture 5">
          <a:extLst>
            <a:ext uri="{FF2B5EF4-FFF2-40B4-BE49-F238E27FC236}">
              <a16:creationId xmlns:a16="http://schemas.microsoft.com/office/drawing/2014/main" id="{DDC68447-8D52-4B30-BD80-64180AD8E6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8" name="Picture 5">
          <a:extLst>
            <a:ext uri="{FF2B5EF4-FFF2-40B4-BE49-F238E27FC236}">
              <a16:creationId xmlns:a16="http://schemas.microsoft.com/office/drawing/2014/main" id="{8D2D3A88-11F5-4273-9052-D3C643985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659" name="Picture 5">
          <a:extLst>
            <a:ext uri="{FF2B5EF4-FFF2-40B4-BE49-F238E27FC236}">
              <a16:creationId xmlns:a16="http://schemas.microsoft.com/office/drawing/2014/main" id="{49DB843D-F116-43E1-9C5E-339DE3E3F9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0" name="Picture 5">
          <a:extLst>
            <a:ext uri="{FF2B5EF4-FFF2-40B4-BE49-F238E27FC236}">
              <a16:creationId xmlns:a16="http://schemas.microsoft.com/office/drawing/2014/main" id="{2133AC6B-BC5D-43B7-8D00-719CB5C39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1" name="Picture 5">
          <a:extLst>
            <a:ext uri="{FF2B5EF4-FFF2-40B4-BE49-F238E27FC236}">
              <a16:creationId xmlns:a16="http://schemas.microsoft.com/office/drawing/2014/main" id="{5FE5DFF3-F67C-49FE-BF37-B8902A6D3C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2" name="Picture 5">
          <a:extLst>
            <a:ext uri="{FF2B5EF4-FFF2-40B4-BE49-F238E27FC236}">
              <a16:creationId xmlns:a16="http://schemas.microsoft.com/office/drawing/2014/main" id="{EC5DE352-9939-4C4F-89DF-3935EFF40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3" name="Picture 5">
          <a:extLst>
            <a:ext uri="{FF2B5EF4-FFF2-40B4-BE49-F238E27FC236}">
              <a16:creationId xmlns:a16="http://schemas.microsoft.com/office/drawing/2014/main" id="{1E3B7059-EBEC-4462-B65E-D65F8B68A3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4" name="Picture 5">
          <a:extLst>
            <a:ext uri="{FF2B5EF4-FFF2-40B4-BE49-F238E27FC236}">
              <a16:creationId xmlns:a16="http://schemas.microsoft.com/office/drawing/2014/main" id="{67B487AA-19D7-4341-975B-F94618679A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5" name="Picture 5">
          <a:extLst>
            <a:ext uri="{FF2B5EF4-FFF2-40B4-BE49-F238E27FC236}">
              <a16:creationId xmlns:a16="http://schemas.microsoft.com/office/drawing/2014/main" id="{6FB9C791-3F5C-4252-B10D-D2C4B19F7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6" name="Picture 5">
          <a:extLst>
            <a:ext uri="{FF2B5EF4-FFF2-40B4-BE49-F238E27FC236}">
              <a16:creationId xmlns:a16="http://schemas.microsoft.com/office/drawing/2014/main" id="{294316F8-319C-4AAC-89C0-BDD85706C7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7" name="Picture 5">
          <a:extLst>
            <a:ext uri="{FF2B5EF4-FFF2-40B4-BE49-F238E27FC236}">
              <a16:creationId xmlns:a16="http://schemas.microsoft.com/office/drawing/2014/main" id="{BA8CEEAD-A357-46EB-BED6-BB3815109A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8" name="Picture 5">
          <a:extLst>
            <a:ext uri="{FF2B5EF4-FFF2-40B4-BE49-F238E27FC236}">
              <a16:creationId xmlns:a16="http://schemas.microsoft.com/office/drawing/2014/main" id="{02A180A5-096B-464E-9268-02509A5894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69" name="Picture 5">
          <a:extLst>
            <a:ext uri="{FF2B5EF4-FFF2-40B4-BE49-F238E27FC236}">
              <a16:creationId xmlns:a16="http://schemas.microsoft.com/office/drawing/2014/main" id="{5E0BB0A2-583F-41D1-A011-1FF001756D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0" name="Picture 5">
          <a:extLst>
            <a:ext uri="{FF2B5EF4-FFF2-40B4-BE49-F238E27FC236}">
              <a16:creationId xmlns:a16="http://schemas.microsoft.com/office/drawing/2014/main" id="{A6CBF9AA-457E-4AF9-82FB-B8CFFA66BB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1" name="Picture 5">
          <a:extLst>
            <a:ext uri="{FF2B5EF4-FFF2-40B4-BE49-F238E27FC236}">
              <a16:creationId xmlns:a16="http://schemas.microsoft.com/office/drawing/2014/main" id="{FCFB8B01-9D77-4109-845B-FD4E0041BF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2" name="Picture 5">
          <a:extLst>
            <a:ext uri="{FF2B5EF4-FFF2-40B4-BE49-F238E27FC236}">
              <a16:creationId xmlns:a16="http://schemas.microsoft.com/office/drawing/2014/main" id="{A45AAC60-7FBC-4CA2-8CF4-DDB83E63D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3" name="Picture 5">
          <a:extLst>
            <a:ext uri="{FF2B5EF4-FFF2-40B4-BE49-F238E27FC236}">
              <a16:creationId xmlns:a16="http://schemas.microsoft.com/office/drawing/2014/main" id="{A9E74D8F-DAC6-4687-A38C-8C168A7C9B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4" name="Picture 5">
          <a:extLst>
            <a:ext uri="{FF2B5EF4-FFF2-40B4-BE49-F238E27FC236}">
              <a16:creationId xmlns:a16="http://schemas.microsoft.com/office/drawing/2014/main" id="{19FD9198-6D12-4437-92A4-9F1B1CDCF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5" name="Picture 5">
          <a:extLst>
            <a:ext uri="{FF2B5EF4-FFF2-40B4-BE49-F238E27FC236}">
              <a16:creationId xmlns:a16="http://schemas.microsoft.com/office/drawing/2014/main" id="{DD86DC1D-3BC9-4F5E-B74F-678B15DA8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6" name="Picture 5">
          <a:extLst>
            <a:ext uri="{FF2B5EF4-FFF2-40B4-BE49-F238E27FC236}">
              <a16:creationId xmlns:a16="http://schemas.microsoft.com/office/drawing/2014/main" id="{4FBE34CA-AD17-43F7-B319-56EC7AC53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7" name="Picture 5">
          <a:extLst>
            <a:ext uri="{FF2B5EF4-FFF2-40B4-BE49-F238E27FC236}">
              <a16:creationId xmlns:a16="http://schemas.microsoft.com/office/drawing/2014/main" id="{EBEBE790-5964-4ABA-8237-E89695052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8" name="Picture 5">
          <a:extLst>
            <a:ext uri="{FF2B5EF4-FFF2-40B4-BE49-F238E27FC236}">
              <a16:creationId xmlns:a16="http://schemas.microsoft.com/office/drawing/2014/main" id="{6FB651BD-A321-4CE6-90CF-9B7A92D14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79" name="Picture 5">
          <a:extLst>
            <a:ext uri="{FF2B5EF4-FFF2-40B4-BE49-F238E27FC236}">
              <a16:creationId xmlns:a16="http://schemas.microsoft.com/office/drawing/2014/main" id="{CDBE3D9E-A272-4D73-948C-242633801C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808182</xdr:rowOff>
    </xdr:to>
    <xdr:pic>
      <xdr:nvPicPr>
        <xdr:cNvPr id="9680" name="Picture 5">
          <a:extLst>
            <a:ext uri="{FF2B5EF4-FFF2-40B4-BE49-F238E27FC236}">
              <a16:creationId xmlns:a16="http://schemas.microsoft.com/office/drawing/2014/main" id="{EAA2AC28-63A8-4A5C-80AC-35A13D3D02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1" name="Picture 5">
          <a:extLst>
            <a:ext uri="{FF2B5EF4-FFF2-40B4-BE49-F238E27FC236}">
              <a16:creationId xmlns:a16="http://schemas.microsoft.com/office/drawing/2014/main" id="{20B7F6A7-A7F3-4A02-8AE6-6E1531252C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2" name="Picture 5">
          <a:extLst>
            <a:ext uri="{FF2B5EF4-FFF2-40B4-BE49-F238E27FC236}">
              <a16:creationId xmlns:a16="http://schemas.microsoft.com/office/drawing/2014/main" id="{886E337D-0681-45D0-A175-B30C4E6DA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3" name="Picture 5">
          <a:extLst>
            <a:ext uri="{FF2B5EF4-FFF2-40B4-BE49-F238E27FC236}">
              <a16:creationId xmlns:a16="http://schemas.microsoft.com/office/drawing/2014/main" id="{395D169D-BA1B-45B3-BD5D-66504B7C1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4" name="Picture 5">
          <a:extLst>
            <a:ext uri="{FF2B5EF4-FFF2-40B4-BE49-F238E27FC236}">
              <a16:creationId xmlns:a16="http://schemas.microsoft.com/office/drawing/2014/main" id="{8831A7C9-5060-4E70-8BB7-F505756570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5" name="Picture 5">
          <a:extLst>
            <a:ext uri="{FF2B5EF4-FFF2-40B4-BE49-F238E27FC236}">
              <a16:creationId xmlns:a16="http://schemas.microsoft.com/office/drawing/2014/main" id="{33EED612-B640-409E-A32D-E30D26FC5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6" name="Picture 5">
          <a:extLst>
            <a:ext uri="{FF2B5EF4-FFF2-40B4-BE49-F238E27FC236}">
              <a16:creationId xmlns:a16="http://schemas.microsoft.com/office/drawing/2014/main" id="{89045C12-071F-4791-A2D0-CC901437D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7" name="Picture 5">
          <a:extLst>
            <a:ext uri="{FF2B5EF4-FFF2-40B4-BE49-F238E27FC236}">
              <a16:creationId xmlns:a16="http://schemas.microsoft.com/office/drawing/2014/main" id="{D24C422A-95EC-4A93-BC7C-6293A11A1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8" name="Picture 5">
          <a:extLst>
            <a:ext uri="{FF2B5EF4-FFF2-40B4-BE49-F238E27FC236}">
              <a16:creationId xmlns:a16="http://schemas.microsoft.com/office/drawing/2014/main" id="{4F319022-5BFC-43D3-A45C-2CEA5FAABE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89" name="Picture 5">
          <a:extLst>
            <a:ext uri="{FF2B5EF4-FFF2-40B4-BE49-F238E27FC236}">
              <a16:creationId xmlns:a16="http://schemas.microsoft.com/office/drawing/2014/main" id="{9D3BB4C8-1EB1-449D-85EB-4AFAADAF8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0" name="Picture 5">
          <a:extLst>
            <a:ext uri="{FF2B5EF4-FFF2-40B4-BE49-F238E27FC236}">
              <a16:creationId xmlns:a16="http://schemas.microsoft.com/office/drawing/2014/main" id="{66341B37-CAB6-4636-84B5-8937B78DED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1" name="Picture 5">
          <a:extLst>
            <a:ext uri="{FF2B5EF4-FFF2-40B4-BE49-F238E27FC236}">
              <a16:creationId xmlns:a16="http://schemas.microsoft.com/office/drawing/2014/main" id="{BBEDBD78-0BA8-4262-ACAD-5AD9ADBB8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2" name="Picture 5">
          <a:extLst>
            <a:ext uri="{FF2B5EF4-FFF2-40B4-BE49-F238E27FC236}">
              <a16:creationId xmlns:a16="http://schemas.microsoft.com/office/drawing/2014/main" id="{DB624439-2608-4614-A788-6644750CE2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3" name="Picture 5">
          <a:extLst>
            <a:ext uri="{FF2B5EF4-FFF2-40B4-BE49-F238E27FC236}">
              <a16:creationId xmlns:a16="http://schemas.microsoft.com/office/drawing/2014/main" id="{219C2C9A-8579-44E1-ACBF-F1CC6CAF0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4" name="Picture 5">
          <a:extLst>
            <a:ext uri="{FF2B5EF4-FFF2-40B4-BE49-F238E27FC236}">
              <a16:creationId xmlns:a16="http://schemas.microsoft.com/office/drawing/2014/main" id="{45ABE7DD-601A-49E1-BF79-99E125B70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5" name="Picture 5">
          <a:extLst>
            <a:ext uri="{FF2B5EF4-FFF2-40B4-BE49-F238E27FC236}">
              <a16:creationId xmlns:a16="http://schemas.microsoft.com/office/drawing/2014/main" id="{B1305D1D-8DED-407D-8F7E-C300A4F08B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6" name="Picture 5">
          <a:extLst>
            <a:ext uri="{FF2B5EF4-FFF2-40B4-BE49-F238E27FC236}">
              <a16:creationId xmlns:a16="http://schemas.microsoft.com/office/drawing/2014/main" id="{A10F7E9E-629E-4193-905B-3BFB97C64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7" name="Picture 5">
          <a:extLst>
            <a:ext uri="{FF2B5EF4-FFF2-40B4-BE49-F238E27FC236}">
              <a16:creationId xmlns:a16="http://schemas.microsoft.com/office/drawing/2014/main" id="{31A07D3F-27B6-476C-87A7-1F780EE2B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8" name="Picture 5">
          <a:extLst>
            <a:ext uri="{FF2B5EF4-FFF2-40B4-BE49-F238E27FC236}">
              <a16:creationId xmlns:a16="http://schemas.microsoft.com/office/drawing/2014/main" id="{5614371B-F95A-42CF-87A9-F257433617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699" name="Picture 5">
          <a:extLst>
            <a:ext uri="{FF2B5EF4-FFF2-40B4-BE49-F238E27FC236}">
              <a16:creationId xmlns:a16="http://schemas.microsoft.com/office/drawing/2014/main" id="{E94F275A-E38E-42AC-BC22-1CE1CC9E6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0" name="Picture 5">
          <a:extLst>
            <a:ext uri="{FF2B5EF4-FFF2-40B4-BE49-F238E27FC236}">
              <a16:creationId xmlns:a16="http://schemas.microsoft.com/office/drawing/2014/main" id="{FA2E7BD6-986E-4995-82E9-4911EE6CC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1" name="Picture 5">
          <a:extLst>
            <a:ext uri="{FF2B5EF4-FFF2-40B4-BE49-F238E27FC236}">
              <a16:creationId xmlns:a16="http://schemas.microsoft.com/office/drawing/2014/main" id="{F514FF30-2102-4F5D-B371-A639623F9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2" name="Picture 5">
          <a:extLst>
            <a:ext uri="{FF2B5EF4-FFF2-40B4-BE49-F238E27FC236}">
              <a16:creationId xmlns:a16="http://schemas.microsoft.com/office/drawing/2014/main" id="{45EB4F26-D77D-4C13-8585-62E6719445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3" name="Picture 5">
          <a:extLst>
            <a:ext uri="{FF2B5EF4-FFF2-40B4-BE49-F238E27FC236}">
              <a16:creationId xmlns:a16="http://schemas.microsoft.com/office/drawing/2014/main" id="{A474F592-6E9B-4810-8097-56E67A5B4B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4" name="Picture 5">
          <a:extLst>
            <a:ext uri="{FF2B5EF4-FFF2-40B4-BE49-F238E27FC236}">
              <a16:creationId xmlns:a16="http://schemas.microsoft.com/office/drawing/2014/main" id="{1B9C64B2-B78D-4BA1-8642-62460550DA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5" name="Picture 5">
          <a:extLst>
            <a:ext uri="{FF2B5EF4-FFF2-40B4-BE49-F238E27FC236}">
              <a16:creationId xmlns:a16="http://schemas.microsoft.com/office/drawing/2014/main" id="{FC64FA51-47E9-4787-87B9-588A292AA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6" name="Picture 5">
          <a:extLst>
            <a:ext uri="{FF2B5EF4-FFF2-40B4-BE49-F238E27FC236}">
              <a16:creationId xmlns:a16="http://schemas.microsoft.com/office/drawing/2014/main" id="{4056D4B5-2A06-4943-82C2-BC99AD3C74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7" name="Picture 5">
          <a:extLst>
            <a:ext uri="{FF2B5EF4-FFF2-40B4-BE49-F238E27FC236}">
              <a16:creationId xmlns:a16="http://schemas.microsoft.com/office/drawing/2014/main" id="{CBF4D4ED-4C38-4855-A3C4-AE06C5562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8" name="Picture 5">
          <a:extLst>
            <a:ext uri="{FF2B5EF4-FFF2-40B4-BE49-F238E27FC236}">
              <a16:creationId xmlns:a16="http://schemas.microsoft.com/office/drawing/2014/main" id="{EA200760-6206-4431-8E7C-E6D98B3C9A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09" name="Picture 5">
          <a:extLst>
            <a:ext uri="{FF2B5EF4-FFF2-40B4-BE49-F238E27FC236}">
              <a16:creationId xmlns:a16="http://schemas.microsoft.com/office/drawing/2014/main" id="{A8B5B415-F0D5-480E-92CD-E2ABD6F4E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0" name="Picture 5">
          <a:extLst>
            <a:ext uri="{FF2B5EF4-FFF2-40B4-BE49-F238E27FC236}">
              <a16:creationId xmlns:a16="http://schemas.microsoft.com/office/drawing/2014/main" id="{1086CE68-A6EE-4048-B603-E915AAE53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1" name="Picture 5">
          <a:extLst>
            <a:ext uri="{FF2B5EF4-FFF2-40B4-BE49-F238E27FC236}">
              <a16:creationId xmlns:a16="http://schemas.microsoft.com/office/drawing/2014/main" id="{41AAA894-719A-42CD-98D2-99D984027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2" name="Picture 5">
          <a:extLst>
            <a:ext uri="{FF2B5EF4-FFF2-40B4-BE49-F238E27FC236}">
              <a16:creationId xmlns:a16="http://schemas.microsoft.com/office/drawing/2014/main" id="{5F2F3857-0955-4C4F-A5BB-390C00B8E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3" name="Picture 5">
          <a:extLst>
            <a:ext uri="{FF2B5EF4-FFF2-40B4-BE49-F238E27FC236}">
              <a16:creationId xmlns:a16="http://schemas.microsoft.com/office/drawing/2014/main" id="{D2D8ABD2-51AC-4B89-9B06-7555333521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4" name="Picture 5">
          <a:extLst>
            <a:ext uri="{FF2B5EF4-FFF2-40B4-BE49-F238E27FC236}">
              <a16:creationId xmlns:a16="http://schemas.microsoft.com/office/drawing/2014/main" id="{F2FDE02B-8624-4F05-8D6E-D590424122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5" name="Picture 5">
          <a:extLst>
            <a:ext uri="{FF2B5EF4-FFF2-40B4-BE49-F238E27FC236}">
              <a16:creationId xmlns:a16="http://schemas.microsoft.com/office/drawing/2014/main" id="{4E501227-E15B-4ECE-9333-156972A5C6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6" name="Picture 5">
          <a:extLst>
            <a:ext uri="{FF2B5EF4-FFF2-40B4-BE49-F238E27FC236}">
              <a16:creationId xmlns:a16="http://schemas.microsoft.com/office/drawing/2014/main" id="{3D84A616-6C3F-45D3-834D-ED5AC76A2A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7" name="Picture 5">
          <a:extLst>
            <a:ext uri="{FF2B5EF4-FFF2-40B4-BE49-F238E27FC236}">
              <a16:creationId xmlns:a16="http://schemas.microsoft.com/office/drawing/2014/main" id="{C3365596-84C5-4CA3-BE03-B4466F5450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8" name="Picture 5">
          <a:extLst>
            <a:ext uri="{FF2B5EF4-FFF2-40B4-BE49-F238E27FC236}">
              <a16:creationId xmlns:a16="http://schemas.microsoft.com/office/drawing/2014/main" id="{745D7572-E148-4165-9D68-115218C2DF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19" name="Picture 5">
          <a:extLst>
            <a:ext uri="{FF2B5EF4-FFF2-40B4-BE49-F238E27FC236}">
              <a16:creationId xmlns:a16="http://schemas.microsoft.com/office/drawing/2014/main" id="{1D97C584-8743-48F1-8A0E-D043E4C666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0" name="Picture 5">
          <a:extLst>
            <a:ext uri="{FF2B5EF4-FFF2-40B4-BE49-F238E27FC236}">
              <a16:creationId xmlns:a16="http://schemas.microsoft.com/office/drawing/2014/main" id="{82989372-26DC-464A-AC29-7ABB0F2538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1" name="Picture 5">
          <a:extLst>
            <a:ext uri="{FF2B5EF4-FFF2-40B4-BE49-F238E27FC236}">
              <a16:creationId xmlns:a16="http://schemas.microsoft.com/office/drawing/2014/main" id="{FA6C2C48-93EC-4E97-A46E-6F164B7ECB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2" name="Picture 5">
          <a:extLst>
            <a:ext uri="{FF2B5EF4-FFF2-40B4-BE49-F238E27FC236}">
              <a16:creationId xmlns:a16="http://schemas.microsoft.com/office/drawing/2014/main" id="{8D40F88B-C585-4E3B-9043-5920357BBD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3" name="Picture 5">
          <a:extLst>
            <a:ext uri="{FF2B5EF4-FFF2-40B4-BE49-F238E27FC236}">
              <a16:creationId xmlns:a16="http://schemas.microsoft.com/office/drawing/2014/main" id="{5B676897-CF64-4AE3-9A4A-BDC4504458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4" name="Picture 5">
          <a:extLst>
            <a:ext uri="{FF2B5EF4-FFF2-40B4-BE49-F238E27FC236}">
              <a16:creationId xmlns:a16="http://schemas.microsoft.com/office/drawing/2014/main" id="{13341A02-E5C6-4053-AD69-EB105D4DAC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5" name="Picture 5">
          <a:extLst>
            <a:ext uri="{FF2B5EF4-FFF2-40B4-BE49-F238E27FC236}">
              <a16:creationId xmlns:a16="http://schemas.microsoft.com/office/drawing/2014/main" id="{CE37DD78-2543-4EB7-9F5E-7C44785D6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6" name="Picture 5">
          <a:extLst>
            <a:ext uri="{FF2B5EF4-FFF2-40B4-BE49-F238E27FC236}">
              <a16:creationId xmlns:a16="http://schemas.microsoft.com/office/drawing/2014/main" id="{E001D057-7AB3-409E-857A-BEFE358354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7" name="Picture 5">
          <a:extLst>
            <a:ext uri="{FF2B5EF4-FFF2-40B4-BE49-F238E27FC236}">
              <a16:creationId xmlns:a16="http://schemas.microsoft.com/office/drawing/2014/main" id="{8EE9C13E-80FD-4A91-B38D-3EC282492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8" name="Picture 5">
          <a:extLst>
            <a:ext uri="{FF2B5EF4-FFF2-40B4-BE49-F238E27FC236}">
              <a16:creationId xmlns:a16="http://schemas.microsoft.com/office/drawing/2014/main" id="{49867C1C-6EC2-4E80-B864-B246B74AB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29" name="Picture 5">
          <a:extLst>
            <a:ext uri="{FF2B5EF4-FFF2-40B4-BE49-F238E27FC236}">
              <a16:creationId xmlns:a16="http://schemas.microsoft.com/office/drawing/2014/main" id="{812C7163-BFF0-468E-A937-2512E13FBC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0" name="Picture 5">
          <a:extLst>
            <a:ext uri="{FF2B5EF4-FFF2-40B4-BE49-F238E27FC236}">
              <a16:creationId xmlns:a16="http://schemas.microsoft.com/office/drawing/2014/main" id="{10FB1E4B-B014-42B9-81D4-8FE8F49D2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1" name="Picture 5">
          <a:extLst>
            <a:ext uri="{FF2B5EF4-FFF2-40B4-BE49-F238E27FC236}">
              <a16:creationId xmlns:a16="http://schemas.microsoft.com/office/drawing/2014/main" id="{7BF11E26-CAEF-4B07-98C6-05A83D84D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2" name="Picture 5">
          <a:extLst>
            <a:ext uri="{FF2B5EF4-FFF2-40B4-BE49-F238E27FC236}">
              <a16:creationId xmlns:a16="http://schemas.microsoft.com/office/drawing/2014/main" id="{BB9F4D00-1F5C-44B8-94B2-42FDEFC84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3" name="Picture 5">
          <a:extLst>
            <a:ext uri="{FF2B5EF4-FFF2-40B4-BE49-F238E27FC236}">
              <a16:creationId xmlns:a16="http://schemas.microsoft.com/office/drawing/2014/main" id="{A5F7A29A-118F-47C6-ADC9-34FDBE4F2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4" name="Picture 5">
          <a:extLst>
            <a:ext uri="{FF2B5EF4-FFF2-40B4-BE49-F238E27FC236}">
              <a16:creationId xmlns:a16="http://schemas.microsoft.com/office/drawing/2014/main" id="{83C2EC48-9DE2-4643-9C20-815D9F09E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5" name="Picture 5">
          <a:extLst>
            <a:ext uri="{FF2B5EF4-FFF2-40B4-BE49-F238E27FC236}">
              <a16:creationId xmlns:a16="http://schemas.microsoft.com/office/drawing/2014/main" id="{09919F42-C536-4668-B32A-E7617ECC1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6" name="Picture 5">
          <a:extLst>
            <a:ext uri="{FF2B5EF4-FFF2-40B4-BE49-F238E27FC236}">
              <a16:creationId xmlns:a16="http://schemas.microsoft.com/office/drawing/2014/main" id="{8C68ACE6-3677-4D5B-9947-77F12C7840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7" name="Picture 5">
          <a:extLst>
            <a:ext uri="{FF2B5EF4-FFF2-40B4-BE49-F238E27FC236}">
              <a16:creationId xmlns:a16="http://schemas.microsoft.com/office/drawing/2014/main" id="{A5F6AB32-4C64-43D5-8CC6-D5D9638B4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8" name="Picture 5">
          <a:extLst>
            <a:ext uri="{FF2B5EF4-FFF2-40B4-BE49-F238E27FC236}">
              <a16:creationId xmlns:a16="http://schemas.microsoft.com/office/drawing/2014/main" id="{D2C3108B-A240-4C75-9742-A7A043A3B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39" name="Picture 5">
          <a:extLst>
            <a:ext uri="{FF2B5EF4-FFF2-40B4-BE49-F238E27FC236}">
              <a16:creationId xmlns:a16="http://schemas.microsoft.com/office/drawing/2014/main" id="{67035912-6286-4C5C-AA0F-7901793FF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40" name="Picture 5">
          <a:extLst>
            <a:ext uri="{FF2B5EF4-FFF2-40B4-BE49-F238E27FC236}">
              <a16:creationId xmlns:a16="http://schemas.microsoft.com/office/drawing/2014/main" id="{7A11DCDD-D2E1-481A-8985-FEA389764E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41" name="Picture 5">
          <a:extLst>
            <a:ext uri="{FF2B5EF4-FFF2-40B4-BE49-F238E27FC236}">
              <a16:creationId xmlns:a16="http://schemas.microsoft.com/office/drawing/2014/main" id="{74D258D0-D49B-4327-9E60-64B4D3A1DA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56</xdr:row>
      <xdr:rowOff>173182</xdr:rowOff>
    </xdr:from>
    <xdr:to>
      <xdr:col>0</xdr:col>
      <xdr:colOff>29441</xdr:colOff>
      <xdr:row>56</xdr:row>
      <xdr:rowOff>379557</xdr:rowOff>
    </xdr:to>
    <xdr:pic>
      <xdr:nvPicPr>
        <xdr:cNvPr id="9742" name="Picture 5">
          <a:extLst>
            <a:ext uri="{FF2B5EF4-FFF2-40B4-BE49-F238E27FC236}">
              <a16:creationId xmlns:a16="http://schemas.microsoft.com/office/drawing/2014/main" id="{F0B84CAB-D1DA-46E0-85AA-785BDC25B7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747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3" name="Picture 5">
          <a:extLst>
            <a:ext uri="{FF2B5EF4-FFF2-40B4-BE49-F238E27FC236}">
              <a16:creationId xmlns:a16="http://schemas.microsoft.com/office/drawing/2014/main" id="{E6346819-65A7-4300-88EA-9418DA98A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4" name="Picture 5">
          <a:extLst>
            <a:ext uri="{FF2B5EF4-FFF2-40B4-BE49-F238E27FC236}">
              <a16:creationId xmlns:a16="http://schemas.microsoft.com/office/drawing/2014/main" id="{42442656-EA1C-4878-9408-7291ED3156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5" name="Picture 5">
          <a:extLst>
            <a:ext uri="{FF2B5EF4-FFF2-40B4-BE49-F238E27FC236}">
              <a16:creationId xmlns:a16="http://schemas.microsoft.com/office/drawing/2014/main" id="{DF81AE6F-4C4B-4998-A6F4-113A0D1328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6" name="Picture 5">
          <a:extLst>
            <a:ext uri="{FF2B5EF4-FFF2-40B4-BE49-F238E27FC236}">
              <a16:creationId xmlns:a16="http://schemas.microsoft.com/office/drawing/2014/main" id="{64B5AADE-2CA2-40D8-998D-B10629359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7" name="Picture 5">
          <a:extLst>
            <a:ext uri="{FF2B5EF4-FFF2-40B4-BE49-F238E27FC236}">
              <a16:creationId xmlns:a16="http://schemas.microsoft.com/office/drawing/2014/main" id="{050F1CE2-0BE4-4942-BC1C-A1F283990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8" name="Picture 5">
          <a:extLst>
            <a:ext uri="{FF2B5EF4-FFF2-40B4-BE49-F238E27FC236}">
              <a16:creationId xmlns:a16="http://schemas.microsoft.com/office/drawing/2014/main" id="{CD6850ED-ACAB-4216-921B-15044CF8D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49" name="Picture 5">
          <a:extLst>
            <a:ext uri="{FF2B5EF4-FFF2-40B4-BE49-F238E27FC236}">
              <a16:creationId xmlns:a16="http://schemas.microsoft.com/office/drawing/2014/main" id="{09B0BF52-6EB3-4CBD-97E7-86ABFCDA7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0" name="Picture 5">
          <a:extLst>
            <a:ext uri="{FF2B5EF4-FFF2-40B4-BE49-F238E27FC236}">
              <a16:creationId xmlns:a16="http://schemas.microsoft.com/office/drawing/2014/main" id="{D0B9DFAE-E29D-49A4-9570-26856C0633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1" name="Picture 5">
          <a:extLst>
            <a:ext uri="{FF2B5EF4-FFF2-40B4-BE49-F238E27FC236}">
              <a16:creationId xmlns:a16="http://schemas.microsoft.com/office/drawing/2014/main" id="{531F62ED-12D2-44A1-8C2B-2895888E6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2" name="Picture 5">
          <a:extLst>
            <a:ext uri="{FF2B5EF4-FFF2-40B4-BE49-F238E27FC236}">
              <a16:creationId xmlns:a16="http://schemas.microsoft.com/office/drawing/2014/main" id="{BCEB81A8-0C8C-4E7D-A01E-7AED0BADF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3" name="Picture 5">
          <a:extLst>
            <a:ext uri="{FF2B5EF4-FFF2-40B4-BE49-F238E27FC236}">
              <a16:creationId xmlns:a16="http://schemas.microsoft.com/office/drawing/2014/main" id="{CFC72F11-B871-400B-A3D3-8B83E3E136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4" name="Picture 5">
          <a:extLst>
            <a:ext uri="{FF2B5EF4-FFF2-40B4-BE49-F238E27FC236}">
              <a16:creationId xmlns:a16="http://schemas.microsoft.com/office/drawing/2014/main" id="{B781EBE7-DF8C-47F0-8026-7BFFD378AE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5" name="Picture 5">
          <a:extLst>
            <a:ext uri="{FF2B5EF4-FFF2-40B4-BE49-F238E27FC236}">
              <a16:creationId xmlns:a16="http://schemas.microsoft.com/office/drawing/2014/main" id="{EA98F793-AC41-4D55-BAF2-5EF0A9470F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6" name="Picture 5">
          <a:extLst>
            <a:ext uri="{FF2B5EF4-FFF2-40B4-BE49-F238E27FC236}">
              <a16:creationId xmlns:a16="http://schemas.microsoft.com/office/drawing/2014/main" id="{9921C652-F88A-4018-AF67-135D097801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7" name="Picture 5">
          <a:extLst>
            <a:ext uri="{FF2B5EF4-FFF2-40B4-BE49-F238E27FC236}">
              <a16:creationId xmlns:a16="http://schemas.microsoft.com/office/drawing/2014/main" id="{6E4BA4EA-D4DC-44FB-9DCC-25A0BB88A5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8" name="Picture 5">
          <a:extLst>
            <a:ext uri="{FF2B5EF4-FFF2-40B4-BE49-F238E27FC236}">
              <a16:creationId xmlns:a16="http://schemas.microsoft.com/office/drawing/2014/main" id="{4398CFE8-D75F-44D1-96DC-66B2CB620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59" name="Picture 5">
          <a:extLst>
            <a:ext uri="{FF2B5EF4-FFF2-40B4-BE49-F238E27FC236}">
              <a16:creationId xmlns:a16="http://schemas.microsoft.com/office/drawing/2014/main" id="{C6FB5B9C-E6E9-4D2D-A322-8EE96C636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60" name="Picture 5">
          <a:extLst>
            <a:ext uri="{FF2B5EF4-FFF2-40B4-BE49-F238E27FC236}">
              <a16:creationId xmlns:a16="http://schemas.microsoft.com/office/drawing/2014/main" id="{29773E30-078B-4442-BBB0-C2657439D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61" name="Picture 5">
          <a:extLst>
            <a:ext uri="{FF2B5EF4-FFF2-40B4-BE49-F238E27FC236}">
              <a16:creationId xmlns:a16="http://schemas.microsoft.com/office/drawing/2014/main" id="{B73A540A-3398-45E2-AAD6-5F38DDCF7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62" name="Picture 5">
          <a:extLst>
            <a:ext uri="{FF2B5EF4-FFF2-40B4-BE49-F238E27FC236}">
              <a16:creationId xmlns:a16="http://schemas.microsoft.com/office/drawing/2014/main" id="{F4E1183D-8487-4344-9E1C-CA0C252F72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twoCellAnchor>
    <xdr:from>
      <xdr:col>0</xdr:col>
      <xdr:colOff>0</xdr:colOff>
      <xdr:row>57</xdr:row>
      <xdr:rowOff>173182</xdr:rowOff>
    </xdr:from>
    <xdr:to>
      <xdr:col>0</xdr:col>
      <xdr:colOff>29441</xdr:colOff>
      <xdr:row>57</xdr:row>
      <xdr:rowOff>379557</xdr:rowOff>
    </xdr:to>
    <xdr:pic>
      <xdr:nvPicPr>
        <xdr:cNvPr id="9763" name="Picture 5">
          <a:extLst>
            <a:ext uri="{FF2B5EF4-FFF2-40B4-BE49-F238E27FC236}">
              <a16:creationId xmlns:a16="http://schemas.microsoft.com/office/drawing/2014/main" id="{ED3B5989-D586-4F24-B96C-ACD6D9CE2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1128182"/>
          <a:ext cx="29441" cy="206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68036</xdr:rowOff>
    </xdr:from>
    <xdr:to>
      <xdr:col>2</xdr:col>
      <xdr:colOff>762327</xdr:colOff>
      <xdr:row>0</xdr:row>
      <xdr:rowOff>443790</xdr:rowOff>
    </xdr:to>
    <xdr:pic>
      <xdr:nvPicPr>
        <xdr:cNvPr id="15" name="Picture 1">
          <a:extLst>
            <a:ext uri="{FF2B5EF4-FFF2-40B4-BE49-F238E27FC236}">
              <a16:creationId xmlns:a16="http://schemas.microsoft.com/office/drawing/2014/main" id="{0BF2BA48-C7B5-462B-8281-F43574C2D329}"/>
            </a:ext>
            <a:ext uri="{147F2762-F138-4A5C-976F-8EAC2B608ADB}">
              <a16:predDERef xmlns:a16="http://schemas.microsoft.com/office/drawing/2014/main" pred="{F616C0D6-93A2-4467-8CC7-848AF7930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214" y="68036"/>
          <a:ext cx="2055006" cy="3757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95251</xdr:colOff>
      <xdr:row>0</xdr:row>
      <xdr:rowOff>68036</xdr:rowOff>
    </xdr:from>
    <xdr:to>
      <xdr:col>2</xdr:col>
      <xdr:colOff>762328</xdr:colOff>
      <xdr:row>0</xdr:row>
      <xdr:rowOff>443790</xdr:rowOff>
    </xdr:to>
    <xdr:pic>
      <xdr:nvPicPr>
        <xdr:cNvPr id="2" name="Picture 1">
          <a:extLst>
            <a:ext uri="{FF2B5EF4-FFF2-40B4-BE49-F238E27FC236}">
              <a16:creationId xmlns:a16="http://schemas.microsoft.com/office/drawing/2014/main" id="{C375D4F1-2EDF-4C71-82B0-06ED7339266B}"/>
            </a:ext>
            <a:ext uri="{147F2762-F138-4A5C-976F-8EAC2B608ADB}">
              <a16:predDERef xmlns:a16="http://schemas.microsoft.com/office/drawing/2014/main" pred="{F616C0D6-93A2-4467-8CC7-848AF79302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215" y="68036"/>
          <a:ext cx="2055006" cy="375754"/>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1">
    <v>1</v>
    <v>5</v>
    <v>Obraz zawierający tekst, monitor, sprzęt elektroniczny
Opis wygenerowany automatycznie</v>
  </rv>
  <rv s="0">
    <v>2</v>
    <v>5</v>
  </rv>
  <rv s="1">
    <v>3</v>
    <v>5</v>
    <v>TPMX TPMX | SUN</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5A0C-660C-0844-8B1C-B916FF0850DD}">
  <sheetPr>
    <tabColor rgb="FFC00000"/>
  </sheetPr>
  <dimension ref="A1:Q83"/>
  <sheetViews>
    <sheetView showGridLines="0" zoomScale="50" zoomScaleNormal="50" workbookViewId="0">
      <selection activeCell="B10" sqref="B10"/>
    </sheetView>
  </sheetViews>
  <sheetFormatPr defaultColWidth="11.42578125" defaultRowHeight="12.75" x14ac:dyDescent="0.2"/>
  <cols>
    <col min="1" max="1" width="18.140625" style="198" bestFit="1" customWidth="1"/>
    <col min="2" max="12" width="40.7109375" style="196" customWidth="1"/>
    <col min="13" max="13" width="65.28515625" style="197" customWidth="1"/>
    <col min="14" max="14" width="48.28515625" style="198" customWidth="1"/>
    <col min="15" max="15" width="38.7109375" style="198" customWidth="1"/>
    <col min="16" max="16" width="44.85546875" style="198" customWidth="1"/>
    <col min="17" max="17" width="32.28515625" style="198" customWidth="1"/>
    <col min="18" max="18" width="24" style="198" customWidth="1"/>
    <col min="19" max="24" width="18.7109375" style="198" customWidth="1"/>
    <col min="25" max="16384" width="11.42578125" style="198"/>
  </cols>
  <sheetData>
    <row r="1" spans="1:10" x14ac:dyDescent="0.2">
      <c r="A1" s="193"/>
      <c r="B1" s="194" t="s">
        <v>721</v>
      </c>
      <c r="C1" s="195" t="s">
        <v>0</v>
      </c>
      <c r="D1" s="196" t="s">
        <v>1</v>
      </c>
      <c r="E1" s="196" t="s">
        <v>2</v>
      </c>
      <c r="F1" s="196" t="s">
        <v>3</v>
      </c>
      <c r="G1" s="196" t="s">
        <v>4</v>
      </c>
      <c r="H1" s="196" t="s">
        <v>5</v>
      </c>
      <c r="I1" s="196" t="s">
        <v>6</v>
      </c>
      <c r="J1" s="196" t="s">
        <v>7</v>
      </c>
    </row>
    <row r="2" spans="1:10" x14ac:dyDescent="0.2">
      <c r="A2" s="198" t="s">
        <v>0</v>
      </c>
      <c r="B2" s="194" t="s">
        <v>174</v>
      </c>
      <c r="C2" s="195" t="s">
        <v>8</v>
      </c>
      <c r="D2" s="196" t="s">
        <v>9</v>
      </c>
      <c r="E2" s="196" t="s">
        <v>10</v>
      </c>
      <c r="F2" s="196" t="s">
        <v>11</v>
      </c>
      <c r="G2" s="196" t="s">
        <v>12</v>
      </c>
      <c r="H2" s="196" t="s">
        <v>13</v>
      </c>
      <c r="I2" s="196" t="s">
        <v>14</v>
      </c>
      <c r="J2" s="196" t="s">
        <v>15</v>
      </c>
    </row>
    <row r="3" spans="1:10" x14ac:dyDescent="0.2">
      <c r="A3" s="198" t="s">
        <v>16</v>
      </c>
      <c r="B3" s="199" t="s">
        <v>1555</v>
      </c>
      <c r="C3" s="195" t="s">
        <v>16</v>
      </c>
      <c r="D3" s="196" t="s">
        <v>17</v>
      </c>
      <c r="E3" s="196" t="s">
        <v>18</v>
      </c>
      <c r="F3" s="196" t="s">
        <v>19</v>
      </c>
      <c r="G3" s="196" t="s">
        <v>20</v>
      </c>
      <c r="H3" s="196" t="s">
        <v>21</v>
      </c>
      <c r="I3" s="196" t="s">
        <v>22</v>
      </c>
      <c r="J3" s="196" t="s">
        <v>23</v>
      </c>
    </row>
    <row r="4" spans="1:10" x14ac:dyDescent="0.2">
      <c r="A4" s="198" t="s">
        <v>8</v>
      </c>
      <c r="B4" s="199" t="s">
        <v>1556</v>
      </c>
      <c r="C4" s="195" t="s">
        <v>24</v>
      </c>
      <c r="D4" s="196" t="s">
        <v>25</v>
      </c>
      <c r="E4" s="196" t="s">
        <v>26</v>
      </c>
      <c r="F4" s="196" t="s">
        <v>27</v>
      </c>
      <c r="G4" s="196" t="s">
        <v>28</v>
      </c>
      <c r="H4" s="196" t="s">
        <v>29</v>
      </c>
      <c r="I4" s="196" t="s">
        <v>30</v>
      </c>
      <c r="J4" s="196" t="s">
        <v>31</v>
      </c>
    </row>
    <row r="5" spans="1:10" x14ac:dyDescent="0.2">
      <c r="A5" s="198" t="s">
        <v>24</v>
      </c>
      <c r="B5" s="194" t="s">
        <v>1557</v>
      </c>
      <c r="C5" s="195" t="s">
        <v>32</v>
      </c>
      <c r="D5" s="196" t="s">
        <v>33</v>
      </c>
      <c r="E5" s="196" t="s">
        <v>34</v>
      </c>
      <c r="F5" s="196" t="s">
        <v>35</v>
      </c>
      <c r="G5" s="196" t="s">
        <v>36</v>
      </c>
      <c r="H5" s="196" t="s">
        <v>37</v>
      </c>
      <c r="I5" s="196" t="s">
        <v>38</v>
      </c>
      <c r="J5" s="196" t="s">
        <v>39</v>
      </c>
    </row>
    <row r="6" spans="1:10" x14ac:dyDescent="0.2">
      <c r="A6" s="198" t="s">
        <v>32</v>
      </c>
      <c r="B6" s="194" t="s">
        <v>751</v>
      </c>
    </row>
    <row r="7" spans="1:10" x14ac:dyDescent="0.2">
      <c r="B7" s="194" t="s">
        <v>750</v>
      </c>
    </row>
    <row r="11" spans="1:10" x14ac:dyDescent="0.2">
      <c r="A11" s="200" t="s">
        <v>0</v>
      </c>
      <c r="B11" s="196" t="s">
        <v>40</v>
      </c>
      <c r="C11" s="196" t="s">
        <v>679</v>
      </c>
      <c r="D11" s="196" t="s">
        <v>41</v>
      </c>
      <c r="E11" s="196" t="s">
        <v>42</v>
      </c>
      <c r="F11" s="196" t="s">
        <v>43</v>
      </c>
    </row>
    <row r="12" spans="1:10" x14ac:dyDescent="0.2">
      <c r="A12" s="200" t="s">
        <v>8</v>
      </c>
      <c r="B12" s="196" t="s">
        <v>44</v>
      </c>
      <c r="C12" s="196" t="s">
        <v>680</v>
      </c>
      <c r="D12" s="196" t="s">
        <v>45</v>
      </c>
      <c r="E12" s="196" t="s">
        <v>46</v>
      </c>
      <c r="F12" s="196" t="s">
        <v>47</v>
      </c>
    </row>
    <row r="13" spans="1:10" x14ac:dyDescent="0.2">
      <c r="A13" s="200" t="s">
        <v>16</v>
      </c>
      <c r="B13" s="196" t="s">
        <v>48</v>
      </c>
      <c r="C13" s="196" t="s">
        <v>681</v>
      </c>
      <c r="D13" s="196" t="s">
        <v>682</v>
      </c>
      <c r="E13" s="196" t="s">
        <v>49</v>
      </c>
      <c r="F13" s="196" t="s">
        <v>50</v>
      </c>
    </row>
    <row r="14" spans="1:10" x14ac:dyDescent="0.2">
      <c r="A14" s="200" t="s">
        <v>24</v>
      </c>
      <c r="B14" s="196" t="s">
        <v>51</v>
      </c>
      <c r="C14" s="196" t="s">
        <v>683</v>
      </c>
      <c r="D14" s="196" t="s">
        <v>52</v>
      </c>
      <c r="E14" s="196" t="s">
        <v>53</v>
      </c>
      <c r="F14" s="196" t="s">
        <v>54</v>
      </c>
    </row>
    <row r="15" spans="1:10" x14ac:dyDescent="0.2">
      <c r="A15" s="200" t="s">
        <v>32</v>
      </c>
      <c r="B15" s="196" t="s">
        <v>55</v>
      </c>
      <c r="C15" s="196" t="s">
        <v>684</v>
      </c>
      <c r="D15" s="196" t="s">
        <v>685</v>
      </c>
      <c r="E15" s="196" t="s">
        <v>56</v>
      </c>
      <c r="F15" s="196" t="s">
        <v>57</v>
      </c>
    </row>
    <row r="16" spans="1:10" x14ac:dyDescent="0.2">
      <c r="A16" s="199"/>
    </row>
    <row r="17" spans="1:17" x14ac:dyDescent="0.2">
      <c r="A17" s="199"/>
    </row>
    <row r="18" spans="1:17" x14ac:dyDescent="0.2">
      <c r="A18" s="199"/>
    </row>
    <row r="19" spans="1:17" x14ac:dyDescent="0.2">
      <c r="A19" s="200" t="s">
        <v>0</v>
      </c>
      <c r="B19" s="196" t="s">
        <v>58</v>
      </c>
      <c r="C19" s="196" t="s">
        <v>59</v>
      </c>
      <c r="D19" s="196" t="s">
        <v>60</v>
      </c>
      <c r="E19" s="196" t="s">
        <v>705</v>
      </c>
      <c r="F19" s="196" t="s">
        <v>61</v>
      </c>
      <c r="G19" s="196" t="s">
        <v>62</v>
      </c>
      <c r="H19" s="196" t="s">
        <v>63</v>
      </c>
      <c r="I19" s="196" t="s">
        <v>64</v>
      </c>
      <c r="J19" s="201" t="s">
        <v>65</v>
      </c>
      <c r="K19" s="196" t="s">
        <v>66</v>
      </c>
      <c r="L19" s="196" t="s">
        <v>67</v>
      </c>
      <c r="M19" s="197" t="s">
        <v>68</v>
      </c>
      <c r="N19" s="199" t="s">
        <v>69</v>
      </c>
      <c r="O19" s="199" t="s">
        <v>70</v>
      </c>
      <c r="P19" s="199" t="s">
        <v>71</v>
      </c>
      <c r="Q19" s="196" t="s">
        <v>1560</v>
      </c>
    </row>
    <row r="20" spans="1:17" x14ac:dyDescent="0.2">
      <c r="A20" s="200" t="s">
        <v>8</v>
      </c>
      <c r="B20" s="196" t="s">
        <v>72</v>
      </c>
      <c r="C20" s="196" t="s">
        <v>59</v>
      </c>
      <c r="D20" s="196" t="s">
        <v>73</v>
      </c>
      <c r="E20" s="196" t="s">
        <v>712</v>
      </c>
      <c r="F20" s="196" t="s">
        <v>61</v>
      </c>
      <c r="G20" s="196" t="s">
        <v>74</v>
      </c>
      <c r="H20" s="196" t="s">
        <v>75</v>
      </c>
      <c r="I20" s="196" t="s">
        <v>64</v>
      </c>
      <c r="J20" s="196" t="s">
        <v>76</v>
      </c>
      <c r="K20" s="196" t="s">
        <v>77</v>
      </c>
      <c r="L20" s="196" t="s">
        <v>78</v>
      </c>
      <c r="M20" s="197" t="s">
        <v>68</v>
      </c>
      <c r="N20" s="199" t="s">
        <v>79</v>
      </c>
      <c r="O20" s="199" t="s">
        <v>80</v>
      </c>
      <c r="P20" s="199" t="s">
        <v>81</v>
      </c>
      <c r="Q20" s="196" t="s">
        <v>1564</v>
      </c>
    </row>
    <row r="21" spans="1:17" x14ac:dyDescent="0.2">
      <c r="A21" s="200" t="s">
        <v>16</v>
      </c>
      <c r="B21" s="196" t="s">
        <v>82</v>
      </c>
      <c r="C21" s="196" t="s">
        <v>59</v>
      </c>
      <c r="D21" s="196" t="s">
        <v>83</v>
      </c>
      <c r="E21" s="196" t="s">
        <v>713</v>
      </c>
      <c r="F21" s="196" t="s">
        <v>84</v>
      </c>
      <c r="G21" s="196" t="s">
        <v>85</v>
      </c>
      <c r="H21" s="196" t="s">
        <v>86</v>
      </c>
      <c r="I21" s="196" t="s">
        <v>87</v>
      </c>
      <c r="J21" s="196" t="s">
        <v>88</v>
      </c>
      <c r="K21" s="196" t="s">
        <v>89</v>
      </c>
      <c r="L21" s="196" t="s">
        <v>90</v>
      </c>
      <c r="M21" s="197" t="s">
        <v>68</v>
      </c>
      <c r="N21" s="199" t="s">
        <v>91</v>
      </c>
      <c r="O21" s="199" t="s">
        <v>92</v>
      </c>
      <c r="P21" s="199" t="s">
        <v>93</v>
      </c>
      <c r="Q21" s="196" t="s">
        <v>1561</v>
      </c>
    </row>
    <row r="22" spans="1:17" x14ac:dyDescent="0.2">
      <c r="A22" s="200" t="s">
        <v>24</v>
      </c>
      <c r="B22" s="196" t="s">
        <v>94</v>
      </c>
      <c r="C22" s="196" t="s">
        <v>59</v>
      </c>
      <c r="D22" s="196" t="s">
        <v>95</v>
      </c>
      <c r="E22" s="196" t="s">
        <v>714</v>
      </c>
      <c r="F22" s="196" t="s">
        <v>96</v>
      </c>
      <c r="G22" s="196" t="s">
        <v>97</v>
      </c>
      <c r="H22" s="196" t="s">
        <v>98</v>
      </c>
      <c r="I22" s="196" t="s">
        <v>64</v>
      </c>
      <c r="J22" s="196" t="s">
        <v>99</v>
      </c>
      <c r="K22" s="196" t="s">
        <v>100</v>
      </c>
      <c r="L22" s="196" t="s">
        <v>101</v>
      </c>
      <c r="M22" s="197" t="s">
        <v>68</v>
      </c>
      <c r="N22" s="199" t="s">
        <v>102</v>
      </c>
      <c r="O22" s="199" t="s">
        <v>103</v>
      </c>
      <c r="P22" s="199" t="s">
        <v>104</v>
      </c>
      <c r="Q22" s="196" t="s">
        <v>1562</v>
      </c>
    </row>
    <row r="23" spans="1:17" x14ac:dyDescent="0.2">
      <c r="A23" s="200" t="s">
        <v>32</v>
      </c>
      <c r="B23" s="196" t="s">
        <v>105</v>
      </c>
      <c r="C23" s="196" t="s">
        <v>59</v>
      </c>
      <c r="D23" s="196" t="s">
        <v>106</v>
      </c>
      <c r="E23" s="196" t="s">
        <v>715</v>
      </c>
      <c r="F23" s="196" t="s">
        <v>107</v>
      </c>
      <c r="G23" s="196" t="s">
        <v>108</v>
      </c>
      <c r="H23" s="196" t="s">
        <v>109</v>
      </c>
      <c r="I23" s="196" t="s">
        <v>64</v>
      </c>
      <c r="J23" s="196" t="s">
        <v>110</v>
      </c>
      <c r="K23" s="196" t="s">
        <v>111</v>
      </c>
      <c r="L23" s="196" t="s">
        <v>112</v>
      </c>
      <c r="M23" s="197" t="s">
        <v>68</v>
      </c>
      <c r="N23" s="199" t="s">
        <v>113</v>
      </c>
      <c r="O23" s="199" t="s">
        <v>114</v>
      </c>
      <c r="P23" s="199" t="s">
        <v>115</v>
      </c>
      <c r="Q23" s="196" t="s">
        <v>1563</v>
      </c>
    </row>
    <row r="26" spans="1:17" x14ac:dyDescent="0.2">
      <c r="A26" s="200" t="s">
        <v>0</v>
      </c>
      <c r="B26" s="196" t="s">
        <v>116</v>
      </c>
    </row>
    <row r="27" spans="1:17" x14ac:dyDescent="0.2">
      <c r="A27" s="200" t="s">
        <v>8</v>
      </c>
      <c r="B27" s="196" t="s">
        <v>117</v>
      </c>
    </row>
    <row r="28" spans="1:17" x14ac:dyDescent="0.2">
      <c r="A28" s="200" t="s">
        <v>16</v>
      </c>
      <c r="B28" s="196" t="s">
        <v>118</v>
      </c>
    </row>
    <row r="29" spans="1:17" x14ac:dyDescent="0.2">
      <c r="A29" s="200" t="s">
        <v>24</v>
      </c>
      <c r="B29" s="196" t="s">
        <v>119</v>
      </c>
    </row>
    <row r="30" spans="1:17" x14ac:dyDescent="0.2">
      <c r="A30" s="200" t="s">
        <v>32</v>
      </c>
      <c r="B30" s="196" t="s">
        <v>120</v>
      </c>
    </row>
    <row r="31" spans="1:17" x14ac:dyDescent="0.2">
      <c r="A31" s="199"/>
    </row>
    <row r="32" spans="1:17" x14ac:dyDescent="0.2">
      <c r="A32" s="200" t="s">
        <v>0</v>
      </c>
      <c r="B32" s="196" t="s">
        <v>121</v>
      </c>
      <c r="C32" s="196" t="s">
        <v>122</v>
      </c>
    </row>
    <row r="33" spans="1:13" x14ac:dyDescent="0.2">
      <c r="A33" s="200" t="s">
        <v>8</v>
      </c>
      <c r="B33" s="196" t="s">
        <v>123</v>
      </c>
      <c r="C33" s="196" t="s">
        <v>124</v>
      </c>
    </row>
    <row r="34" spans="1:13" x14ac:dyDescent="0.2">
      <c r="A34" s="200" t="s">
        <v>16</v>
      </c>
      <c r="B34" s="196" t="s">
        <v>125</v>
      </c>
      <c r="C34" s="196" t="s">
        <v>126</v>
      </c>
    </row>
    <row r="35" spans="1:13" x14ac:dyDescent="0.2">
      <c r="A35" s="200" t="s">
        <v>24</v>
      </c>
      <c r="B35" s="196" t="s">
        <v>127</v>
      </c>
      <c r="C35" s="196" t="s">
        <v>128</v>
      </c>
    </row>
    <row r="36" spans="1:13" x14ac:dyDescent="0.2">
      <c r="A36" s="200" t="s">
        <v>32</v>
      </c>
      <c r="B36" s="196" t="s">
        <v>129</v>
      </c>
      <c r="C36" s="196" t="s">
        <v>130</v>
      </c>
    </row>
    <row r="37" spans="1:13" x14ac:dyDescent="0.2">
      <c r="A37" s="199"/>
    </row>
    <row r="38" spans="1:13" ht="13.5" x14ac:dyDescent="0.2">
      <c r="A38" s="200" t="s">
        <v>0</v>
      </c>
      <c r="B38" s="240" t="s">
        <v>131</v>
      </c>
      <c r="C38" s="240"/>
      <c r="D38" s="240"/>
      <c r="E38" s="240"/>
      <c r="F38" s="240"/>
      <c r="G38" s="240"/>
      <c r="H38" s="240"/>
      <c r="I38" s="240"/>
      <c r="M38" s="202"/>
    </row>
    <row r="39" spans="1:13" ht="13.5" x14ac:dyDescent="0.2">
      <c r="A39" s="200" t="s">
        <v>8</v>
      </c>
      <c r="B39" s="240" t="s">
        <v>132</v>
      </c>
      <c r="C39" s="240"/>
      <c r="D39" s="240"/>
      <c r="E39" s="240"/>
      <c r="F39" s="240"/>
      <c r="G39" s="240"/>
      <c r="H39" s="240"/>
      <c r="I39" s="240"/>
      <c r="M39" s="202"/>
    </row>
    <row r="40" spans="1:13" ht="13.5" x14ac:dyDescent="0.2">
      <c r="A40" s="200" t="s">
        <v>16</v>
      </c>
      <c r="B40" s="240" t="s">
        <v>133</v>
      </c>
      <c r="C40" s="240"/>
      <c r="D40" s="240"/>
      <c r="E40" s="240"/>
      <c r="F40" s="240"/>
      <c r="G40" s="240"/>
      <c r="H40" s="240"/>
      <c r="I40" s="240"/>
      <c r="M40" s="202"/>
    </row>
    <row r="41" spans="1:13" ht="13.5" x14ac:dyDescent="0.2">
      <c r="A41" s="200" t="s">
        <v>24</v>
      </c>
      <c r="B41" s="240" t="s">
        <v>134</v>
      </c>
      <c r="C41" s="240"/>
      <c r="D41" s="240"/>
      <c r="E41" s="240"/>
      <c r="F41" s="240"/>
      <c r="G41" s="240"/>
      <c r="H41" s="240"/>
      <c r="I41" s="240"/>
      <c r="M41" s="202"/>
    </row>
    <row r="42" spans="1:13" ht="13.5" x14ac:dyDescent="0.2">
      <c r="A42" s="200" t="s">
        <v>32</v>
      </c>
      <c r="B42" s="240" t="s">
        <v>135</v>
      </c>
      <c r="C42" s="240"/>
      <c r="D42" s="240"/>
      <c r="E42" s="240"/>
      <c r="F42" s="240"/>
      <c r="G42" s="240"/>
      <c r="H42" s="240"/>
      <c r="I42" s="240"/>
      <c r="M42" s="202"/>
    </row>
    <row r="43" spans="1:13" x14ac:dyDescent="0.2">
      <c r="A43" s="199"/>
      <c r="M43" s="202"/>
    </row>
    <row r="44" spans="1:13" x14ac:dyDescent="0.2">
      <c r="A44" s="199"/>
      <c r="M44" s="202"/>
    </row>
    <row r="45" spans="1:13" ht="14.25" x14ac:dyDescent="0.2">
      <c r="A45" s="200" t="s">
        <v>0</v>
      </c>
      <c r="B45" s="203" t="s">
        <v>136</v>
      </c>
      <c r="M45" s="202"/>
    </row>
    <row r="46" spans="1:13" ht="14.25" x14ac:dyDescent="0.2">
      <c r="A46" s="200" t="s">
        <v>8</v>
      </c>
      <c r="B46" s="203" t="s">
        <v>137</v>
      </c>
      <c r="M46" s="202"/>
    </row>
    <row r="47" spans="1:13" ht="14.25" x14ac:dyDescent="0.2">
      <c r="A47" s="200" t="s">
        <v>16</v>
      </c>
      <c r="B47" s="203" t="s">
        <v>138</v>
      </c>
      <c r="M47" s="202"/>
    </row>
    <row r="48" spans="1:13" ht="14.25" x14ac:dyDescent="0.2">
      <c r="A48" s="200" t="s">
        <v>24</v>
      </c>
      <c r="B48" s="203" t="s">
        <v>139</v>
      </c>
      <c r="M48" s="202"/>
    </row>
    <row r="49" spans="1:13" ht="14.25" x14ac:dyDescent="0.2">
      <c r="A49" s="200" t="s">
        <v>32</v>
      </c>
      <c r="B49" s="203" t="s">
        <v>140</v>
      </c>
      <c r="M49" s="202"/>
    </row>
    <row r="50" spans="1:13" x14ac:dyDescent="0.2">
      <c r="A50" s="199"/>
      <c r="M50" s="202"/>
    </row>
    <row r="51" spans="1:13" ht="14.25" x14ac:dyDescent="0.2">
      <c r="A51" s="200" t="s">
        <v>0</v>
      </c>
      <c r="B51" s="203" t="s">
        <v>141</v>
      </c>
      <c r="M51" s="202"/>
    </row>
    <row r="52" spans="1:13" ht="14.25" x14ac:dyDescent="0.2">
      <c r="A52" s="200" t="s">
        <v>8</v>
      </c>
      <c r="B52" s="203" t="s">
        <v>142</v>
      </c>
      <c r="M52" s="202"/>
    </row>
    <row r="53" spans="1:13" ht="14.25" x14ac:dyDescent="0.2">
      <c r="A53" s="200" t="s">
        <v>16</v>
      </c>
      <c r="B53" s="203" t="s">
        <v>143</v>
      </c>
      <c r="M53" s="202"/>
    </row>
    <row r="54" spans="1:13" ht="14.25" x14ac:dyDescent="0.2">
      <c r="A54" s="200" t="s">
        <v>24</v>
      </c>
      <c r="B54" s="203" t="s">
        <v>144</v>
      </c>
      <c r="M54" s="202"/>
    </row>
    <row r="55" spans="1:13" ht="14.25" x14ac:dyDescent="0.2">
      <c r="A55" s="200" t="s">
        <v>32</v>
      </c>
      <c r="B55" s="203" t="s">
        <v>145</v>
      </c>
      <c r="M55" s="202"/>
    </row>
    <row r="56" spans="1:13" x14ac:dyDescent="0.2">
      <c r="A56" s="199"/>
      <c r="M56" s="202"/>
    </row>
    <row r="57" spans="1:13" x14ac:dyDescent="0.2">
      <c r="A57" s="199"/>
      <c r="M57" s="202"/>
    </row>
    <row r="58" spans="1:13" x14ac:dyDescent="0.2">
      <c r="A58" s="200" t="s">
        <v>0</v>
      </c>
      <c r="B58" s="196" t="s">
        <v>146</v>
      </c>
      <c r="M58" s="202"/>
    </row>
    <row r="59" spans="1:13" x14ac:dyDescent="0.2">
      <c r="A59" s="200" t="s">
        <v>8</v>
      </c>
      <c r="B59" s="196" t="s">
        <v>147</v>
      </c>
      <c r="M59" s="202"/>
    </row>
    <row r="60" spans="1:13" x14ac:dyDescent="0.2">
      <c r="A60" s="200" t="s">
        <v>16</v>
      </c>
      <c r="B60" s="196" t="s">
        <v>148</v>
      </c>
      <c r="M60" s="202"/>
    </row>
    <row r="61" spans="1:13" x14ac:dyDescent="0.2">
      <c r="A61" s="200" t="s">
        <v>24</v>
      </c>
      <c r="B61" s="196" t="s">
        <v>149</v>
      </c>
      <c r="M61" s="202"/>
    </row>
    <row r="62" spans="1:13" x14ac:dyDescent="0.2">
      <c r="A62" s="200" t="s">
        <v>32</v>
      </c>
      <c r="B62" s="196" t="s">
        <v>150</v>
      </c>
      <c r="M62" s="202"/>
    </row>
    <row r="63" spans="1:13" x14ac:dyDescent="0.2">
      <c r="A63" s="199"/>
      <c r="M63" s="202"/>
    </row>
    <row r="64" spans="1:13" x14ac:dyDescent="0.2">
      <c r="A64" s="199"/>
      <c r="M64" s="202"/>
    </row>
    <row r="65" spans="1:13" x14ac:dyDescent="0.2">
      <c r="A65" s="200" t="s">
        <v>0</v>
      </c>
      <c r="B65" s="196" t="s">
        <v>151</v>
      </c>
      <c r="M65" s="202"/>
    </row>
    <row r="66" spans="1:13" x14ac:dyDescent="0.2">
      <c r="A66" s="200" t="s">
        <v>8</v>
      </c>
      <c r="B66" s="196" t="s">
        <v>151</v>
      </c>
      <c r="M66" s="202"/>
    </row>
    <row r="67" spans="1:13" x14ac:dyDescent="0.2">
      <c r="A67" s="200" t="s">
        <v>16</v>
      </c>
      <c r="B67" s="196" t="s">
        <v>152</v>
      </c>
      <c r="M67" s="202"/>
    </row>
    <row r="68" spans="1:13" x14ac:dyDescent="0.2">
      <c r="A68" s="200" t="s">
        <v>24</v>
      </c>
      <c r="B68" s="196" t="s">
        <v>153</v>
      </c>
      <c r="M68" s="202"/>
    </row>
    <row r="69" spans="1:13" x14ac:dyDescent="0.2">
      <c r="A69" s="200" t="s">
        <v>32</v>
      </c>
      <c r="B69" s="196" t="s">
        <v>154</v>
      </c>
      <c r="M69" s="202"/>
    </row>
    <row r="70" spans="1:13" x14ac:dyDescent="0.2">
      <c r="A70" s="199"/>
      <c r="M70" s="202"/>
    </row>
    <row r="71" spans="1:13" x14ac:dyDescent="0.2">
      <c r="A71" s="199"/>
      <c r="M71" s="202"/>
    </row>
    <row r="72" spans="1:13" x14ac:dyDescent="0.2">
      <c r="A72" s="200" t="s">
        <v>0</v>
      </c>
      <c r="B72" s="196" t="s">
        <v>155</v>
      </c>
      <c r="M72" s="202"/>
    </row>
    <row r="73" spans="1:13" x14ac:dyDescent="0.2">
      <c r="A73" s="200" t="s">
        <v>8</v>
      </c>
      <c r="B73" s="196" t="s">
        <v>155</v>
      </c>
      <c r="M73" s="202"/>
    </row>
    <row r="74" spans="1:13" x14ac:dyDescent="0.2">
      <c r="A74" s="200" t="s">
        <v>16</v>
      </c>
      <c r="B74" s="196" t="s">
        <v>156</v>
      </c>
      <c r="M74" s="202"/>
    </row>
    <row r="75" spans="1:13" x14ac:dyDescent="0.2">
      <c r="A75" s="200" t="s">
        <v>24</v>
      </c>
      <c r="B75" s="196" t="s">
        <v>157</v>
      </c>
      <c r="M75" s="202"/>
    </row>
    <row r="76" spans="1:13" x14ac:dyDescent="0.2">
      <c r="A76" s="200" t="s">
        <v>32</v>
      </c>
      <c r="B76" s="196" t="s">
        <v>158</v>
      </c>
      <c r="M76" s="202"/>
    </row>
    <row r="77" spans="1:13" x14ac:dyDescent="0.2">
      <c r="A77" s="199"/>
      <c r="M77" s="202"/>
    </row>
    <row r="78" spans="1:13" x14ac:dyDescent="0.2">
      <c r="A78" s="199"/>
      <c r="M78" s="202"/>
    </row>
    <row r="79" spans="1:13" x14ac:dyDescent="0.2">
      <c r="A79" s="200" t="s">
        <v>0</v>
      </c>
      <c r="B79" s="196" t="s">
        <v>159</v>
      </c>
      <c r="M79" s="202"/>
    </row>
    <row r="80" spans="1:13" x14ac:dyDescent="0.2">
      <c r="A80" s="200" t="s">
        <v>8</v>
      </c>
      <c r="B80" s="196" t="s">
        <v>160</v>
      </c>
      <c r="M80" s="202"/>
    </row>
    <row r="81" spans="1:13" x14ac:dyDescent="0.2">
      <c r="A81" s="200" t="s">
        <v>16</v>
      </c>
      <c r="B81" s="196" t="s">
        <v>161</v>
      </c>
      <c r="M81" s="202"/>
    </row>
    <row r="82" spans="1:13" x14ac:dyDescent="0.2">
      <c r="A82" s="200" t="s">
        <v>24</v>
      </c>
      <c r="B82" s="196" t="s">
        <v>162</v>
      </c>
      <c r="M82" s="202"/>
    </row>
    <row r="83" spans="1:13" x14ac:dyDescent="0.2">
      <c r="A83" s="200" t="s">
        <v>32</v>
      </c>
      <c r="B83" s="196" t="s">
        <v>163</v>
      </c>
      <c r="M83" s="202"/>
    </row>
  </sheetData>
  <sheetProtection algorithmName="SHA-512" hashValue="WfBwxyj2JtJflZEfz3h8xj1V6u6DxQGNV2zyJuBqJyg6VTaH7sS0+ZnMTIiywWOgLZukV3OljwfsN0phnR2SPg==" saltValue="Mj6caFIkzCzB0tYNTga6ng==" spinCount="100000" sheet="1" objects="1" scenarios="1"/>
  <mergeCells count="5">
    <mergeCell ref="B38:I38"/>
    <mergeCell ref="B39:I39"/>
    <mergeCell ref="B40:I40"/>
    <mergeCell ref="B41:I41"/>
    <mergeCell ref="B42:I42"/>
  </mergeCells>
  <phoneticPr fontId="4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275ED-6BAA-43FD-A67B-B3AA7867500D}">
  <dimension ref="A1:P356"/>
  <sheetViews>
    <sheetView showGridLines="0" zoomScale="70" zoomScaleNormal="70" workbookViewId="0">
      <selection activeCell="D23" sqref="D23"/>
    </sheetView>
  </sheetViews>
  <sheetFormatPr defaultColWidth="9.140625" defaultRowHeight="12.75" x14ac:dyDescent="0.2"/>
  <cols>
    <col min="1" max="1" width="23.140625" style="213" bestFit="1" customWidth="1"/>
    <col min="2" max="2" width="23.140625" style="207" customWidth="1"/>
    <col min="3" max="7" width="16.7109375" style="206" customWidth="1"/>
    <col min="8" max="8" width="38.140625" style="207" customWidth="1"/>
    <col min="9" max="10" width="16.7109375" style="207" customWidth="1"/>
    <col min="11" max="11" width="8" style="207" customWidth="1"/>
    <col min="12" max="16" width="26.5703125" style="206" customWidth="1"/>
    <col min="17" max="16384" width="9.140625" style="198"/>
  </cols>
  <sheetData>
    <row r="1" spans="1:16" x14ac:dyDescent="0.2">
      <c r="A1" s="204" t="s">
        <v>59</v>
      </c>
      <c r="B1" s="205" t="s">
        <v>704</v>
      </c>
      <c r="C1" s="205" t="s">
        <v>688</v>
      </c>
      <c r="D1" s="205" t="s">
        <v>690</v>
      </c>
      <c r="E1" s="205" t="s">
        <v>689</v>
      </c>
      <c r="F1" s="205" t="s">
        <v>691</v>
      </c>
      <c r="G1" s="205" t="s">
        <v>692</v>
      </c>
      <c r="H1" s="205" t="s">
        <v>60</v>
      </c>
      <c r="I1" s="205" t="s">
        <v>1472</v>
      </c>
      <c r="J1" s="205" t="s">
        <v>705</v>
      </c>
      <c r="K1" s="205" t="s">
        <v>706</v>
      </c>
      <c r="L1" s="205" t="s">
        <v>698</v>
      </c>
      <c r="M1" s="205" t="s">
        <v>700</v>
      </c>
      <c r="N1" s="205" t="s">
        <v>699</v>
      </c>
      <c r="O1" s="205" t="s">
        <v>701</v>
      </c>
      <c r="P1" s="205" t="s">
        <v>702</v>
      </c>
    </row>
    <row r="2" spans="1:16" ht="51" x14ac:dyDescent="0.2">
      <c r="A2" s="206" t="s">
        <v>724</v>
      </c>
      <c r="B2" s="207" t="s">
        <v>803</v>
      </c>
      <c r="C2" s="208" t="s">
        <v>775</v>
      </c>
      <c r="D2" s="208" t="s">
        <v>775</v>
      </c>
      <c r="E2" s="208" t="s">
        <v>775</v>
      </c>
      <c r="F2" s="208" t="s">
        <v>775</v>
      </c>
      <c r="G2" s="208" t="s">
        <v>775</v>
      </c>
      <c r="H2" s="209" t="s">
        <v>752</v>
      </c>
      <c r="I2" s="207" t="s">
        <v>1473</v>
      </c>
      <c r="J2" s="210"/>
      <c r="L2" s="211" t="s">
        <v>779</v>
      </c>
      <c r="M2" s="211" t="s">
        <v>779</v>
      </c>
      <c r="N2" s="211" t="s">
        <v>779</v>
      </c>
      <c r="O2" s="211" t="s">
        <v>779</v>
      </c>
      <c r="P2" s="211" t="s">
        <v>779</v>
      </c>
    </row>
    <row r="3" spans="1:16" ht="13.5" x14ac:dyDescent="0.2">
      <c r="A3" s="206" t="s">
        <v>725</v>
      </c>
      <c r="B3" s="207" t="s">
        <v>803</v>
      </c>
      <c r="C3" s="208" t="s">
        <v>775</v>
      </c>
      <c r="D3" s="208" t="s">
        <v>775</v>
      </c>
      <c r="E3" s="208" t="s">
        <v>775</v>
      </c>
      <c r="F3" s="208" t="s">
        <v>775</v>
      </c>
      <c r="G3" s="208" t="s">
        <v>775</v>
      </c>
      <c r="H3" s="209" t="s">
        <v>753</v>
      </c>
      <c r="I3" s="207" t="s">
        <v>1474</v>
      </c>
      <c r="J3" s="210"/>
      <c r="L3" s="206" t="s">
        <v>780</v>
      </c>
      <c r="M3" s="206" t="s">
        <v>780</v>
      </c>
      <c r="N3" s="206" t="s">
        <v>780</v>
      </c>
      <c r="O3" s="206" t="s">
        <v>780</v>
      </c>
      <c r="P3" s="206" t="s">
        <v>780</v>
      </c>
    </row>
    <row r="4" spans="1:16" x14ac:dyDescent="0.2">
      <c r="A4" s="206" t="s">
        <v>726</v>
      </c>
      <c r="B4" s="207" t="s">
        <v>803</v>
      </c>
      <c r="C4" s="208" t="s">
        <v>775</v>
      </c>
      <c r="D4" s="208" t="s">
        <v>775</v>
      </c>
      <c r="E4" s="208" t="s">
        <v>775</v>
      </c>
      <c r="F4" s="208" t="s">
        <v>775</v>
      </c>
      <c r="G4" s="208" t="s">
        <v>775</v>
      </c>
      <c r="H4" s="210" t="s">
        <v>754</v>
      </c>
      <c r="I4" s="207" t="s">
        <v>1475</v>
      </c>
      <c r="J4" s="210"/>
      <c r="L4" s="206" t="s">
        <v>781</v>
      </c>
      <c r="M4" s="206" t="s">
        <v>781</v>
      </c>
      <c r="N4" s="206" t="s">
        <v>781</v>
      </c>
      <c r="O4" s="206" t="s">
        <v>781</v>
      </c>
      <c r="P4" s="206" t="s">
        <v>781</v>
      </c>
    </row>
    <row r="5" spans="1:16" x14ac:dyDescent="0.2">
      <c r="A5" s="206" t="s">
        <v>727</v>
      </c>
      <c r="B5" s="207" t="s">
        <v>803</v>
      </c>
      <c r="C5" s="208" t="s">
        <v>775</v>
      </c>
      <c r="D5" s="208" t="s">
        <v>775</v>
      </c>
      <c r="E5" s="208" t="s">
        <v>775</v>
      </c>
      <c r="F5" s="208" t="s">
        <v>775</v>
      </c>
      <c r="G5" s="208" t="s">
        <v>775</v>
      </c>
      <c r="H5" s="210" t="s">
        <v>755</v>
      </c>
      <c r="I5" s="207" t="s">
        <v>1476</v>
      </c>
      <c r="J5" s="210"/>
      <c r="L5" s="206" t="s">
        <v>782</v>
      </c>
      <c r="M5" s="206" t="s">
        <v>782</v>
      </c>
      <c r="N5" s="206" t="s">
        <v>782</v>
      </c>
      <c r="O5" s="206" t="s">
        <v>782</v>
      </c>
      <c r="P5" s="206" t="s">
        <v>782</v>
      </c>
    </row>
    <row r="6" spans="1:16" x14ac:dyDescent="0.2">
      <c r="A6" s="206" t="s">
        <v>1478</v>
      </c>
      <c r="B6" s="207" t="s">
        <v>803</v>
      </c>
      <c r="C6" s="208" t="s">
        <v>775</v>
      </c>
      <c r="D6" s="208" t="s">
        <v>775</v>
      </c>
      <c r="E6" s="208" t="s">
        <v>775</v>
      </c>
      <c r="F6" s="208" t="s">
        <v>775</v>
      </c>
      <c r="G6" s="208" t="s">
        <v>775</v>
      </c>
      <c r="H6" s="210" t="s">
        <v>755</v>
      </c>
      <c r="I6" s="207" t="s">
        <v>1476</v>
      </c>
      <c r="J6" s="210"/>
      <c r="L6" s="206" t="s">
        <v>1484</v>
      </c>
    </row>
    <row r="7" spans="1:16" x14ac:dyDescent="0.2">
      <c r="A7" s="206" t="s">
        <v>1479</v>
      </c>
      <c r="B7" s="207" t="s">
        <v>803</v>
      </c>
      <c r="C7" s="208" t="s">
        <v>775</v>
      </c>
      <c r="D7" s="208" t="s">
        <v>775</v>
      </c>
      <c r="E7" s="208" t="s">
        <v>775</v>
      </c>
      <c r="F7" s="208" t="s">
        <v>775</v>
      </c>
      <c r="G7" s="208" t="s">
        <v>775</v>
      </c>
      <c r="H7" s="210" t="s">
        <v>755</v>
      </c>
      <c r="I7" s="207" t="s">
        <v>1476</v>
      </c>
      <c r="J7" s="210"/>
      <c r="L7" s="206" t="s">
        <v>1485</v>
      </c>
    </row>
    <row r="8" spans="1:16" ht="51" x14ac:dyDescent="0.2">
      <c r="A8" s="206" t="s">
        <v>728</v>
      </c>
      <c r="B8" s="207" t="s">
        <v>803</v>
      </c>
      <c r="C8" s="208" t="s">
        <v>775</v>
      </c>
      <c r="D8" s="208" t="s">
        <v>775</v>
      </c>
      <c r="E8" s="208" t="s">
        <v>775</v>
      </c>
      <c r="F8" s="208" t="s">
        <v>775</v>
      </c>
      <c r="G8" s="208" t="s">
        <v>775</v>
      </c>
      <c r="H8" s="207" t="s">
        <v>756</v>
      </c>
      <c r="I8" s="207" t="s">
        <v>1477</v>
      </c>
      <c r="J8" s="210"/>
      <c r="L8" s="211" t="s">
        <v>783</v>
      </c>
      <c r="M8" s="211" t="s">
        <v>783</v>
      </c>
      <c r="N8" s="211" t="s">
        <v>783</v>
      </c>
      <c r="O8" s="211" t="s">
        <v>783</v>
      </c>
      <c r="P8" s="211" t="s">
        <v>783</v>
      </c>
    </row>
    <row r="9" spans="1:16" x14ac:dyDescent="0.2">
      <c r="A9" s="206" t="s">
        <v>729</v>
      </c>
      <c r="B9" s="207" t="s">
        <v>804</v>
      </c>
      <c r="C9" s="208" t="s">
        <v>775</v>
      </c>
      <c r="D9" s="208" t="s">
        <v>775</v>
      </c>
      <c r="E9" s="208" t="s">
        <v>775</v>
      </c>
      <c r="F9" s="208" t="s">
        <v>775</v>
      </c>
      <c r="G9" s="208" t="s">
        <v>775</v>
      </c>
      <c r="H9" s="207" t="s">
        <v>757</v>
      </c>
      <c r="I9" s="207" t="s">
        <v>1473</v>
      </c>
      <c r="J9" s="210"/>
      <c r="L9" s="206" t="s">
        <v>779</v>
      </c>
      <c r="M9" s="206" t="s">
        <v>779</v>
      </c>
      <c r="N9" s="206" t="s">
        <v>779</v>
      </c>
      <c r="O9" s="206" t="s">
        <v>779</v>
      </c>
      <c r="P9" s="206" t="s">
        <v>779</v>
      </c>
    </row>
    <row r="10" spans="1:16" x14ac:dyDescent="0.2">
      <c r="A10" s="206" t="s">
        <v>730</v>
      </c>
      <c r="B10" s="207" t="s">
        <v>804</v>
      </c>
      <c r="C10" s="208" t="s">
        <v>775</v>
      </c>
      <c r="D10" s="208" t="s">
        <v>775</v>
      </c>
      <c r="E10" s="208" t="s">
        <v>775</v>
      </c>
      <c r="F10" s="208" t="s">
        <v>775</v>
      </c>
      <c r="G10" s="208" t="s">
        <v>775</v>
      </c>
      <c r="H10" s="207" t="s">
        <v>758</v>
      </c>
      <c r="I10" s="207" t="s">
        <v>1474</v>
      </c>
      <c r="J10" s="210"/>
      <c r="L10" s="206" t="s">
        <v>780</v>
      </c>
      <c r="M10" s="206" t="s">
        <v>780</v>
      </c>
      <c r="N10" s="206" t="s">
        <v>780</v>
      </c>
      <c r="O10" s="206" t="s">
        <v>780</v>
      </c>
      <c r="P10" s="206" t="s">
        <v>780</v>
      </c>
    </row>
    <row r="11" spans="1:16" ht="51" x14ac:dyDescent="0.2">
      <c r="A11" s="206" t="s">
        <v>731</v>
      </c>
      <c r="B11" s="207" t="s">
        <v>804</v>
      </c>
      <c r="C11" s="208" t="s">
        <v>775</v>
      </c>
      <c r="D11" s="208" t="s">
        <v>775</v>
      </c>
      <c r="E11" s="208" t="s">
        <v>775</v>
      </c>
      <c r="F11" s="208" t="s">
        <v>775</v>
      </c>
      <c r="G11" s="208" t="s">
        <v>775</v>
      </c>
      <c r="H11" s="207" t="s">
        <v>759</v>
      </c>
      <c r="I11" s="207" t="s">
        <v>1475</v>
      </c>
      <c r="J11" s="210"/>
      <c r="L11" s="211" t="s">
        <v>781</v>
      </c>
      <c r="M11" s="211" t="s">
        <v>781</v>
      </c>
      <c r="N11" s="211" t="s">
        <v>781</v>
      </c>
      <c r="O11" s="211" t="s">
        <v>781</v>
      </c>
      <c r="P11" s="211" t="s">
        <v>781</v>
      </c>
    </row>
    <row r="12" spans="1:16" x14ac:dyDescent="0.2">
      <c r="A12" s="206" t="s">
        <v>732</v>
      </c>
      <c r="B12" s="207" t="s">
        <v>804</v>
      </c>
      <c r="C12" s="208" t="s">
        <v>775</v>
      </c>
      <c r="D12" s="208" t="s">
        <v>775</v>
      </c>
      <c r="E12" s="208" t="s">
        <v>775</v>
      </c>
      <c r="F12" s="208" t="s">
        <v>775</v>
      </c>
      <c r="G12" s="208" t="s">
        <v>775</v>
      </c>
      <c r="H12" s="207" t="s">
        <v>760</v>
      </c>
      <c r="I12" s="207" t="s">
        <v>1476</v>
      </c>
      <c r="J12" s="210"/>
      <c r="L12" s="206" t="s">
        <v>782</v>
      </c>
      <c r="M12" s="206" t="s">
        <v>782</v>
      </c>
      <c r="N12" s="206" t="s">
        <v>782</v>
      </c>
      <c r="O12" s="206" t="s">
        <v>782</v>
      </c>
      <c r="P12" s="206" t="s">
        <v>782</v>
      </c>
    </row>
    <row r="13" spans="1:16" x14ac:dyDescent="0.2">
      <c r="A13" s="206" t="s">
        <v>1480</v>
      </c>
      <c r="B13" s="207" t="s">
        <v>804</v>
      </c>
      <c r="C13" s="208" t="s">
        <v>775</v>
      </c>
      <c r="D13" s="208" t="s">
        <v>775</v>
      </c>
      <c r="E13" s="208" t="s">
        <v>775</v>
      </c>
      <c r="F13" s="208" t="s">
        <v>775</v>
      </c>
      <c r="G13" s="208" t="s">
        <v>775</v>
      </c>
      <c r="H13" s="207" t="s">
        <v>760</v>
      </c>
      <c r="I13" s="207" t="s">
        <v>1476</v>
      </c>
      <c r="J13" s="210"/>
      <c r="L13" s="206" t="s">
        <v>1484</v>
      </c>
    </row>
    <row r="14" spans="1:16" x14ac:dyDescent="0.2">
      <c r="A14" s="206" t="s">
        <v>1481</v>
      </c>
      <c r="B14" s="207" t="s">
        <v>804</v>
      </c>
      <c r="C14" s="208" t="s">
        <v>775</v>
      </c>
      <c r="D14" s="208" t="s">
        <v>775</v>
      </c>
      <c r="E14" s="208" t="s">
        <v>775</v>
      </c>
      <c r="F14" s="208" t="s">
        <v>775</v>
      </c>
      <c r="G14" s="208" t="s">
        <v>775</v>
      </c>
      <c r="H14" s="207" t="s">
        <v>760</v>
      </c>
      <c r="I14" s="207" t="s">
        <v>1476</v>
      </c>
      <c r="J14" s="210"/>
      <c r="L14" s="206" t="s">
        <v>1485</v>
      </c>
    </row>
    <row r="15" spans="1:16" x14ac:dyDescent="0.2">
      <c r="A15" s="206" t="s">
        <v>733</v>
      </c>
      <c r="B15" s="207" t="s">
        <v>804</v>
      </c>
      <c r="C15" s="208" t="s">
        <v>775</v>
      </c>
      <c r="D15" s="208" t="s">
        <v>775</v>
      </c>
      <c r="E15" s="208" t="s">
        <v>775</v>
      </c>
      <c r="F15" s="208" t="s">
        <v>775</v>
      </c>
      <c r="G15" s="208" t="s">
        <v>775</v>
      </c>
      <c r="H15" s="207" t="s">
        <v>761</v>
      </c>
      <c r="I15" s="207" t="s">
        <v>1477</v>
      </c>
      <c r="J15" s="210"/>
      <c r="L15" s="206" t="s">
        <v>783</v>
      </c>
      <c r="M15" s="206" t="s">
        <v>783</v>
      </c>
      <c r="N15" s="206" t="s">
        <v>783</v>
      </c>
      <c r="O15" s="206" t="s">
        <v>783</v>
      </c>
      <c r="P15" s="206" t="s">
        <v>783</v>
      </c>
    </row>
    <row r="16" spans="1:16" x14ac:dyDescent="0.2">
      <c r="A16" s="206" t="s">
        <v>734</v>
      </c>
      <c r="B16" s="207" t="s">
        <v>805</v>
      </c>
      <c r="C16" s="208" t="s">
        <v>775</v>
      </c>
      <c r="D16" s="208" t="s">
        <v>775</v>
      </c>
      <c r="E16" s="208" t="s">
        <v>775</v>
      </c>
      <c r="F16" s="208" t="s">
        <v>775</v>
      </c>
      <c r="G16" s="208" t="s">
        <v>775</v>
      </c>
      <c r="H16" s="207" t="s">
        <v>762</v>
      </c>
      <c r="I16" s="207" t="s">
        <v>1473</v>
      </c>
      <c r="J16" s="210"/>
      <c r="L16" s="206" t="s">
        <v>784</v>
      </c>
      <c r="M16" s="206" t="s">
        <v>784</v>
      </c>
      <c r="N16" s="206" t="s">
        <v>784</v>
      </c>
      <c r="O16" s="206" t="s">
        <v>784</v>
      </c>
      <c r="P16" s="206" t="s">
        <v>784</v>
      </c>
    </row>
    <row r="17" spans="1:16" x14ac:dyDescent="0.2">
      <c r="A17" s="206" t="s">
        <v>735</v>
      </c>
      <c r="B17" s="207" t="s">
        <v>805</v>
      </c>
      <c r="C17" s="208" t="s">
        <v>775</v>
      </c>
      <c r="D17" s="208" t="s">
        <v>775</v>
      </c>
      <c r="E17" s="208" t="s">
        <v>775</v>
      </c>
      <c r="F17" s="208" t="s">
        <v>775</v>
      </c>
      <c r="G17" s="208" t="s">
        <v>775</v>
      </c>
      <c r="H17" s="207" t="s">
        <v>763</v>
      </c>
      <c r="I17" s="207" t="s">
        <v>1476</v>
      </c>
      <c r="J17" s="210"/>
      <c r="L17" s="206" t="s">
        <v>782</v>
      </c>
      <c r="M17" s="206" t="s">
        <v>782</v>
      </c>
      <c r="N17" s="206" t="s">
        <v>782</v>
      </c>
      <c r="O17" s="206" t="s">
        <v>782</v>
      </c>
      <c r="P17" s="206" t="s">
        <v>782</v>
      </c>
    </row>
    <row r="18" spans="1:16" x14ac:dyDescent="0.2">
      <c r="A18" s="206" t="s">
        <v>1482</v>
      </c>
      <c r="B18" s="207" t="s">
        <v>805</v>
      </c>
      <c r="C18" s="208" t="s">
        <v>775</v>
      </c>
      <c r="D18" s="208" t="s">
        <v>775</v>
      </c>
      <c r="E18" s="208" t="s">
        <v>775</v>
      </c>
      <c r="F18" s="208" t="s">
        <v>775</v>
      </c>
      <c r="G18" s="208" t="s">
        <v>775</v>
      </c>
      <c r="H18" s="207" t="s">
        <v>763</v>
      </c>
      <c r="I18" s="207" t="s">
        <v>1476</v>
      </c>
      <c r="J18" s="210"/>
      <c r="L18" s="206" t="s">
        <v>1484</v>
      </c>
    </row>
    <row r="19" spans="1:16" x14ac:dyDescent="0.2">
      <c r="A19" s="206" t="s">
        <v>1483</v>
      </c>
      <c r="B19" s="207" t="s">
        <v>805</v>
      </c>
      <c r="C19" s="208" t="s">
        <v>775</v>
      </c>
      <c r="D19" s="208" t="s">
        <v>775</v>
      </c>
      <c r="E19" s="208" t="s">
        <v>775</v>
      </c>
      <c r="F19" s="208" t="s">
        <v>775</v>
      </c>
      <c r="G19" s="208" t="s">
        <v>775</v>
      </c>
      <c r="H19" s="207" t="s">
        <v>763</v>
      </c>
      <c r="I19" s="207" t="s">
        <v>1476</v>
      </c>
      <c r="J19" s="210"/>
      <c r="L19" s="206" t="s">
        <v>1485</v>
      </c>
    </row>
    <row r="20" spans="1:16" x14ac:dyDescent="0.2">
      <c r="A20" s="211" t="s">
        <v>736</v>
      </c>
      <c r="B20" s="207" t="s">
        <v>805</v>
      </c>
      <c r="C20" s="208" t="s">
        <v>775</v>
      </c>
      <c r="D20" s="208" t="s">
        <v>775</v>
      </c>
      <c r="E20" s="208" t="s">
        <v>775</v>
      </c>
      <c r="F20" s="208" t="s">
        <v>775</v>
      </c>
      <c r="G20" s="208" t="s">
        <v>775</v>
      </c>
      <c r="H20" s="207" t="s">
        <v>764</v>
      </c>
      <c r="I20" s="207" t="s">
        <v>1475</v>
      </c>
      <c r="J20" s="210"/>
      <c r="L20" s="206" t="s">
        <v>781</v>
      </c>
      <c r="M20" s="206" t="s">
        <v>781</v>
      </c>
      <c r="N20" s="206" t="s">
        <v>781</v>
      </c>
      <c r="O20" s="206" t="s">
        <v>781</v>
      </c>
      <c r="P20" s="206" t="s">
        <v>781</v>
      </c>
    </row>
    <row r="21" spans="1:16" x14ac:dyDescent="0.2">
      <c r="A21" s="206" t="s">
        <v>737</v>
      </c>
      <c r="B21" s="207" t="s">
        <v>805</v>
      </c>
      <c r="C21" s="208" t="s">
        <v>775</v>
      </c>
      <c r="D21" s="208" t="s">
        <v>775</v>
      </c>
      <c r="E21" s="208" t="s">
        <v>775</v>
      </c>
      <c r="F21" s="208" t="s">
        <v>775</v>
      </c>
      <c r="G21" s="208" t="s">
        <v>775</v>
      </c>
      <c r="H21" s="207" t="s">
        <v>765</v>
      </c>
      <c r="I21" s="207" t="s">
        <v>1474</v>
      </c>
      <c r="J21" s="210"/>
      <c r="L21" s="206" t="s">
        <v>780</v>
      </c>
      <c r="M21" s="206" t="s">
        <v>780</v>
      </c>
      <c r="N21" s="206" t="s">
        <v>780</v>
      </c>
      <c r="O21" s="206" t="s">
        <v>780</v>
      </c>
      <c r="P21" s="206" t="s">
        <v>780</v>
      </c>
    </row>
    <row r="22" spans="1:16" ht="51" x14ac:dyDescent="0.2">
      <c r="A22" s="211" t="s">
        <v>1535</v>
      </c>
      <c r="B22" s="207" t="s">
        <v>1542</v>
      </c>
      <c r="C22" s="208" t="s">
        <v>775</v>
      </c>
      <c r="D22" s="208" t="s">
        <v>775</v>
      </c>
      <c r="E22" s="208" t="s">
        <v>775</v>
      </c>
      <c r="F22" s="208" t="s">
        <v>775</v>
      </c>
      <c r="G22" s="208" t="s">
        <v>775</v>
      </c>
      <c r="H22" s="207" t="s">
        <v>1543</v>
      </c>
      <c r="I22" s="207" t="s">
        <v>1473</v>
      </c>
      <c r="J22" s="210"/>
      <c r="L22" s="211" t="s">
        <v>779</v>
      </c>
      <c r="M22" s="211" t="s">
        <v>1548</v>
      </c>
      <c r="N22" s="211" t="s">
        <v>779</v>
      </c>
      <c r="O22" s="211" t="s">
        <v>779</v>
      </c>
      <c r="P22" s="211" t="s">
        <v>779</v>
      </c>
    </row>
    <row r="23" spans="1:16" ht="51" x14ac:dyDescent="0.2">
      <c r="A23" s="211" t="s">
        <v>1538</v>
      </c>
      <c r="B23" s="207" t="s">
        <v>1542</v>
      </c>
      <c r="C23" s="208" t="s">
        <v>775</v>
      </c>
      <c r="D23" s="208" t="s">
        <v>775</v>
      </c>
      <c r="E23" s="208" t="s">
        <v>775</v>
      </c>
      <c r="F23" s="208" t="s">
        <v>775</v>
      </c>
      <c r="G23" s="208" t="s">
        <v>775</v>
      </c>
      <c r="H23" s="207" t="s">
        <v>1544</v>
      </c>
      <c r="I23" s="207" t="s">
        <v>1476</v>
      </c>
      <c r="J23" s="210"/>
      <c r="L23" s="211" t="s">
        <v>782</v>
      </c>
      <c r="M23" s="211" t="s">
        <v>782</v>
      </c>
      <c r="N23" s="211" t="s">
        <v>782</v>
      </c>
      <c r="O23" s="211" t="s">
        <v>782</v>
      </c>
      <c r="P23" s="211" t="s">
        <v>782</v>
      </c>
    </row>
    <row r="24" spans="1:16" x14ac:dyDescent="0.2">
      <c r="A24" s="211" t="s">
        <v>1539</v>
      </c>
      <c r="B24" s="207" t="s">
        <v>1542</v>
      </c>
      <c r="C24" s="208" t="s">
        <v>775</v>
      </c>
      <c r="D24" s="208" t="s">
        <v>775</v>
      </c>
      <c r="E24" s="208" t="s">
        <v>775</v>
      </c>
      <c r="F24" s="208" t="s">
        <v>775</v>
      </c>
      <c r="G24" s="208" t="s">
        <v>775</v>
      </c>
      <c r="H24" s="207" t="s">
        <v>1544</v>
      </c>
      <c r="I24" s="207" t="s">
        <v>1476</v>
      </c>
      <c r="J24" s="210"/>
      <c r="L24" s="206" t="s">
        <v>1484</v>
      </c>
      <c r="M24" s="211"/>
      <c r="N24" s="211"/>
      <c r="O24" s="211"/>
      <c r="P24" s="211"/>
    </row>
    <row r="25" spans="1:16" x14ac:dyDescent="0.2">
      <c r="A25" s="211" t="s">
        <v>1540</v>
      </c>
      <c r="B25" s="207" t="s">
        <v>1542</v>
      </c>
      <c r="C25" s="208" t="s">
        <v>775</v>
      </c>
      <c r="D25" s="208" t="s">
        <v>775</v>
      </c>
      <c r="E25" s="208" t="s">
        <v>775</v>
      </c>
      <c r="F25" s="208" t="s">
        <v>775</v>
      </c>
      <c r="G25" s="208" t="s">
        <v>775</v>
      </c>
      <c r="H25" s="207" t="s">
        <v>1544</v>
      </c>
      <c r="I25" s="207" t="s">
        <v>1476</v>
      </c>
      <c r="J25" s="210"/>
      <c r="L25" s="206" t="s">
        <v>1485</v>
      </c>
      <c r="M25" s="211"/>
      <c r="N25" s="211"/>
      <c r="O25" s="211"/>
      <c r="P25" s="211"/>
    </row>
    <row r="26" spans="1:16" x14ac:dyDescent="0.2">
      <c r="A26" s="211" t="s">
        <v>1537</v>
      </c>
      <c r="B26" s="207" t="s">
        <v>1542</v>
      </c>
      <c r="C26" s="208" t="s">
        <v>775</v>
      </c>
      <c r="D26" s="208" t="s">
        <v>775</v>
      </c>
      <c r="E26" s="208" t="s">
        <v>775</v>
      </c>
      <c r="F26" s="208" t="s">
        <v>775</v>
      </c>
      <c r="G26" s="208" t="s">
        <v>775</v>
      </c>
      <c r="H26" s="207" t="s">
        <v>1545</v>
      </c>
      <c r="I26" s="207" t="s">
        <v>1475</v>
      </c>
      <c r="J26" s="210"/>
      <c r="L26" s="206" t="s">
        <v>781</v>
      </c>
      <c r="M26" s="206" t="s">
        <v>781</v>
      </c>
      <c r="N26" s="206" t="s">
        <v>781</v>
      </c>
      <c r="O26" s="206" t="s">
        <v>781</v>
      </c>
      <c r="P26" s="206" t="s">
        <v>781</v>
      </c>
    </row>
    <row r="27" spans="1:16" x14ac:dyDescent="0.2">
      <c r="A27" s="211" t="s">
        <v>1536</v>
      </c>
      <c r="B27" s="207" t="s">
        <v>1542</v>
      </c>
      <c r="C27" s="208" t="s">
        <v>775</v>
      </c>
      <c r="D27" s="208" t="s">
        <v>775</v>
      </c>
      <c r="E27" s="208" t="s">
        <v>775</v>
      </c>
      <c r="F27" s="208" t="s">
        <v>775</v>
      </c>
      <c r="G27" s="208" t="s">
        <v>775</v>
      </c>
      <c r="H27" s="207" t="s">
        <v>1546</v>
      </c>
      <c r="I27" s="207" t="s">
        <v>1474</v>
      </c>
      <c r="J27" s="210"/>
      <c r="L27" s="206" t="s">
        <v>780</v>
      </c>
      <c r="M27" s="206" t="s">
        <v>780</v>
      </c>
      <c r="N27" s="206" t="s">
        <v>780</v>
      </c>
      <c r="O27" s="206" t="s">
        <v>780</v>
      </c>
      <c r="P27" s="206" t="s">
        <v>780</v>
      </c>
    </row>
    <row r="28" spans="1:16" x14ac:dyDescent="0.2">
      <c r="A28" s="211" t="s">
        <v>1541</v>
      </c>
      <c r="B28" s="207" t="s">
        <v>1542</v>
      </c>
      <c r="C28" s="208" t="s">
        <v>775</v>
      </c>
      <c r="D28" s="208" t="s">
        <v>775</v>
      </c>
      <c r="E28" s="208" t="s">
        <v>775</v>
      </c>
      <c r="F28" s="208" t="s">
        <v>775</v>
      </c>
      <c r="G28" s="208" t="s">
        <v>775</v>
      </c>
      <c r="H28" s="207" t="s">
        <v>1547</v>
      </c>
      <c r="I28" s="207" t="s">
        <v>1477</v>
      </c>
      <c r="J28" s="210"/>
      <c r="L28" s="206" t="s">
        <v>783</v>
      </c>
      <c r="M28" s="206" t="s">
        <v>783</v>
      </c>
      <c r="N28" s="206" t="s">
        <v>783</v>
      </c>
      <c r="O28" s="206" t="s">
        <v>783</v>
      </c>
      <c r="P28" s="206" t="s">
        <v>783</v>
      </c>
    </row>
    <row r="29" spans="1:16" x14ac:dyDescent="0.2">
      <c r="A29" s="211" t="s">
        <v>738</v>
      </c>
      <c r="B29" s="207" t="s">
        <v>766</v>
      </c>
      <c r="C29" s="208" t="s">
        <v>776</v>
      </c>
      <c r="D29" s="208" t="s">
        <v>776</v>
      </c>
      <c r="E29" s="208" t="s">
        <v>776</v>
      </c>
      <c r="F29" s="208" t="s">
        <v>776</v>
      </c>
      <c r="G29" s="208" t="s">
        <v>776</v>
      </c>
      <c r="H29" s="207" t="s">
        <v>766</v>
      </c>
      <c r="J29" s="210"/>
      <c r="L29" s="206" t="s">
        <v>785</v>
      </c>
      <c r="M29" s="206" t="s">
        <v>785</v>
      </c>
      <c r="N29" s="206" t="s">
        <v>785</v>
      </c>
      <c r="O29" s="206" t="s">
        <v>785</v>
      </c>
      <c r="P29" s="206" t="s">
        <v>785</v>
      </c>
    </row>
    <row r="30" spans="1:16" ht="409.5" x14ac:dyDescent="0.2">
      <c r="A30" s="206" t="s">
        <v>739</v>
      </c>
      <c r="B30" s="207" t="s">
        <v>809</v>
      </c>
      <c r="C30" s="208" t="s">
        <v>777</v>
      </c>
      <c r="D30" s="208" t="s">
        <v>777</v>
      </c>
      <c r="E30" s="208" t="s">
        <v>777</v>
      </c>
      <c r="F30" s="208" t="s">
        <v>777</v>
      </c>
      <c r="G30" s="208" t="s">
        <v>777</v>
      </c>
      <c r="H30" s="207" t="s">
        <v>767</v>
      </c>
      <c r="J30" s="210" t="s">
        <v>802</v>
      </c>
      <c r="L30" s="211" t="s">
        <v>787</v>
      </c>
      <c r="M30" s="211" t="s">
        <v>786</v>
      </c>
      <c r="N30" s="211" t="s">
        <v>787</v>
      </c>
      <c r="O30" s="211" t="s">
        <v>787</v>
      </c>
      <c r="P30" s="211" t="s">
        <v>787</v>
      </c>
    </row>
    <row r="31" spans="1:16" x14ac:dyDescent="0.2">
      <c r="A31" s="206" t="s">
        <v>740</v>
      </c>
      <c r="B31" s="207" t="s">
        <v>809</v>
      </c>
      <c r="C31" s="208" t="s">
        <v>777</v>
      </c>
      <c r="D31" s="208" t="s">
        <v>777</v>
      </c>
      <c r="E31" s="208" t="s">
        <v>777</v>
      </c>
      <c r="F31" s="208" t="s">
        <v>777</v>
      </c>
      <c r="G31" s="208" t="s">
        <v>777</v>
      </c>
      <c r="H31" s="207" t="s">
        <v>768</v>
      </c>
      <c r="J31" s="210"/>
      <c r="L31" s="206" t="s">
        <v>788</v>
      </c>
      <c r="M31" s="206" t="s">
        <v>789</v>
      </c>
      <c r="N31" s="206" t="s">
        <v>788</v>
      </c>
      <c r="O31" s="206" t="s">
        <v>788</v>
      </c>
      <c r="P31" s="206" t="s">
        <v>788</v>
      </c>
    </row>
    <row r="32" spans="1:16" x14ac:dyDescent="0.2">
      <c r="A32" s="211" t="s">
        <v>741</v>
      </c>
      <c r="B32" s="207" t="s">
        <v>809</v>
      </c>
      <c r="C32" s="208" t="s">
        <v>777</v>
      </c>
      <c r="D32" s="208" t="s">
        <v>777</v>
      </c>
      <c r="E32" s="208" t="s">
        <v>777</v>
      </c>
      <c r="F32" s="208" t="s">
        <v>777</v>
      </c>
      <c r="G32" s="208" t="s">
        <v>777</v>
      </c>
      <c r="H32" s="207" t="s">
        <v>769</v>
      </c>
      <c r="J32" s="210"/>
      <c r="L32" s="206" t="s">
        <v>790</v>
      </c>
      <c r="M32" s="206" t="s">
        <v>791</v>
      </c>
      <c r="N32" s="206" t="s">
        <v>790</v>
      </c>
      <c r="O32" s="206" t="s">
        <v>790</v>
      </c>
      <c r="P32" s="206" t="s">
        <v>790</v>
      </c>
    </row>
    <row r="33" spans="1:16" ht="409.5" x14ac:dyDescent="0.2">
      <c r="A33" s="206" t="s">
        <v>742</v>
      </c>
      <c r="B33" s="207" t="s">
        <v>808</v>
      </c>
      <c r="C33" s="208" t="s">
        <v>777</v>
      </c>
      <c r="D33" s="208" t="s">
        <v>777</v>
      </c>
      <c r="E33" s="208" t="s">
        <v>777</v>
      </c>
      <c r="F33" s="208" t="s">
        <v>777</v>
      </c>
      <c r="G33" s="208" t="s">
        <v>777</v>
      </c>
      <c r="H33" s="207" t="s">
        <v>770</v>
      </c>
      <c r="J33" s="210" t="s">
        <v>802</v>
      </c>
      <c r="L33" s="211" t="s">
        <v>792</v>
      </c>
      <c r="M33" s="211" t="s">
        <v>793</v>
      </c>
      <c r="N33" s="211" t="s">
        <v>792</v>
      </c>
      <c r="O33" s="211" t="s">
        <v>792</v>
      </c>
      <c r="P33" s="211" t="s">
        <v>792</v>
      </c>
    </row>
    <row r="34" spans="1:16" x14ac:dyDescent="0.2">
      <c r="A34" s="206" t="s">
        <v>743</v>
      </c>
      <c r="B34" s="207" t="s">
        <v>808</v>
      </c>
      <c r="C34" s="208" t="s">
        <v>777</v>
      </c>
      <c r="D34" s="208" t="s">
        <v>777</v>
      </c>
      <c r="E34" s="208" t="s">
        <v>777</v>
      </c>
      <c r="F34" s="208" t="s">
        <v>777</v>
      </c>
      <c r="G34" s="208" t="s">
        <v>777</v>
      </c>
      <c r="H34" s="207" t="s">
        <v>771</v>
      </c>
      <c r="J34" s="210"/>
      <c r="L34" s="206" t="s">
        <v>794</v>
      </c>
      <c r="M34" s="206" t="s">
        <v>795</v>
      </c>
      <c r="N34" s="206" t="s">
        <v>794</v>
      </c>
      <c r="O34" s="206" t="s">
        <v>794</v>
      </c>
      <c r="P34" s="206" t="s">
        <v>794</v>
      </c>
    </row>
    <row r="35" spans="1:16" x14ac:dyDescent="0.2">
      <c r="A35" s="206" t="s">
        <v>744</v>
      </c>
      <c r="B35" s="207" t="s">
        <v>808</v>
      </c>
      <c r="C35" s="208" t="s">
        <v>777</v>
      </c>
      <c r="D35" s="208" t="s">
        <v>777</v>
      </c>
      <c r="E35" s="208" t="s">
        <v>777</v>
      </c>
      <c r="F35" s="208" t="s">
        <v>777</v>
      </c>
      <c r="G35" s="208" t="s">
        <v>777</v>
      </c>
      <c r="H35" s="207" t="s">
        <v>772</v>
      </c>
      <c r="J35" s="210"/>
      <c r="L35" s="206" t="s">
        <v>797</v>
      </c>
      <c r="M35" s="206" t="s">
        <v>798</v>
      </c>
      <c r="N35" s="206" t="s">
        <v>797</v>
      </c>
      <c r="O35" s="206" t="s">
        <v>797</v>
      </c>
      <c r="P35" s="206" t="s">
        <v>797</v>
      </c>
    </row>
    <row r="36" spans="1:16" ht="318.75" x14ac:dyDescent="0.2">
      <c r="A36" s="206" t="s">
        <v>745</v>
      </c>
      <c r="B36" s="207" t="s">
        <v>807</v>
      </c>
      <c r="C36" s="208" t="s">
        <v>777</v>
      </c>
      <c r="D36" s="208" t="s">
        <v>777</v>
      </c>
      <c r="E36" s="208" t="s">
        <v>777</v>
      </c>
      <c r="F36" s="208" t="s">
        <v>777</v>
      </c>
      <c r="G36" s="208" t="s">
        <v>777</v>
      </c>
      <c r="H36" s="207" t="s">
        <v>773</v>
      </c>
      <c r="J36" s="210" t="s">
        <v>802</v>
      </c>
      <c r="L36" s="211" t="s">
        <v>796</v>
      </c>
      <c r="M36" s="211" t="s">
        <v>799</v>
      </c>
      <c r="N36" s="211" t="s">
        <v>796</v>
      </c>
      <c r="O36" s="211" t="s">
        <v>796</v>
      </c>
      <c r="P36" s="211" t="s">
        <v>796</v>
      </c>
    </row>
    <row r="37" spans="1:16" ht="165.75" x14ac:dyDescent="0.2">
      <c r="A37" s="206" t="s">
        <v>746</v>
      </c>
      <c r="B37" s="207" t="s">
        <v>774</v>
      </c>
      <c r="C37" s="208" t="s">
        <v>777</v>
      </c>
      <c r="D37" s="208" t="s">
        <v>777</v>
      </c>
      <c r="E37" s="208" t="s">
        <v>777</v>
      </c>
      <c r="F37" s="208" t="s">
        <v>777</v>
      </c>
      <c r="G37" s="208" t="s">
        <v>777</v>
      </c>
      <c r="H37" s="207" t="s">
        <v>774</v>
      </c>
      <c r="J37" s="210" t="s">
        <v>802</v>
      </c>
      <c r="L37" s="211" t="s">
        <v>800</v>
      </c>
      <c r="M37" s="211" t="s">
        <v>801</v>
      </c>
      <c r="N37" s="211" t="s">
        <v>800</v>
      </c>
      <c r="O37" s="211" t="s">
        <v>800</v>
      </c>
      <c r="P37" s="211" t="s">
        <v>800</v>
      </c>
    </row>
    <row r="38" spans="1:16" ht="63.75" x14ac:dyDescent="0.2">
      <c r="A38" s="206" t="s">
        <v>1452</v>
      </c>
      <c r="B38" s="207" t="s">
        <v>1453</v>
      </c>
      <c r="C38" s="208" t="s">
        <v>777</v>
      </c>
      <c r="D38" s="208" t="s">
        <v>777</v>
      </c>
      <c r="E38" s="208" t="s">
        <v>777</v>
      </c>
      <c r="F38" s="208" t="s">
        <v>777</v>
      </c>
      <c r="G38" s="208" t="s">
        <v>777</v>
      </c>
      <c r="H38" s="207" t="s">
        <v>1453</v>
      </c>
      <c r="J38" s="210" t="s">
        <v>802</v>
      </c>
      <c r="L38" s="211" t="s">
        <v>1454</v>
      </c>
      <c r="M38" s="211" t="s">
        <v>1454</v>
      </c>
      <c r="N38" s="211" t="s">
        <v>1454</v>
      </c>
      <c r="O38" s="211" t="s">
        <v>1454</v>
      </c>
      <c r="P38" s="211" t="s">
        <v>1454</v>
      </c>
    </row>
    <row r="39" spans="1:16" ht="25.5" x14ac:dyDescent="0.2">
      <c r="A39" s="206" t="s">
        <v>747</v>
      </c>
      <c r="B39" s="207" t="s">
        <v>806</v>
      </c>
      <c r="C39" s="208" t="s">
        <v>778</v>
      </c>
      <c r="D39" s="208" t="s">
        <v>778</v>
      </c>
      <c r="E39" s="208" t="s">
        <v>778</v>
      </c>
      <c r="F39" s="208" t="s">
        <v>778</v>
      </c>
      <c r="G39" s="208" t="s">
        <v>778</v>
      </c>
      <c r="H39" s="207" t="s">
        <v>806</v>
      </c>
      <c r="J39" s="210" t="s">
        <v>802</v>
      </c>
      <c r="L39" s="207" t="s">
        <v>806</v>
      </c>
      <c r="M39" s="207" t="s">
        <v>806</v>
      </c>
      <c r="N39" s="207" t="s">
        <v>806</v>
      </c>
      <c r="O39" s="207" t="s">
        <v>806</v>
      </c>
      <c r="P39" s="207" t="s">
        <v>806</v>
      </c>
    </row>
    <row r="40" spans="1:16" ht="25.5" x14ac:dyDescent="0.2">
      <c r="A40" s="206" t="s">
        <v>1488</v>
      </c>
      <c r="B40" s="207" t="s">
        <v>806</v>
      </c>
      <c r="C40" s="208" t="s">
        <v>778</v>
      </c>
      <c r="D40" s="208" t="s">
        <v>778</v>
      </c>
      <c r="E40" s="208" t="s">
        <v>778</v>
      </c>
      <c r="F40" s="208" t="s">
        <v>778</v>
      </c>
      <c r="G40" s="208" t="s">
        <v>778</v>
      </c>
      <c r="H40" s="207" t="s">
        <v>1489</v>
      </c>
      <c r="J40" s="210" t="s">
        <v>802</v>
      </c>
      <c r="L40" s="207" t="s">
        <v>1489</v>
      </c>
      <c r="M40" s="207" t="s">
        <v>1489</v>
      </c>
      <c r="N40" s="207" t="s">
        <v>1489</v>
      </c>
      <c r="O40" s="207" t="s">
        <v>1489</v>
      </c>
      <c r="P40" s="207" t="s">
        <v>1489</v>
      </c>
    </row>
    <row r="41" spans="1:16" x14ac:dyDescent="0.2">
      <c r="A41" s="206"/>
      <c r="C41" s="208"/>
      <c r="D41" s="208"/>
      <c r="E41" s="208"/>
      <c r="F41" s="208"/>
      <c r="G41" s="208"/>
      <c r="J41" s="210"/>
      <c r="P41" s="211"/>
    </row>
    <row r="42" spans="1:16" x14ac:dyDescent="0.2">
      <c r="A42" s="206"/>
      <c r="C42" s="208"/>
      <c r="D42" s="208"/>
      <c r="E42" s="208"/>
      <c r="F42" s="208"/>
      <c r="G42" s="208"/>
      <c r="J42" s="210"/>
      <c r="P42" s="211"/>
    </row>
    <row r="43" spans="1:16" x14ac:dyDescent="0.2">
      <c r="A43" s="206"/>
      <c r="C43" s="208"/>
      <c r="D43" s="208"/>
      <c r="E43" s="208"/>
      <c r="F43" s="208"/>
      <c r="G43" s="208"/>
      <c r="J43" s="210"/>
    </row>
    <row r="44" spans="1:16" x14ac:dyDescent="0.2">
      <c r="A44" s="206"/>
      <c r="C44" s="208"/>
      <c r="D44" s="208"/>
      <c r="E44" s="208"/>
      <c r="F44" s="208"/>
      <c r="G44" s="208"/>
      <c r="J44" s="210"/>
      <c r="P44" s="211"/>
    </row>
    <row r="45" spans="1:16" x14ac:dyDescent="0.2">
      <c r="A45" s="206"/>
      <c r="C45" s="208"/>
      <c r="D45" s="208"/>
      <c r="E45" s="208"/>
      <c r="F45" s="208"/>
      <c r="G45" s="208"/>
      <c r="J45" s="210"/>
      <c r="P45" s="211"/>
    </row>
    <row r="46" spans="1:16" x14ac:dyDescent="0.2">
      <c r="A46" s="206"/>
      <c r="C46" s="208"/>
      <c r="D46" s="208"/>
      <c r="E46" s="208"/>
      <c r="F46" s="208"/>
      <c r="G46" s="208"/>
      <c r="J46" s="210"/>
    </row>
    <row r="47" spans="1:16" x14ac:dyDescent="0.2">
      <c r="A47" s="206"/>
      <c r="C47" s="208"/>
      <c r="D47" s="208"/>
      <c r="E47" s="208"/>
      <c r="F47" s="208"/>
      <c r="G47" s="208"/>
      <c r="J47" s="210"/>
    </row>
    <row r="48" spans="1:16" x14ac:dyDescent="0.2">
      <c r="A48" s="206"/>
      <c r="C48" s="208"/>
      <c r="D48" s="208"/>
      <c r="E48" s="208"/>
      <c r="F48" s="208"/>
      <c r="G48" s="208"/>
      <c r="J48" s="210"/>
      <c r="P48" s="211"/>
    </row>
    <row r="49" spans="1:10" x14ac:dyDescent="0.2">
      <c r="A49" s="206"/>
      <c r="C49" s="208"/>
      <c r="D49" s="208"/>
      <c r="E49" s="208"/>
      <c r="F49" s="208"/>
      <c r="G49" s="208"/>
      <c r="J49" s="210"/>
    </row>
    <row r="50" spans="1:10" x14ac:dyDescent="0.2">
      <c r="A50" s="206"/>
      <c r="C50" s="208"/>
      <c r="D50" s="208"/>
      <c r="E50" s="208"/>
      <c r="F50" s="208"/>
      <c r="G50" s="208"/>
      <c r="J50" s="210"/>
    </row>
    <row r="51" spans="1:10" x14ac:dyDescent="0.2">
      <c r="A51" s="206"/>
      <c r="C51" s="208"/>
      <c r="D51" s="208"/>
      <c r="E51" s="208"/>
      <c r="F51" s="208"/>
      <c r="G51" s="208"/>
      <c r="J51" s="210"/>
    </row>
    <row r="52" spans="1:10" x14ac:dyDescent="0.2">
      <c r="A52" s="206"/>
      <c r="C52" s="208"/>
      <c r="D52" s="208"/>
      <c r="E52" s="208"/>
      <c r="F52" s="208"/>
      <c r="G52" s="208"/>
      <c r="J52" s="210"/>
    </row>
    <row r="53" spans="1:10" x14ac:dyDescent="0.2">
      <c r="A53" s="206"/>
      <c r="C53" s="208"/>
      <c r="D53" s="208"/>
      <c r="E53" s="208"/>
      <c r="F53" s="208"/>
      <c r="G53" s="208"/>
      <c r="J53" s="210"/>
    </row>
    <row r="54" spans="1:10" x14ac:dyDescent="0.2">
      <c r="A54" s="206"/>
      <c r="C54" s="208"/>
      <c r="D54" s="208"/>
      <c r="E54" s="208"/>
      <c r="F54" s="208"/>
      <c r="G54" s="208"/>
      <c r="J54" s="210"/>
    </row>
    <row r="55" spans="1:10" x14ac:dyDescent="0.2">
      <c r="A55" s="206"/>
      <c r="C55" s="208"/>
      <c r="D55" s="208"/>
      <c r="E55" s="208"/>
      <c r="F55" s="208"/>
      <c r="G55" s="208"/>
      <c r="J55" s="210"/>
    </row>
    <row r="56" spans="1:10" x14ac:dyDescent="0.2">
      <c r="A56" s="206"/>
      <c r="C56" s="208"/>
      <c r="D56" s="208"/>
      <c r="E56" s="208"/>
      <c r="F56" s="208"/>
      <c r="G56" s="208"/>
      <c r="J56" s="210"/>
    </row>
    <row r="57" spans="1:10" x14ac:dyDescent="0.2">
      <c r="A57" s="206"/>
      <c r="C57" s="208"/>
      <c r="D57" s="208"/>
      <c r="E57" s="208"/>
      <c r="F57" s="208"/>
      <c r="G57" s="208"/>
      <c r="J57" s="210"/>
    </row>
    <row r="58" spans="1:10" x14ac:dyDescent="0.2">
      <c r="A58" s="206"/>
      <c r="C58" s="208"/>
      <c r="D58" s="208"/>
      <c r="E58" s="208"/>
      <c r="F58" s="208"/>
      <c r="G58" s="208"/>
      <c r="J58" s="210"/>
    </row>
    <row r="59" spans="1:10" x14ac:dyDescent="0.2">
      <c r="A59" s="206"/>
      <c r="C59" s="208"/>
      <c r="D59" s="208"/>
      <c r="E59" s="208"/>
      <c r="F59" s="208"/>
      <c r="G59" s="208"/>
      <c r="J59" s="210"/>
    </row>
    <row r="60" spans="1:10" x14ac:dyDescent="0.2">
      <c r="A60" s="206"/>
      <c r="C60" s="208"/>
      <c r="D60" s="208"/>
      <c r="E60" s="208"/>
      <c r="F60" s="208"/>
      <c r="G60" s="208"/>
      <c r="J60" s="210"/>
    </row>
    <row r="61" spans="1:10" x14ac:dyDescent="0.2">
      <c r="A61" s="206"/>
      <c r="C61" s="208"/>
      <c r="D61" s="208"/>
      <c r="E61" s="208"/>
      <c r="F61" s="208"/>
      <c r="G61" s="208"/>
      <c r="J61" s="210"/>
    </row>
    <row r="62" spans="1:10" x14ac:dyDescent="0.2">
      <c r="A62" s="206"/>
      <c r="C62" s="208"/>
      <c r="D62" s="208"/>
      <c r="E62" s="208"/>
      <c r="F62" s="208"/>
      <c r="G62" s="208"/>
      <c r="J62" s="210"/>
    </row>
    <row r="63" spans="1:10" x14ac:dyDescent="0.2">
      <c r="A63" s="206"/>
      <c r="C63" s="208"/>
      <c r="D63" s="208"/>
      <c r="E63" s="208"/>
      <c r="F63" s="208"/>
      <c r="G63" s="208"/>
      <c r="J63" s="210"/>
    </row>
    <row r="64" spans="1:10" x14ac:dyDescent="0.2">
      <c r="A64" s="206"/>
      <c r="C64" s="208"/>
      <c r="D64" s="208"/>
      <c r="E64" s="208"/>
      <c r="F64" s="208"/>
      <c r="G64" s="208"/>
      <c r="J64" s="210"/>
    </row>
    <row r="65" spans="1:10" x14ac:dyDescent="0.2">
      <c r="A65" s="206"/>
      <c r="C65" s="208"/>
      <c r="D65" s="208"/>
      <c r="E65" s="208"/>
      <c r="F65" s="208"/>
      <c r="G65" s="208"/>
      <c r="J65" s="210"/>
    </row>
    <row r="66" spans="1:10" x14ac:dyDescent="0.2">
      <c r="A66" s="206"/>
      <c r="C66" s="208"/>
      <c r="D66" s="208"/>
      <c r="E66" s="208"/>
      <c r="F66" s="208"/>
      <c r="G66" s="208"/>
      <c r="J66" s="210"/>
    </row>
    <row r="67" spans="1:10" x14ac:dyDescent="0.2">
      <c r="A67" s="206"/>
      <c r="C67" s="208"/>
      <c r="D67" s="208"/>
      <c r="E67" s="208"/>
      <c r="F67" s="208"/>
      <c r="G67" s="208"/>
      <c r="J67" s="210"/>
    </row>
    <row r="68" spans="1:10" x14ac:dyDescent="0.2">
      <c r="A68" s="206"/>
      <c r="C68" s="208"/>
      <c r="D68" s="208"/>
      <c r="E68" s="208"/>
      <c r="F68" s="208"/>
      <c r="G68" s="208"/>
      <c r="J68" s="210"/>
    </row>
    <row r="69" spans="1:10" x14ac:dyDescent="0.2">
      <c r="A69" s="206"/>
      <c r="C69" s="208"/>
      <c r="D69" s="208"/>
      <c r="E69" s="208"/>
      <c r="F69" s="208"/>
      <c r="G69" s="208"/>
      <c r="J69" s="210"/>
    </row>
    <row r="70" spans="1:10" x14ac:dyDescent="0.2">
      <c r="A70" s="206"/>
      <c r="C70" s="208"/>
      <c r="D70" s="208"/>
      <c r="E70" s="208"/>
      <c r="F70" s="208"/>
      <c r="G70" s="208"/>
      <c r="J70" s="210"/>
    </row>
    <row r="71" spans="1:10" x14ac:dyDescent="0.2">
      <c r="A71" s="206"/>
      <c r="C71" s="208"/>
      <c r="D71" s="208"/>
      <c r="E71" s="208"/>
      <c r="F71" s="208"/>
      <c r="G71" s="208"/>
      <c r="J71" s="210"/>
    </row>
    <row r="72" spans="1:10" x14ac:dyDescent="0.2">
      <c r="A72" s="206"/>
      <c r="C72" s="208"/>
      <c r="D72" s="208"/>
      <c r="E72" s="208"/>
      <c r="F72" s="208"/>
      <c r="G72" s="208"/>
      <c r="J72" s="210"/>
    </row>
    <row r="73" spans="1:10" x14ac:dyDescent="0.2">
      <c r="A73" s="206"/>
      <c r="C73" s="208"/>
      <c r="D73" s="208"/>
      <c r="E73" s="208"/>
      <c r="F73" s="208"/>
      <c r="G73" s="208"/>
      <c r="J73" s="210"/>
    </row>
    <row r="74" spans="1:10" x14ac:dyDescent="0.2">
      <c r="A74" s="206"/>
      <c r="C74" s="208"/>
      <c r="D74" s="208"/>
      <c r="E74" s="208"/>
      <c r="F74" s="208"/>
      <c r="G74" s="208"/>
      <c r="J74" s="210"/>
    </row>
    <row r="75" spans="1:10" x14ac:dyDescent="0.2">
      <c r="A75" s="206"/>
      <c r="C75" s="208"/>
      <c r="D75" s="208"/>
      <c r="E75" s="208"/>
      <c r="F75" s="208"/>
      <c r="G75" s="208"/>
      <c r="J75" s="210"/>
    </row>
    <row r="76" spans="1:10" x14ac:dyDescent="0.2">
      <c r="A76" s="206"/>
      <c r="C76" s="208"/>
      <c r="D76" s="208"/>
      <c r="E76" s="208"/>
      <c r="F76" s="208"/>
      <c r="G76" s="208"/>
      <c r="J76" s="210"/>
    </row>
    <row r="77" spans="1:10" x14ac:dyDescent="0.2">
      <c r="A77" s="206"/>
      <c r="C77" s="208"/>
      <c r="D77" s="208"/>
      <c r="E77" s="208"/>
      <c r="F77" s="208"/>
      <c r="G77" s="208"/>
      <c r="J77" s="210"/>
    </row>
    <row r="78" spans="1:10" x14ac:dyDescent="0.2">
      <c r="A78" s="206"/>
      <c r="C78" s="208"/>
      <c r="D78" s="208"/>
      <c r="E78" s="208"/>
      <c r="F78" s="208"/>
      <c r="G78" s="208"/>
      <c r="J78" s="210"/>
    </row>
    <row r="79" spans="1:10" x14ac:dyDescent="0.2">
      <c r="A79" s="206"/>
      <c r="C79" s="208"/>
      <c r="D79" s="208"/>
      <c r="E79" s="208"/>
      <c r="F79" s="208"/>
      <c r="G79" s="208"/>
      <c r="J79" s="210"/>
    </row>
    <row r="80" spans="1:10" x14ac:dyDescent="0.2">
      <c r="A80" s="206"/>
      <c r="C80" s="208"/>
      <c r="D80" s="208"/>
      <c r="E80" s="208"/>
      <c r="F80" s="208"/>
      <c r="G80" s="208"/>
      <c r="J80" s="210"/>
    </row>
    <row r="81" spans="1:10" x14ac:dyDescent="0.2">
      <c r="A81" s="206"/>
      <c r="C81" s="208"/>
      <c r="D81" s="208"/>
      <c r="E81" s="208"/>
      <c r="F81" s="208"/>
      <c r="G81" s="208"/>
      <c r="J81" s="210"/>
    </row>
    <row r="82" spans="1:10" x14ac:dyDescent="0.2">
      <c r="A82" s="206"/>
      <c r="C82" s="208"/>
      <c r="D82" s="208"/>
      <c r="E82" s="208"/>
      <c r="F82" s="208"/>
      <c r="G82" s="208"/>
      <c r="J82" s="210"/>
    </row>
    <row r="83" spans="1:10" x14ac:dyDescent="0.2">
      <c r="A83" s="206"/>
      <c r="C83" s="208"/>
      <c r="D83" s="208"/>
      <c r="E83" s="208"/>
      <c r="F83" s="208"/>
      <c r="G83" s="208"/>
      <c r="J83" s="210"/>
    </row>
    <row r="84" spans="1:10" x14ac:dyDescent="0.2">
      <c r="A84" s="206"/>
      <c r="C84" s="208"/>
      <c r="D84" s="208"/>
      <c r="E84" s="208"/>
      <c r="F84" s="208"/>
      <c r="G84" s="208"/>
      <c r="J84" s="210"/>
    </row>
    <row r="85" spans="1:10" x14ac:dyDescent="0.2">
      <c r="A85" s="206"/>
      <c r="C85" s="208"/>
      <c r="D85" s="208"/>
      <c r="E85" s="208"/>
      <c r="F85" s="208"/>
      <c r="G85" s="208"/>
      <c r="J85" s="210"/>
    </row>
    <row r="86" spans="1:10" x14ac:dyDescent="0.2">
      <c r="A86" s="206"/>
      <c r="C86" s="208"/>
      <c r="D86" s="208"/>
      <c r="E86" s="208"/>
      <c r="F86" s="208"/>
      <c r="G86" s="208"/>
      <c r="J86" s="210"/>
    </row>
    <row r="87" spans="1:10" x14ac:dyDescent="0.2">
      <c r="A87" s="206"/>
      <c r="C87" s="208"/>
      <c r="D87" s="208"/>
      <c r="E87" s="208"/>
      <c r="F87" s="208"/>
      <c r="G87" s="208"/>
      <c r="J87" s="210"/>
    </row>
    <row r="88" spans="1:10" x14ac:dyDescent="0.2">
      <c r="A88" s="206"/>
      <c r="C88" s="208"/>
      <c r="D88" s="208"/>
      <c r="E88" s="208"/>
      <c r="F88" s="208"/>
      <c r="G88" s="208"/>
      <c r="J88" s="210"/>
    </row>
    <row r="89" spans="1:10" x14ac:dyDescent="0.2">
      <c r="A89" s="206"/>
      <c r="C89" s="208"/>
      <c r="D89" s="208"/>
      <c r="E89" s="208"/>
      <c r="F89" s="208"/>
      <c r="G89" s="208"/>
      <c r="J89" s="210"/>
    </row>
    <row r="90" spans="1:10" x14ac:dyDescent="0.2">
      <c r="A90" s="206"/>
      <c r="C90" s="208"/>
      <c r="D90" s="208"/>
      <c r="E90" s="208"/>
      <c r="F90" s="208"/>
      <c r="G90" s="208"/>
      <c r="J90" s="210"/>
    </row>
    <row r="91" spans="1:10" x14ac:dyDescent="0.2">
      <c r="A91" s="206"/>
      <c r="C91" s="208"/>
      <c r="D91" s="208"/>
      <c r="E91" s="208"/>
      <c r="F91" s="208"/>
      <c r="G91" s="208"/>
      <c r="J91" s="210"/>
    </row>
    <row r="92" spans="1:10" x14ac:dyDescent="0.2">
      <c r="A92" s="206"/>
      <c r="C92" s="208"/>
      <c r="D92" s="208"/>
      <c r="E92" s="208"/>
      <c r="F92" s="208"/>
      <c r="G92" s="208"/>
      <c r="J92" s="210"/>
    </row>
    <row r="93" spans="1:10" x14ac:dyDescent="0.2">
      <c r="A93" s="206"/>
      <c r="C93" s="208"/>
      <c r="D93" s="208"/>
      <c r="E93" s="208"/>
      <c r="F93" s="208"/>
      <c r="G93" s="208"/>
      <c r="J93" s="210"/>
    </row>
    <row r="94" spans="1:10" x14ac:dyDescent="0.2">
      <c r="A94" s="206"/>
      <c r="C94" s="208"/>
      <c r="D94" s="208"/>
      <c r="E94" s="208"/>
      <c r="F94" s="208"/>
      <c r="G94" s="208"/>
      <c r="J94" s="210"/>
    </row>
    <row r="95" spans="1:10" x14ac:dyDescent="0.2">
      <c r="A95" s="206"/>
      <c r="C95" s="208"/>
      <c r="D95" s="208"/>
      <c r="E95" s="208"/>
      <c r="F95" s="208"/>
      <c r="G95" s="208"/>
      <c r="J95" s="210"/>
    </row>
    <row r="96" spans="1:10" x14ac:dyDescent="0.2">
      <c r="A96" s="206"/>
      <c r="C96" s="208"/>
      <c r="D96" s="208"/>
      <c r="E96" s="208"/>
      <c r="F96" s="208"/>
      <c r="G96" s="208"/>
      <c r="J96" s="210"/>
    </row>
    <row r="97" spans="1:10" x14ac:dyDescent="0.2">
      <c r="A97" s="206"/>
      <c r="C97" s="208"/>
      <c r="D97" s="208"/>
      <c r="E97" s="208"/>
      <c r="F97" s="208"/>
      <c r="G97" s="208"/>
      <c r="J97" s="210"/>
    </row>
    <row r="98" spans="1:10" x14ac:dyDescent="0.2">
      <c r="A98" s="206"/>
      <c r="C98" s="208"/>
      <c r="D98" s="208"/>
      <c r="E98" s="208"/>
      <c r="F98" s="208"/>
      <c r="G98" s="208"/>
      <c r="J98" s="210"/>
    </row>
    <row r="99" spans="1:10" x14ac:dyDescent="0.2">
      <c r="A99" s="206"/>
      <c r="C99" s="208"/>
      <c r="D99" s="208"/>
      <c r="E99" s="208"/>
      <c r="F99" s="208"/>
      <c r="G99" s="208"/>
      <c r="J99" s="210"/>
    </row>
    <row r="100" spans="1:10" x14ac:dyDescent="0.2">
      <c r="A100" s="206"/>
      <c r="C100" s="208"/>
      <c r="D100" s="208"/>
      <c r="E100" s="208"/>
      <c r="F100" s="208"/>
      <c r="G100" s="208"/>
      <c r="J100" s="210"/>
    </row>
    <row r="101" spans="1:10" x14ac:dyDescent="0.2">
      <c r="A101" s="206"/>
      <c r="C101" s="208"/>
      <c r="D101" s="208"/>
      <c r="E101" s="208"/>
      <c r="F101" s="208"/>
      <c r="G101" s="208"/>
      <c r="J101" s="210"/>
    </row>
    <row r="102" spans="1:10" x14ac:dyDescent="0.2">
      <c r="A102" s="206"/>
      <c r="C102" s="208"/>
      <c r="D102" s="208"/>
      <c r="E102" s="208"/>
      <c r="F102" s="208"/>
      <c r="G102" s="208"/>
      <c r="J102" s="210"/>
    </row>
    <row r="103" spans="1:10" x14ac:dyDescent="0.2">
      <c r="A103" s="206"/>
      <c r="C103" s="208"/>
      <c r="D103" s="208"/>
      <c r="E103" s="208"/>
      <c r="F103" s="208"/>
      <c r="G103" s="208"/>
      <c r="J103" s="210"/>
    </row>
    <row r="104" spans="1:10" x14ac:dyDescent="0.2">
      <c r="A104" s="206"/>
      <c r="C104" s="208"/>
      <c r="D104" s="208"/>
      <c r="E104" s="208"/>
      <c r="F104" s="208"/>
      <c r="G104" s="208"/>
      <c r="J104" s="210"/>
    </row>
    <row r="105" spans="1:10" x14ac:dyDescent="0.2">
      <c r="A105" s="206"/>
      <c r="C105" s="208"/>
      <c r="D105" s="208"/>
      <c r="E105" s="208"/>
      <c r="F105" s="208"/>
      <c r="G105" s="208"/>
      <c r="J105" s="210"/>
    </row>
    <row r="106" spans="1:10" x14ac:dyDescent="0.2">
      <c r="A106" s="206"/>
      <c r="C106" s="208"/>
      <c r="D106" s="208"/>
      <c r="E106" s="208"/>
      <c r="F106" s="208"/>
      <c r="G106" s="208"/>
      <c r="J106" s="210"/>
    </row>
    <row r="107" spans="1:10" x14ac:dyDescent="0.2">
      <c r="A107" s="206"/>
      <c r="C107" s="208"/>
      <c r="D107" s="208"/>
      <c r="E107" s="208"/>
      <c r="F107" s="208"/>
      <c r="G107" s="208"/>
      <c r="J107" s="210"/>
    </row>
    <row r="108" spans="1:10" x14ac:dyDescent="0.2">
      <c r="A108" s="206"/>
      <c r="C108" s="208"/>
      <c r="D108" s="208"/>
      <c r="E108" s="208"/>
      <c r="F108" s="208"/>
      <c r="G108" s="208"/>
      <c r="J108" s="210"/>
    </row>
    <row r="109" spans="1:10" x14ac:dyDescent="0.2">
      <c r="A109" s="206"/>
      <c r="C109" s="208"/>
      <c r="D109" s="208"/>
      <c r="E109" s="208"/>
      <c r="F109" s="208"/>
      <c r="G109" s="208"/>
      <c r="J109" s="210"/>
    </row>
    <row r="110" spans="1:10" x14ac:dyDescent="0.2">
      <c r="A110" s="206"/>
      <c r="C110" s="208"/>
      <c r="D110" s="208"/>
      <c r="E110" s="208"/>
      <c r="F110" s="208"/>
      <c r="G110" s="208"/>
      <c r="J110" s="210"/>
    </row>
    <row r="111" spans="1:10" x14ac:dyDescent="0.2">
      <c r="A111" s="206"/>
      <c r="C111" s="208"/>
      <c r="D111" s="208"/>
      <c r="E111" s="208"/>
      <c r="F111" s="208"/>
      <c r="G111" s="208"/>
      <c r="J111" s="210"/>
    </row>
    <row r="112" spans="1:10" x14ac:dyDescent="0.2">
      <c r="A112" s="206"/>
      <c r="C112" s="208"/>
      <c r="D112" s="208"/>
      <c r="E112" s="208"/>
      <c r="F112" s="208"/>
      <c r="G112" s="208"/>
      <c r="J112" s="210"/>
    </row>
    <row r="113" spans="1:10" x14ac:dyDescent="0.2">
      <c r="A113" s="206"/>
      <c r="C113" s="208"/>
      <c r="D113" s="208"/>
      <c r="E113" s="208"/>
      <c r="F113" s="208"/>
      <c r="G113" s="208"/>
      <c r="J113" s="210"/>
    </row>
    <row r="114" spans="1:10" x14ac:dyDescent="0.2">
      <c r="A114" s="206"/>
      <c r="C114" s="208"/>
      <c r="D114" s="208"/>
      <c r="E114" s="208"/>
      <c r="F114" s="208"/>
      <c r="G114" s="208"/>
      <c r="J114" s="210"/>
    </row>
    <row r="115" spans="1:10" x14ac:dyDescent="0.2">
      <c r="A115" s="206"/>
      <c r="C115" s="208"/>
      <c r="D115" s="208"/>
      <c r="E115" s="208"/>
      <c r="F115" s="208"/>
      <c r="G115" s="208"/>
      <c r="J115" s="210"/>
    </row>
    <row r="116" spans="1:10" x14ac:dyDescent="0.2">
      <c r="A116" s="206"/>
      <c r="C116" s="208"/>
      <c r="D116" s="208"/>
      <c r="E116" s="208"/>
      <c r="F116" s="208"/>
      <c r="G116" s="208"/>
      <c r="J116" s="210"/>
    </row>
    <row r="117" spans="1:10" x14ac:dyDescent="0.2">
      <c r="A117" s="206"/>
      <c r="C117" s="208"/>
      <c r="D117" s="208"/>
      <c r="E117" s="208"/>
      <c r="F117" s="208"/>
      <c r="G117" s="208"/>
      <c r="J117" s="210"/>
    </row>
    <row r="118" spans="1:10" x14ac:dyDescent="0.2">
      <c r="A118" s="206"/>
      <c r="C118" s="208"/>
      <c r="D118" s="208"/>
      <c r="E118" s="208"/>
      <c r="F118" s="208"/>
      <c r="G118" s="208"/>
    </row>
    <row r="119" spans="1:10" x14ac:dyDescent="0.2">
      <c r="A119" s="206"/>
      <c r="C119" s="208"/>
      <c r="D119" s="208"/>
      <c r="E119" s="208"/>
      <c r="F119" s="208"/>
      <c r="G119" s="208"/>
      <c r="J119" s="210"/>
    </row>
    <row r="120" spans="1:10" x14ac:dyDescent="0.2">
      <c r="A120" s="206"/>
      <c r="C120" s="208"/>
      <c r="D120" s="208"/>
      <c r="E120" s="208"/>
      <c r="F120" s="208"/>
      <c r="G120" s="208"/>
      <c r="J120" s="210"/>
    </row>
    <row r="121" spans="1:10" x14ac:dyDescent="0.2">
      <c r="A121" s="206"/>
      <c r="C121" s="208"/>
      <c r="D121" s="208"/>
      <c r="E121" s="208"/>
      <c r="F121" s="208"/>
      <c r="G121" s="208"/>
      <c r="J121" s="210"/>
    </row>
    <row r="122" spans="1:10" x14ac:dyDescent="0.2">
      <c r="A122" s="206"/>
      <c r="C122" s="208"/>
      <c r="D122" s="208"/>
      <c r="E122" s="208"/>
      <c r="F122" s="208"/>
      <c r="G122" s="208"/>
      <c r="J122" s="210"/>
    </row>
    <row r="123" spans="1:10" x14ac:dyDescent="0.2">
      <c r="A123" s="206"/>
      <c r="C123" s="208"/>
      <c r="D123" s="208"/>
      <c r="E123" s="208"/>
      <c r="F123" s="208"/>
      <c r="G123" s="208"/>
      <c r="J123" s="210"/>
    </row>
    <row r="124" spans="1:10" x14ac:dyDescent="0.2">
      <c r="A124" s="206"/>
      <c r="C124" s="208"/>
      <c r="D124" s="208"/>
      <c r="E124" s="208"/>
      <c r="F124" s="208"/>
      <c r="G124" s="208"/>
      <c r="J124" s="210"/>
    </row>
    <row r="125" spans="1:10" x14ac:dyDescent="0.2">
      <c r="A125" s="206"/>
      <c r="C125" s="208"/>
      <c r="D125" s="208"/>
      <c r="E125" s="208"/>
      <c r="F125" s="208"/>
      <c r="G125" s="208"/>
      <c r="J125" s="210"/>
    </row>
    <row r="126" spans="1:10" x14ac:dyDescent="0.2">
      <c r="A126" s="206"/>
      <c r="C126" s="208"/>
      <c r="D126" s="208"/>
      <c r="E126" s="208"/>
      <c r="F126" s="208"/>
      <c r="G126" s="208"/>
      <c r="J126" s="210"/>
    </row>
    <row r="127" spans="1:10" x14ac:dyDescent="0.2">
      <c r="A127" s="206"/>
      <c r="C127" s="208"/>
      <c r="D127" s="208"/>
      <c r="E127" s="208"/>
      <c r="F127" s="208"/>
      <c r="G127" s="208"/>
      <c r="J127" s="210"/>
    </row>
    <row r="128" spans="1:10" x14ac:dyDescent="0.2">
      <c r="A128" s="206"/>
      <c r="C128" s="208"/>
      <c r="D128" s="208"/>
      <c r="E128" s="208"/>
      <c r="F128" s="208"/>
      <c r="G128" s="208"/>
      <c r="J128" s="210"/>
    </row>
    <row r="129" spans="1:10" x14ac:dyDescent="0.2">
      <c r="A129" s="206"/>
      <c r="C129" s="208"/>
      <c r="D129" s="208"/>
      <c r="E129" s="208"/>
      <c r="F129" s="208"/>
      <c r="G129" s="208"/>
      <c r="J129" s="210"/>
    </row>
    <row r="130" spans="1:10" x14ac:dyDescent="0.2">
      <c r="A130" s="206"/>
      <c r="C130" s="208"/>
      <c r="D130" s="208"/>
      <c r="E130" s="208"/>
      <c r="F130" s="208"/>
      <c r="G130" s="208"/>
      <c r="J130" s="210"/>
    </row>
    <row r="131" spans="1:10" x14ac:dyDescent="0.2">
      <c r="A131" s="206"/>
      <c r="C131" s="208"/>
      <c r="D131" s="208"/>
      <c r="E131" s="208"/>
      <c r="F131" s="208"/>
      <c r="G131" s="208"/>
      <c r="J131" s="210"/>
    </row>
    <row r="132" spans="1:10" x14ac:dyDescent="0.2">
      <c r="A132" s="206"/>
      <c r="C132" s="208"/>
      <c r="D132" s="208"/>
      <c r="E132" s="208"/>
      <c r="F132" s="208"/>
      <c r="G132" s="208"/>
      <c r="J132" s="210"/>
    </row>
    <row r="133" spans="1:10" x14ac:dyDescent="0.2">
      <c r="A133" s="206"/>
      <c r="C133" s="208"/>
      <c r="D133" s="208"/>
      <c r="E133" s="208"/>
      <c r="F133" s="208"/>
      <c r="G133" s="208"/>
      <c r="J133" s="210"/>
    </row>
    <row r="134" spans="1:10" x14ac:dyDescent="0.2">
      <c r="A134" s="206"/>
      <c r="C134" s="208"/>
      <c r="D134" s="208"/>
      <c r="E134" s="208"/>
      <c r="F134" s="208"/>
      <c r="G134" s="208"/>
      <c r="J134" s="210"/>
    </row>
    <row r="135" spans="1:10" x14ac:dyDescent="0.2">
      <c r="A135" s="206"/>
      <c r="C135" s="208"/>
      <c r="D135" s="208"/>
      <c r="E135" s="208"/>
      <c r="F135" s="208"/>
      <c r="G135" s="208"/>
      <c r="J135" s="210"/>
    </row>
    <row r="136" spans="1:10" x14ac:dyDescent="0.2">
      <c r="A136" s="206"/>
      <c r="C136" s="208"/>
      <c r="D136" s="208"/>
      <c r="E136" s="208"/>
      <c r="F136" s="208"/>
      <c r="G136" s="208"/>
      <c r="J136" s="210"/>
    </row>
    <row r="137" spans="1:10" x14ac:dyDescent="0.2">
      <c r="A137" s="206"/>
      <c r="C137" s="208"/>
      <c r="D137" s="208"/>
      <c r="E137" s="208"/>
      <c r="F137" s="208"/>
      <c r="G137" s="208"/>
      <c r="J137" s="210"/>
    </row>
    <row r="138" spans="1:10" x14ac:dyDescent="0.2">
      <c r="A138" s="206"/>
      <c r="C138" s="208"/>
      <c r="D138" s="208"/>
      <c r="E138" s="208"/>
      <c r="F138" s="208"/>
      <c r="G138" s="208"/>
      <c r="J138" s="210"/>
    </row>
    <row r="139" spans="1:10" x14ac:dyDescent="0.2">
      <c r="A139" s="206"/>
      <c r="C139" s="208"/>
      <c r="D139" s="208"/>
      <c r="E139" s="208"/>
      <c r="F139" s="208"/>
      <c r="G139" s="208"/>
      <c r="J139" s="210"/>
    </row>
    <row r="140" spans="1:10" x14ac:dyDescent="0.2">
      <c r="A140" s="206"/>
      <c r="C140" s="208"/>
      <c r="D140" s="208"/>
      <c r="E140" s="208"/>
      <c r="F140" s="208"/>
      <c r="G140" s="208"/>
      <c r="J140" s="210"/>
    </row>
    <row r="141" spans="1:10" x14ac:dyDescent="0.2">
      <c r="A141" s="206"/>
      <c r="C141" s="208"/>
      <c r="D141" s="208"/>
      <c r="E141" s="208"/>
      <c r="F141" s="208"/>
      <c r="G141" s="208"/>
      <c r="J141" s="210"/>
    </row>
    <row r="142" spans="1:10" x14ac:dyDescent="0.2">
      <c r="A142" s="206"/>
      <c r="C142" s="208"/>
      <c r="D142" s="208"/>
      <c r="E142" s="208"/>
      <c r="F142" s="208"/>
      <c r="G142" s="208"/>
      <c r="J142" s="210"/>
    </row>
    <row r="143" spans="1:10" x14ac:dyDescent="0.2">
      <c r="A143" s="206"/>
      <c r="C143" s="208"/>
      <c r="D143" s="208"/>
      <c r="E143" s="208"/>
      <c r="F143" s="208"/>
      <c r="G143" s="208"/>
      <c r="J143" s="210"/>
    </row>
    <row r="144" spans="1:10" x14ac:dyDescent="0.2">
      <c r="A144" s="206"/>
      <c r="C144" s="208"/>
      <c r="D144" s="208"/>
      <c r="E144" s="208"/>
      <c r="F144" s="208"/>
      <c r="G144" s="208"/>
      <c r="J144" s="210"/>
    </row>
    <row r="145" spans="1:10" x14ac:dyDescent="0.2">
      <c r="A145" s="206"/>
      <c r="C145" s="208"/>
      <c r="D145" s="208"/>
      <c r="E145" s="208"/>
      <c r="F145" s="208"/>
      <c r="G145" s="208"/>
      <c r="J145" s="210"/>
    </row>
    <row r="146" spans="1:10" x14ac:dyDescent="0.2">
      <c r="A146" s="206"/>
      <c r="C146" s="208"/>
      <c r="D146" s="208"/>
      <c r="E146" s="208"/>
      <c r="F146" s="208"/>
      <c r="G146" s="208"/>
      <c r="J146" s="210"/>
    </row>
    <row r="147" spans="1:10" x14ac:dyDescent="0.2">
      <c r="A147" s="206"/>
      <c r="C147" s="208"/>
      <c r="D147" s="208"/>
      <c r="E147" s="208"/>
      <c r="F147" s="208"/>
      <c r="G147" s="208"/>
      <c r="J147" s="210"/>
    </row>
    <row r="148" spans="1:10" x14ac:dyDescent="0.2">
      <c r="A148" s="206"/>
      <c r="C148" s="208"/>
      <c r="D148" s="208"/>
      <c r="E148" s="208"/>
      <c r="F148" s="208"/>
      <c r="G148" s="208"/>
      <c r="J148" s="210"/>
    </row>
    <row r="149" spans="1:10" x14ac:dyDescent="0.2">
      <c r="A149" s="206"/>
      <c r="C149" s="208"/>
      <c r="D149" s="208"/>
      <c r="E149" s="208"/>
      <c r="F149" s="208"/>
      <c r="G149" s="208"/>
      <c r="J149" s="210"/>
    </row>
    <row r="150" spans="1:10" x14ac:dyDescent="0.2">
      <c r="A150" s="206"/>
      <c r="C150" s="208"/>
      <c r="D150" s="208"/>
      <c r="E150" s="208"/>
      <c r="F150" s="208"/>
      <c r="G150" s="208"/>
      <c r="J150" s="210"/>
    </row>
    <row r="151" spans="1:10" x14ac:dyDescent="0.2">
      <c r="A151" s="206"/>
      <c r="C151" s="208"/>
      <c r="D151" s="208"/>
      <c r="E151" s="208"/>
      <c r="F151" s="208"/>
      <c r="G151" s="208"/>
      <c r="J151" s="210"/>
    </row>
    <row r="152" spans="1:10" x14ac:dyDescent="0.2">
      <c r="A152" s="206"/>
      <c r="C152" s="208"/>
      <c r="D152" s="208"/>
      <c r="E152" s="208"/>
      <c r="F152" s="208"/>
      <c r="G152" s="208"/>
      <c r="J152" s="210"/>
    </row>
    <row r="153" spans="1:10" x14ac:dyDescent="0.2">
      <c r="A153" s="206"/>
      <c r="C153" s="208"/>
      <c r="D153" s="208"/>
      <c r="E153" s="208"/>
      <c r="F153" s="208"/>
      <c r="G153" s="208"/>
      <c r="J153" s="210"/>
    </row>
    <row r="154" spans="1:10" x14ac:dyDescent="0.2">
      <c r="A154" s="206"/>
      <c r="C154" s="208"/>
      <c r="D154" s="208"/>
      <c r="E154" s="208"/>
      <c r="F154" s="208"/>
      <c r="G154" s="208"/>
      <c r="J154" s="210"/>
    </row>
    <row r="155" spans="1:10" x14ac:dyDescent="0.2">
      <c r="A155" s="206"/>
      <c r="C155" s="208"/>
      <c r="D155" s="208"/>
      <c r="E155" s="208"/>
      <c r="F155" s="208"/>
      <c r="G155" s="208"/>
      <c r="J155" s="210"/>
    </row>
    <row r="156" spans="1:10" x14ac:dyDescent="0.2">
      <c r="A156" s="206"/>
      <c r="C156" s="208"/>
      <c r="D156" s="208"/>
      <c r="E156" s="208"/>
      <c r="F156" s="208"/>
      <c r="G156" s="208"/>
      <c r="J156" s="210"/>
    </row>
    <row r="157" spans="1:10" x14ac:dyDescent="0.2">
      <c r="A157" s="206"/>
      <c r="C157" s="208"/>
      <c r="D157" s="208"/>
      <c r="E157" s="208"/>
      <c r="F157" s="208"/>
      <c r="G157" s="208"/>
      <c r="J157" s="210"/>
    </row>
    <row r="158" spans="1:10" x14ac:dyDescent="0.2">
      <c r="A158" s="206"/>
      <c r="C158" s="208"/>
      <c r="D158" s="208"/>
      <c r="E158" s="208"/>
      <c r="F158" s="208"/>
      <c r="G158" s="208"/>
      <c r="J158" s="210"/>
    </row>
    <row r="159" spans="1:10" x14ac:dyDescent="0.2">
      <c r="A159" s="206"/>
      <c r="C159" s="208"/>
      <c r="D159" s="208"/>
      <c r="E159" s="208"/>
      <c r="F159" s="208"/>
      <c r="G159" s="208"/>
      <c r="J159" s="210"/>
    </row>
    <row r="160" spans="1:10" x14ac:dyDescent="0.2">
      <c r="A160" s="206"/>
      <c r="C160" s="208"/>
      <c r="D160" s="208"/>
      <c r="E160" s="208"/>
      <c r="F160" s="208"/>
      <c r="G160" s="208"/>
      <c r="J160" s="210"/>
    </row>
    <row r="161" spans="1:16" x14ac:dyDescent="0.2">
      <c r="A161" s="206"/>
      <c r="C161" s="208"/>
      <c r="D161" s="208"/>
      <c r="E161" s="208"/>
      <c r="F161" s="208"/>
      <c r="G161" s="208"/>
      <c r="J161" s="210"/>
    </row>
    <row r="162" spans="1:16" x14ac:dyDescent="0.2">
      <c r="A162" s="206"/>
      <c r="C162" s="208"/>
      <c r="D162" s="208"/>
      <c r="E162" s="208"/>
      <c r="F162" s="208"/>
      <c r="G162" s="208"/>
      <c r="J162" s="210"/>
    </row>
    <row r="163" spans="1:16" ht="13.5" x14ac:dyDescent="0.2">
      <c r="A163" s="206"/>
      <c r="C163" s="208"/>
      <c r="D163" s="208"/>
      <c r="E163" s="208"/>
      <c r="F163" s="208"/>
      <c r="G163" s="208"/>
      <c r="J163" s="210"/>
      <c r="L163" s="212"/>
      <c r="M163" s="212"/>
      <c r="N163" s="212"/>
      <c r="O163" s="212"/>
      <c r="P163" s="212"/>
    </row>
    <row r="164" spans="1:16" x14ac:dyDescent="0.2">
      <c r="A164" s="206"/>
      <c r="C164" s="208"/>
      <c r="D164" s="208"/>
      <c r="E164" s="208"/>
      <c r="F164" s="208"/>
      <c r="G164" s="208"/>
      <c r="J164" s="210"/>
    </row>
    <row r="165" spans="1:16" x14ac:dyDescent="0.2">
      <c r="A165" s="206"/>
      <c r="C165" s="208"/>
      <c r="D165" s="208"/>
      <c r="E165" s="208"/>
      <c r="F165" s="208"/>
      <c r="G165" s="208"/>
      <c r="J165" s="210"/>
    </row>
    <row r="166" spans="1:16" x14ac:dyDescent="0.2">
      <c r="A166" s="206"/>
      <c r="C166" s="208"/>
      <c r="D166" s="208"/>
      <c r="E166" s="208"/>
      <c r="F166" s="208"/>
      <c r="G166" s="208"/>
      <c r="J166" s="210"/>
    </row>
    <row r="167" spans="1:16" x14ac:dyDescent="0.2">
      <c r="A167" s="206"/>
      <c r="C167" s="208"/>
      <c r="D167" s="208"/>
      <c r="E167" s="208"/>
      <c r="F167" s="208"/>
      <c r="G167" s="208"/>
      <c r="J167" s="210"/>
    </row>
    <row r="168" spans="1:16" ht="13.5" x14ac:dyDescent="0.2">
      <c r="A168" s="206"/>
      <c r="C168" s="208"/>
      <c r="D168" s="208"/>
      <c r="E168" s="208"/>
      <c r="F168" s="208"/>
      <c r="G168" s="208"/>
      <c r="J168" s="210"/>
      <c r="L168" s="212"/>
      <c r="M168" s="212"/>
      <c r="N168" s="212"/>
      <c r="O168" s="212"/>
      <c r="P168" s="212"/>
    </row>
    <row r="169" spans="1:16" x14ac:dyDescent="0.2">
      <c r="A169" s="206"/>
      <c r="C169" s="208"/>
      <c r="D169" s="208"/>
      <c r="E169" s="208"/>
      <c r="F169" s="208"/>
      <c r="G169" s="208"/>
      <c r="J169" s="210"/>
    </row>
    <row r="170" spans="1:16" ht="13.5" x14ac:dyDescent="0.2">
      <c r="A170" s="206"/>
      <c r="C170" s="208"/>
      <c r="D170" s="208"/>
      <c r="E170" s="208"/>
      <c r="F170" s="208"/>
      <c r="G170" s="208"/>
      <c r="J170" s="210"/>
      <c r="L170" s="212"/>
      <c r="M170" s="212"/>
      <c r="N170" s="212"/>
      <c r="O170" s="212"/>
      <c r="P170" s="212"/>
    </row>
    <row r="171" spans="1:16" x14ac:dyDescent="0.2">
      <c r="A171" s="206"/>
      <c r="C171" s="208"/>
      <c r="D171" s="208"/>
      <c r="E171" s="208"/>
      <c r="F171" s="208"/>
      <c r="G171" s="208"/>
      <c r="J171" s="210"/>
    </row>
    <row r="172" spans="1:16" ht="13.5" x14ac:dyDescent="0.2">
      <c r="A172" s="206"/>
      <c r="C172" s="208"/>
      <c r="D172" s="208"/>
      <c r="E172" s="208"/>
      <c r="F172" s="208"/>
      <c r="G172" s="208"/>
      <c r="J172" s="210"/>
      <c r="L172" s="212"/>
      <c r="M172" s="212"/>
      <c r="N172" s="212"/>
      <c r="O172" s="212"/>
      <c r="P172" s="212"/>
    </row>
    <row r="173" spans="1:16" ht="13.5" x14ac:dyDescent="0.2">
      <c r="A173" s="206"/>
      <c r="C173" s="208"/>
      <c r="D173" s="208"/>
      <c r="E173" s="208"/>
      <c r="F173" s="208"/>
      <c r="G173" s="208"/>
      <c r="J173" s="210"/>
      <c r="L173" s="212"/>
      <c r="M173" s="212"/>
      <c r="N173" s="212"/>
      <c r="O173" s="212"/>
      <c r="P173" s="212"/>
    </row>
    <row r="174" spans="1:16" x14ac:dyDescent="0.2">
      <c r="A174" s="206"/>
      <c r="C174" s="208"/>
      <c r="D174" s="208"/>
      <c r="E174" s="208"/>
      <c r="F174" s="208"/>
      <c r="G174" s="208"/>
      <c r="J174" s="210"/>
    </row>
    <row r="175" spans="1:16" x14ac:dyDescent="0.2">
      <c r="A175" s="206"/>
      <c r="C175" s="208"/>
      <c r="D175" s="208"/>
      <c r="E175" s="208"/>
      <c r="F175" s="208"/>
      <c r="G175" s="208"/>
      <c r="J175" s="210"/>
    </row>
    <row r="176" spans="1:16" x14ac:dyDescent="0.2">
      <c r="A176" s="206"/>
      <c r="C176" s="208"/>
      <c r="D176" s="208"/>
      <c r="E176" s="208"/>
      <c r="F176" s="208"/>
      <c r="G176" s="208"/>
      <c r="J176" s="210"/>
    </row>
    <row r="177" spans="1:10" x14ac:dyDescent="0.2">
      <c r="A177" s="206"/>
      <c r="C177" s="208"/>
      <c r="D177" s="208"/>
      <c r="E177" s="208"/>
      <c r="F177" s="208"/>
      <c r="G177" s="208"/>
      <c r="J177" s="210"/>
    </row>
    <row r="178" spans="1:10" x14ac:dyDescent="0.2">
      <c r="A178" s="206"/>
      <c r="C178" s="208"/>
      <c r="D178" s="208"/>
      <c r="E178" s="208"/>
      <c r="F178" s="208"/>
      <c r="G178" s="208"/>
      <c r="J178" s="210"/>
    </row>
    <row r="179" spans="1:10" x14ac:dyDescent="0.2">
      <c r="A179" s="206"/>
      <c r="C179" s="208"/>
      <c r="D179" s="208"/>
      <c r="E179" s="208"/>
      <c r="F179" s="208"/>
      <c r="G179" s="208"/>
      <c r="J179" s="210"/>
    </row>
    <row r="180" spans="1:10" x14ac:dyDescent="0.2">
      <c r="A180" s="206"/>
      <c r="C180" s="208"/>
      <c r="D180" s="208"/>
      <c r="E180" s="208"/>
      <c r="F180" s="208"/>
      <c r="G180" s="208"/>
      <c r="J180" s="210"/>
    </row>
    <row r="181" spans="1:10" x14ac:dyDescent="0.2">
      <c r="A181" s="206"/>
      <c r="C181" s="208"/>
      <c r="D181" s="208"/>
      <c r="E181" s="208"/>
      <c r="F181" s="208"/>
      <c r="G181" s="208"/>
      <c r="J181" s="210"/>
    </row>
    <row r="182" spans="1:10" x14ac:dyDescent="0.2">
      <c r="A182" s="206"/>
      <c r="C182" s="208"/>
      <c r="D182" s="208"/>
      <c r="E182" s="208"/>
      <c r="F182" s="208"/>
      <c r="G182" s="208"/>
      <c r="J182" s="210"/>
    </row>
    <row r="183" spans="1:10" x14ac:dyDescent="0.2">
      <c r="A183" s="206"/>
      <c r="C183" s="208"/>
      <c r="D183" s="208"/>
      <c r="E183" s="208"/>
      <c r="F183" s="208"/>
      <c r="G183" s="208"/>
      <c r="J183" s="210"/>
    </row>
    <row r="184" spans="1:10" x14ac:dyDescent="0.2">
      <c r="A184" s="206"/>
      <c r="C184" s="208"/>
      <c r="D184" s="208"/>
      <c r="E184" s="208"/>
      <c r="F184" s="208"/>
      <c r="G184" s="208"/>
      <c r="J184" s="210"/>
    </row>
    <row r="185" spans="1:10" x14ac:dyDescent="0.2">
      <c r="A185" s="206"/>
      <c r="C185" s="208"/>
      <c r="D185" s="208"/>
      <c r="E185" s="208"/>
      <c r="F185" s="208"/>
      <c r="G185" s="208"/>
      <c r="J185" s="210"/>
    </row>
    <row r="186" spans="1:10" x14ac:dyDescent="0.2">
      <c r="A186" s="206"/>
      <c r="C186" s="208"/>
      <c r="D186" s="208"/>
      <c r="E186" s="208"/>
      <c r="F186" s="208"/>
      <c r="G186" s="208"/>
      <c r="J186" s="210"/>
    </row>
    <row r="187" spans="1:10" x14ac:dyDescent="0.2">
      <c r="A187" s="206"/>
      <c r="C187" s="208"/>
      <c r="D187" s="208"/>
      <c r="E187" s="208"/>
      <c r="F187" s="208"/>
      <c r="G187" s="208"/>
      <c r="J187" s="210"/>
    </row>
    <row r="188" spans="1:10" x14ac:dyDescent="0.2">
      <c r="A188" s="206"/>
      <c r="C188" s="208"/>
      <c r="D188" s="208"/>
      <c r="E188" s="208"/>
      <c r="F188" s="208"/>
      <c r="G188" s="208"/>
      <c r="J188" s="210"/>
    </row>
    <row r="189" spans="1:10" x14ac:dyDescent="0.2">
      <c r="A189" s="206"/>
      <c r="C189" s="208"/>
      <c r="D189" s="208"/>
      <c r="E189" s="208"/>
      <c r="F189" s="208"/>
      <c r="G189" s="208"/>
      <c r="J189" s="210"/>
    </row>
    <row r="190" spans="1:10" x14ac:dyDescent="0.2">
      <c r="A190" s="206"/>
      <c r="C190" s="208"/>
      <c r="D190" s="208"/>
      <c r="E190" s="208"/>
      <c r="F190" s="208"/>
      <c r="G190" s="208"/>
      <c r="J190" s="210"/>
    </row>
    <row r="191" spans="1:10" x14ac:dyDescent="0.2">
      <c r="A191" s="206"/>
      <c r="C191" s="208"/>
      <c r="D191" s="208"/>
      <c r="E191" s="208"/>
      <c r="F191" s="208"/>
      <c r="G191" s="208"/>
      <c r="J191" s="210"/>
    </row>
    <row r="192" spans="1:10" x14ac:dyDescent="0.2">
      <c r="A192" s="206"/>
      <c r="C192" s="208"/>
      <c r="D192" s="208"/>
      <c r="E192" s="208"/>
      <c r="F192" s="208"/>
      <c r="G192" s="208"/>
      <c r="J192" s="210"/>
    </row>
    <row r="193" spans="1:10" x14ac:dyDescent="0.2">
      <c r="A193" s="206"/>
      <c r="C193" s="208"/>
      <c r="D193" s="208"/>
      <c r="E193" s="208"/>
      <c r="F193" s="208"/>
      <c r="G193" s="208"/>
      <c r="J193" s="210"/>
    </row>
    <row r="194" spans="1:10" x14ac:dyDescent="0.2">
      <c r="A194" s="206"/>
      <c r="C194" s="208"/>
      <c r="D194" s="208"/>
      <c r="E194" s="208"/>
      <c r="F194" s="208"/>
      <c r="G194" s="208"/>
      <c r="J194" s="210"/>
    </row>
    <row r="195" spans="1:10" x14ac:dyDescent="0.2">
      <c r="A195" s="206"/>
      <c r="C195" s="208"/>
      <c r="D195" s="208"/>
      <c r="E195" s="208"/>
      <c r="F195" s="208"/>
      <c r="G195" s="208"/>
      <c r="J195" s="210"/>
    </row>
    <row r="196" spans="1:10" x14ac:dyDescent="0.2">
      <c r="A196" s="206"/>
      <c r="C196" s="208"/>
      <c r="D196" s="208"/>
      <c r="E196" s="208"/>
      <c r="F196" s="208"/>
      <c r="G196" s="208"/>
      <c r="J196" s="210"/>
    </row>
    <row r="197" spans="1:10" x14ac:dyDescent="0.2">
      <c r="A197" s="206"/>
      <c r="C197" s="208"/>
      <c r="D197" s="208"/>
      <c r="E197" s="208"/>
      <c r="F197" s="208"/>
      <c r="G197" s="208"/>
      <c r="J197" s="210"/>
    </row>
    <row r="198" spans="1:10" x14ac:dyDescent="0.2">
      <c r="A198" s="206"/>
      <c r="C198" s="208"/>
      <c r="D198" s="208"/>
      <c r="E198" s="208"/>
      <c r="F198" s="208"/>
      <c r="G198" s="208"/>
      <c r="J198" s="210"/>
    </row>
    <row r="199" spans="1:10" x14ac:dyDescent="0.2">
      <c r="A199" s="206"/>
      <c r="C199" s="208"/>
      <c r="D199" s="208"/>
      <c r="E199" s="208"/>
      <c r="F199" s="208"/>
      <c r="G199" s="208"/>
      <c r="J199" s="210"/>
    </row>
    <row r="200" spans="1:10" x14ac:dyDescent="0.2">
      <c r="A200" s="206"/>
      <c r="C200" s="208"/>
      <c r="D200" s="208"/>
      <c r="E200" s="208"/>
      <c r="F200" s="208"/>
      <c r="G200" s="208"/>
      <c r="J200" s="210"/>
    </row>
    <row r="201" spans="1:10" x14ac:dyDescent="0.2">
      <c r="A201" s="206"/>
      <c r="C201" s="208"/>
      <c r="D201" s="208"/>
      <c r="E201" s="208"/>
      <c r="F201" s="208"/>
      <c r="G201" s="208"/>
      <c r="J201" s="210"/>
    </row>
    <row r="202" spans="1:10" x14ac:dyDescent="0.2">
      <c r="A202" s="206"/>
      <c r="C202" s="208"/>
      <c r="D202" s="208"/>
      <c r="E202" s="208"/>
      <c r="F202" s="208"/>
      <c r="G202" s="208"/>
      <c r="J202" s="210"/>
    </row>
    <row r="203" spans="1:10" x14ac:dyDescent="0.2">
      <c r="A203" s="206"/>
      <c r="C203" s="208"/>
      <c r="D203" s="208"/>
      <c r="E203" s="208"/>
      <c r="F203" s="208"/>
      <c r="G203" s="208"/>
      <c r="J203" s="210"/>
    </row>
    <row r="204" spans="1:10" x14ac:dyDescent="0.2">
      <c r="A204" s="206"/>
      <c r="C204" s="208"/>
      <c r="D204" s="208"/>
      <c r="E204" s="208"/>
      <c r="F204" s="208"/>
      <c r="G204" s="208"/>
      <c r="J204" s="210"/>
    </row>
    <row r="205" spans="1:10" x14ac:dyDescent="0.2">
      <c r="A205" s="206"/>
      <c r="C205" s="208"/>
      <c r="D205" s="208"/>
      <c r="E205" s="208"/>
      <c r="F205" s="208"/>
      <c r="G205" s="208"/>
      <c r="J205" s="210"/>
    </row>
    <row r="206" spans="1:10" x14ac:dyDescent="0.2">
      <c r="A206" s="206"/>
      <c r="C206" s="208"/>
      <c r="D206" s="208"/>
      <c r="E206" s="208"/>
      <c r="F206" s="208"/>
      <c r="G206" s="208"/>
      <c r="J206" s="210"/>
    </row>
    <row r="207" spans="1:10" x14ac:dyDescent="0.2">
      <c r="A207" s="206"/>
      <c r="C207" s="208"/>
      <c r="D207" s="208"/>
      <c r="E207" s="208"/>
      <c r="F207" s="208"/>
      <c r="G207" s="208"/>
      <c r="J207" s="210"/>
    </row>
    <row r="208" spans="1:10" x14ac:dyDescent="0.2">
      <c r="A208" s="206"/>
      <c r="C208" s="208"/>
      <c r="D208" s="208"/>
      <c r="E208" s="208"/>
      <c r="F208" s="208"/>
      <c r="G208" s="208"/>
      <c r="J208" s="210"/>
    </row>
    <row r="209" spans="1:16" ht="13.5" x14ac:dyDescent="0.2">
      <c r="A209" s="206"/>
      <c r="C209" s="208"/>
      <c r="D209" s="208"/>
      <c r="E209" s="208"/>
      <c r="F209" s="208"/>
      <c r="G209" s="208"/>
      <c r="H209" s="209"/>
      <c r="I209" s="209"/>
      <c r="J209" s="210"/>
    </row>
    <row r="210" spans="1:16" ht="13.5" x14ac:dyDescent="0.2">
      <c r="C210" s="208"/>
      <c r="D210" s="208"/>
      <c r="E210" s="208"/>
      <c r="F210" s="208"/>
      <c r="G210" s="208"/>
      <c r="H210" s="209"/>
      <c r="I210" s="209"/>
      <c r="J210" s="210"/>
      <c r="K210" s="209"/>
      <c r="L210" s="208"/>
      <c r="M210" s="208"/>
      <c r="N210" s="208"/>
      <c r="O210" s="208"/>
      <c r="P210" s="208"/>
    </row>
    <row r="211" spans="1:16" ht="13.5" x14ac:dyDescent="0.2">
      <c r="C211" s="208"/>
      <c r="D211" s="208"/>
      <c r="E211" s="208"/>
      <c r="F211" s="208"/>
      <c r="G211" s="208"/>
      <c r="H211" s="209"/>
      <c r="I211" s="209"/>
      <c r="J211" s="210"/>
      <c r="K211" s="209"/>
      <c r="L211" s="208"/>
      <c r="M211" s="208"/>
      <c r="N211" s="208"/>
      <c r="O211" s="208"/>
      <c r="P211" s="208"/>
    </row>
    <row r="212" spans="1:16" ht="13.5" x14ac:dyDescent="0.2">
      <c r="C212" s="208"/>
      <c r="D212" s="208"/>
      <c r="E212" s="208"/>
      <c r="F212" s="208"/>
      <c r="G212" s="208"/>
      <c r="H212" s="209"/>
      <c r="I212" s="209"/>
      <c r="J212" s="210"/>
      <c r="K212" s="209"/>
      <c r="L212" s="208"/>
      <c r="M212" s="208"/>
      <c r="N212" s="208"/>
      <c r="O212" s="208"/>
      <c r="P212" s="208"/>
    </row>
    <row r="213" spans="1:16" ht="13.5" x14ac:dyDescent="0.2">
      <c r="C213" s="208"/>
      <c r="D213" s="208"/>
      <c r="E213" s="208"/>
      <c r="F213" s="208"/>
      <c r="G213" s="208"/>
      <c r="H213" s="209"/>
      <c r="I213" s="209"/>
      <c r="J213" s="210"/>
      <c r="K213" s="209"/>
      <c r="L213" s="208"/>
      <c r="M213" s="208"/>
      <c r="N213" s="208"/>
      <c r="O213" s="208"/>
      <c r="P213" s="208"/>
    </row>
    <row r="214" spans="1:16" ht="14.25" x14ac:dyDescent="0.2">
      <c r="C214" s="214"/>
      <c r="D214" s="214"/>
      <c r="E214" s="214"/>
      <c r="F214" s="214"/>
      <c r="G214" s="214"/>
      <c r="H214" s="209"/>
      <c r="I214" s="209"/>
      <c r="J214" s="210"/>
      <c r="K214" s="209"/>
      <c r="L214" s="208"/>
      <c r="M214" s="208"/>
      <c r="N214" s="208"/>
      <c r="O214" s="208"/>
      <c r="P214" s="208"/>
    </row>
    <row r="215" spans="1:16" ht="14.25" x14ac:dyDescent="0.2">
      <c r="C215" s="214"/>
      <c r="D215" s="214"/>
      <c r="E215" s="214"/>
      <c r="F215" s="214"/>
      <c r="G215" s="214"/>
      <c r="H215" s="209"/>
      <c r="I215" s="209"/>
      <c r="J215" s="210"/>
      <c r="K215" s="209"/>
      <c r="L215" s="208"/>
      <c r="M215" s="208"/>
      <c r="N215" s="208"/>
      <c r="O215" s="208"/>
      <c r="P215" s="208"/>
    </row>
    <row r="216" spans="1:16" ht="14.25" x14ac:dyDescent="0.2">
      <c r="C216" s="214"/>
      <c r="D216" s="214"/>
      <c r="E216" s="214"/>
      <c r="F216" s="214"/>
      <c r="G216" s="214"/>
      <c r="H216" s="209"/>
      <c r="I216" s="209"/>
      <c r="J216" s="210"/>
      <c r="K216" s="209"/>
      <c r="L216" s="208"/>
      <c r="M216" s="208"/>
      <c r="N216" s="208"/>
      <c r="O216" s="208"/>
      <c r="P216" s="208"/>
    </row>
    <row r="217" spans="1:16" ht="14.25" x14ac:dyDescent="0.2">
      <c r="A217" s="206"/>
      <c r="C217" s="214"/>
      <c r="D217" s="214"/>
      <c r="E217" s="214"/>
      <c r="F217" s="214"/>
      <c r="G217" s="214"/>
      <c r="H217" s="209"/>
      <c r="I217" s="209"/>
      <c r="J217" s="210"/>
      <c r="K217" s="209"/>
      <c r="L217" s="208"/>
      <c r="M217" s="208"/>
      <c r="N217" s="208"/>
      <c r="O217" s="208"/>
      <c r="P217" s="208"/>
    </row>
    <row r="218" spans="1:16" ht="13.5" x14ac:dyDescent="0.2">
      <c r="H218" s="209"/>
      <c r="I218" s="209"/>
      <c r="J218" s="210"/>
      <c r="K218" s="209"/>
      <c r="L218" s="208"/>
      <c r="M218" s="208"/>
      <c r="N218" s="208"/>
      <c r="O218" s="208"/>
      <c r="P218" s="208"/>
    </row>
    <row r="219" spans="1:16" ht="13.5" x14ac:dyDescent="0.2">
      <c r="D219" s="208"/>
      <c r="E219" s="208"/>
      <c r="F219" s="208"/>
      <c r="G219" s="208"/>
      <c r="H219" s="209"/>
      <c r="I219" s="209"/>
      <c r="J219" s="210"/>
      <c r="K219" s="209"/>
      <c r="L219" s="208"/>
      <c r="M219" s="208"/>
      <c r="N219" s="208"/>
      <c r="O219" s="208"/>
      <c r="P219" s="208"/>
    </row>
    <row r="220" spans="1:16" ht="13.5" x14ac:dyDescent="0.2">
      <c r="D220" s="208"/>
      <c r="E220" s="208"/>
      <c r="F220" s="208"/>
      <c r="G220" s="208"/>
      <c r="H220" s="209"/>
      <c r="I220" s="209"/>
      <c r="J220" s="210"/>
      <c r="K220" s="209"/>
      <c r="L220" s="208"/>
      <c r="M220" s="208"/>
      <c r="N220" s="208"/>
      <c r="O220" s="208"/>
      <c r="P220" s="208"/>
    </row>
    <row r="221" spans="1:16" ht="13.5" x14ac:dyDescent="0.2">
      <c r="D221" s="208"/>
      <c r="E221" s="208"/>
      <c r="F221" s="208"/>
      <c r="G221" s="208"/>
      <c r="H221" s="209"/>
      <c r="I221" s="209"/>
      <c r="J221" s="210"/>
      <c r="K221" s="209"/>
      <c r="L221" s="208"/>
      <c r="M221" s="208"/>
      <c r="N221" s="208"/>
      <c r="O221" s="208"/>
      <c r="P221" s="208"/>
    </row>
    <row r="222" spans="1:16" ht="13.5" x14ac:dyDescent="0.2">
      <c r="D222" s="208"/>
      <c r="E222" s="208"/>
      <c r="F222" s="208"/>
      <c r="G222" s="208"/>
      <c r="H222" s="209"/>
      <c r="I222" s="209"/>
      <c r="J222" s="210"/>
      <c r="K222" s="209"/>
      <c r="L222" s="208"/>
      <c r="M222" s="208"/>
      <c r="N222" s="208"/>
      <c r="O222" s="208"/>
      <c r="P222" s="208"/>
    </row>
    <row r="223" spans="1:16" ht="13.5" x14ac:dyDescent="0.2">
      <c r="D223" s="208"/>
      <c r="E223" s="208"/>
      <c r="F223" s="208"/>
      <c r="G223" s="208"/>
      <c r="H223" s="209"/>
      <c r="I223" s="209"/>
      <c r="J223" s="210"/>
      <c r="K223" s="209"/>
      <c r="L223" s="208"/>
      <c r="M223" s="208"/>
      <c r="N223" s="208"/>
      <c r="O223" s="208"/>
      <c r="P223" s="208"/>
    </row>
    <row r="224" spans="1:16" ht="13.5" x14ac:dyDescent="0.2">
      <c r="D224" s="208"/>
      <c r="E224" s="208"/>
      <c r="F224" s="208"/>
      <c r="G224" s="208"/>
      <c r="H224" s="209"/>
      <c r="I224" s="209"/>
      <c r="J224" s="210"/>
      <c r="K224" s="209"/>
      <c r="L224" s="208"/>
      <c r="M224" s="208"/>
      <c r="N224" s="208"/>
      <c r="O224" s="208"/>
      <c r="P224" s="208"/>
    </row>
    <row r="225" spans="4:16" ht="13.5" x14ac:dyDescent="0.2">
      <c r="D225" s="208"/>
      <c r="E225" s="208"/>
      <c r="F225" s="208"/>
      <c r="G225" s="208"/>
      <c r="H225" s="209"/>
      <c r="I225" s="209"/>
      <c r="J225" s="210"/>
      <c r="K225" s="209"/>
      <c r="L225" s="208"/>
      <c r="M225" s="208"/>
      <c r="N225" s="208"/>
      <c r="O225" s="208"/>
      <c r="P225" s="208"/>
    </row>
    <row r="226" spans="4:16" ht="13.5" x14ac:dyDescent="0.2">
      <c r="D226" s="208"/>
      <c r="E226" s="208"/>
      <c r="F226" s="208"/>
      <c r="G226" s="208"/>
      <c r="H226" s="209"/>
      <c r="I226" s="209"/>
      <c r="J226" s="210"/>
      <c r="K226" s="209"/>
      <c r="L226" s="208"/>
      <c r="M226" s="208"/>
      <c r="N226" s="208"/>
      <c r="O226" s="208"/>
      <c r="P226" s="208"/>
    </row>
    <row r="227" spans="4:16" ht="14.25" x14ac:dyDescent="0.2">
      <c r="D227" s="214"/>
      <c r="E227" s="214"/>
      <c r="F227" s="214"/>
      <c r="G227" s="214"/>
      <c r="H227" s="209"/>
      <c r="I227" s="209"/>
      <c r="J227" s="210"/>
      <c r="K227" s="209"/>
      <c r="L227" s="208"/>
      <c r="M227" s="208"/>
      <c r="N227" s="208"/>
      <c r="O227" s="208"/>
      <c r="P227" s="208"/>
    </row>
    <row r="228" spans="4:16" ht="14.25" x14ac:dyDescent="0.2">
      <c r="D228" s="214"/>
      <c r="E228" s="214"/>
      <c r="F228" s="214"/>
      <c r="G228" s="214"/>
      <c r="H228" s="209"/>
      <c r="I228" s="209"/>
      <c r="J228" s="210"/>
      <c r="K228" s="209"/>
      <c r="L228" s="208"/>
      <c r="M228" s="208"/>
      <c r="N228" s="208"/>
      <c r="O228" s="208"/>
      <c r="P228" s="208"/>
    </row>
    <row r="229" spans="4:16" ht="14.25" x14ac:dyDescent="0.2">
      <c r="D229" s="214"/>
      <c r="E229" s="214"/>
      <c r="F229" s="214"/>
      <c r="G229" s="214"/>
      <c r="H229" s="209"/>
      <c r="I229" s="209"/>
      <c r="J229" s="210"/>
      <c r="K229" s="209"/>
      <c r="L229" s="208"/>
      <c r="M229" s="208"/>
      <c r="N229" s="208"/>
      <c r="O229" s="208"/>
      <c r="P229" s="208"/>
    </row>
    <row r="230" spans="4:16" ht="14.25" x14ac:dyDescent="0.2">
      <c r="D230" s="214"/>
      <c r="E230" s="214"/>
      <c r="F230" s="214"/>
      <c r="G230" s="214"/>
      <c r="H230" s="209"/>
      <c r="I230" s="209"/>
      <c r="J230" s="210"/>
      <c r="K230" s="209"/>
      <c r="L230" s="208"/>
      <c r="M230" s="208"/>
      <c r="N230" s="208"/>
      <c r="O230" s="208"/>
      <c r="P230" s="208"/>
    </row>
    <row r="231" spans="4:16" ht="14.25" x14ac:dyDescent="0.2">
      <c r="D231" s="214"/>
      <c r="E231" s="214"/>
      <c r="F231" s="214"/>
      <c r="G231" s="214"/>
      <c r="H231" s="209"/>
      <c r="I231" s="209"/>
      <c r="J231" s="210"/>
      <c r="K231" s="209"/>
      <c r="L231" s="215"/>
      <c r="M231" s="215"/>
      <c r="N231" s="215"/>
      <c r="O231" s="215"/>
      <c r="P231" s="215"/>
    </row>
    <row r="232" spans="4:16" ht="13.5" x14ac:dyDescent="0.2">
      <c r="H232" s="209"/>
      <c r="I232" s="209"/>
      <c r="J232" s="210"/>
      <c r="K232" s="209"/>
      <c r="L232" s="208"/>
      <c r="M232" s="208"/>
      <c r="N232" s="208"/>
      <c r="O232" s="208"/>
      <c r="P232" s="208"/>
    </row>
    <row r="233" spans="4:16" ht="13.5" x14ac:dyDescent="0.2">
      <c r="D233" s="208"/>
      <c r="E233" s="208"/>
      <c r="F233" s="208"/>
      <c r="G233" s="208"/>
      <c r="H233" s="209"/>
      <c r="I233" s="209"/>
      <c r="J233" s="210"/>
      <c r="K233" s="209"/>
      <c r="L233" s="208"/>
      <c r="M233" s="208"/>
      <c r="N233" s="208"/>
      <c r="O233" s="208"/>
      <c r="P233" s="208"/>
    </row>
    <row r="234" spans="4:16" ht="13.5" x14ac:dyDescent="0.2">
      <c r="D234" s="208"/>
      <c r="E234" s="208"/>
      <c r="F234" s="208"/>
      <c r="G234" s="208"/>
      <c r="H234" s="209"/>
      <c r="I234" s="209"/>
      <c r="J234" s="210"/>
      <c r="K234" s="209"/>
      <c r="L234" s="208"/>
      <c r="M234" s="208"/>
      <c r="N234" s="208"/>
      <c r="O234" s="208"/>
      <c r="P234" s="208"/>
    </row>
    <row r="235" spans="4:16" ht="13.5" x14ac:dyDescent="0.2">
      <c r="D235" s="208"/>
      <c r="E235" s="208"/>
      <c r="F235" s="208"/>
      <c r="G235" s="208"/>
      <c r="H235" s="209"/>
      <c r="I235" s="209"/>
      <c r="J235" s="210"/>
      <c r="K235" s="209"/>
      <c r="L235" s="208"/>
      <c r="M235" s="208"/>
      <c r="N235" s="208"/>
      <c r="O235" s="208"/>
      <c r="P235" s="208"/>
    </row>
    <row r="236" spans="4:16" ht="13.5" x14ac:dyDescent="0.2">
      <c r="D236" s="208"/>
      <c r="E236" s="208"/>
      <c r="F236" s="208"/>
      <c r="G236" s="208"/>
      <c r="H236" s="209"/>
      <c r="I236" s="209"/>
      <c r="K236" s="209"/>
      <c r="L236" s="208"/>
      <c r="M236" s="208"/>
      <c r="N236" s="208"/>
      <c r="O236" s="208"/>
      <c r="P236" s="208"/>
    </row>
    <row r="237" spans="4:16" ht="13.5" x14ac:dyDescent="0.2">
      <c r="D237" s="208"/>
      <c r="E237" s="208"/>
      <c r="F237" s="208"/>
      <c r="G237" s="208"/>
      <c r="H237" s="209"/>
      <c r="I237" s="209"/>
      <c r="J237" s="210"/>
      <c r="K237" s="209"/>
      <c r="L237" s="208"/>
      <c r="M237" s="208"/>
      <c r="N237" s="208"/>
      <c r="O237" s="208"/>
      <c r="P237" s="208"/>
    </row>
    <row r="238" spans="4:16" ht="13.5" x14ac:dyDescent="0.2">
      <c r="D238" s="208"/>
      <c r="E238" s="208"/>
      <c r="F238" s="208"/>
      <c r="G238" s="208"/>
      <c r="H238" s="209"/>
      <c r="I238" s="209"/>
      <c r="J238" s="210"/>
      <c r="K238" s="209"/>
      <c r="L238" s="208"/>
      <c r="M238" s="208"/>
      <c r="N238" s="208"/>
      <c r="O238" s="208"/>
      <c r="P238" s="208"/>
    </row>
    <row r="239" spans="4:16" ht="13.5" x14ac:dyDescent="0.2">
      <c r="D239" s="208"/>
      <c r="E239" s="208"/>
      <c r="F239" s="208"/>
      <c r="G239" s="208"/>
      <c r="H239" s="209"/>
      <c r="I239" s="209"/>
      <c r="J239" s="210"/>
      <c r="K239" s="209"/>
      <c r="L239" s="208"/>
      <c r="M239" s="208"/>
      <c r="N239" s="208"/>
      <c r="O239" s="208"/>
      <c r="P239" s="208"/>
    </row>
    <row r="240" spans="4:16" ht="13.5" x14ac:dyDescent="0.2">
      <c r="D240" s="208"/>
      <c r="E240" s="208"/>
      <c r="F240" s="208"/>
      <c r="G240" s="208"/>
      <c r="H240" s="209"/>
      <c r="I240" s="209"/>
      <c r="J240" s="210"/>
      <c r="K240" s="209"/>
      <c r="L240" s="208"/>
      <c r="M240" s="208"/>
      <c r="N240" s="208"/>
      <c r="O240" s="208"/>
      <c r="P240" s="208"/>
    </row>
    <row r="241" spans="4:16" ht="13.5" x14ac:dyDescent="0.2">
      <c r="D241" s="208"/>
      <c r="E241" s="208"/>
      <c r="F241" s="208"/>
      <c r="G241" s="208"/>
      <c r="H241" s="209"/>
      <c r="I241" s="209"/>
      <c r="J241" s="210"/>
      <c r="K241" s="209"/>
      <c r="L241" s="208"/>
      <c r="M241" s="208"/>
      <c r="N241" s="208"/>
      <c r="O241" s="208"/>
      <c r="P241" s="208"/>
    </row>
    <row r="242" spans="4:16" ht="13.5" x14ac:dyDescent="0.2">
      <c r="D242" s="208"/>
      <c r="E242" s="208"/>
      <c r="F242" s="208"/>
      <c r="G242" s="208"/>
      <c r="H242" s="209"/>
      <c r="I242" s="209"/>
      <c r="J242" s="210"/>
      <c r="K242" s="209"/>
      <c r="L242" s="208"/>
      <c r="M242" s="208"/>
      <c r="N242" s="208"/>
      <c r="O242" s="208"/>
      <c r="P242" s="208"/>
    </row>
    <row r="243" spans="4:16" ht="13.5" x14ac:dyDescent="0.2">
      <c r="D243" s="208"/>
      <c r="E243" s="208"/>
      <c r="F243" s="208"/>
      <c r="G243" s="208"/>
      <c r="H243" s="209"/>
      <c r="I243" s="209"/>
      <c r="J243" s="210"/>
      <c r="K243" s="209"/>
      <c r="L243" s="208"/>
      <c r="M243" s="208"/>
      <c r="N243" s="208"/>
      <c r="O243" s="208"/>
      <c r="P243" s="208"/>
    </row>
    <row r="244" spans="4:16" ht="13.5" x14ac:dyDescent="0.2">
      <c r="D244" s="208"/>
      <c r="E244" s="208"/>
      <c r="F244" s="208"/>
      <c r="G244" s="208"/>
      <c r="H244" s="209"/>
      <c r="I244" s="209"/>
      <c r="J244" s="210"/>
      <c r="K244" s="209"/>
      <c r="L244" s="208"/>
      <c r="M244" s="208"/>
      <c r="N244" s="208"/>
      <c r="O244" s="208"/>
      <c r="P244" s="208"/>
    </row>
    <row r="245" spans="4:16" ht="13.5" x14ac:dyDescent="0.2">
      <c r="D245" s="208"/>
      <c r="E245" s="208"/>
      <c r="F245" s="208"/>
      <c r="G245" s="208"/>
      <c r="H245" s="209"/>
      <c r="I245" s="209"/>
      <c r="J245" s="210"/>
      <c r="K245" s="209"/>
      <c r="L245" s="208"/>
      <c r="M245" s="208"/>
      <c r="N245" s="208"/>
      <c r="O245" s="208"/>
      <c r="P245" s="208"/>
    </row>
    <row r="246" spans="4:16" ht="13.5" x14ac:dyDescent="0.2">
      <c r="D246" s="208"/>
      <c r="E246" s="208"/>
      <c r="F246" s="208"/>
      <c r="G246" s="208"/>
      <c r="H246" s="209"/>
      <c r="I246" s="209"/>
      <c r="J246" s="210"/>
      <c r="K246" s="209"/>
      <c r="L246" s="208"/>
      <c r="M246" s="208"/>
      <c r="N246" s="208"/>
      <c r="O246" s="208"/>
      <c r="P246" s="208"/>
    </row>
    <row r="247" spans="4:16" ht="13.5" x14ac:dyDescent="0.2">
      <c r="D247" s="208"/>
      <c r="E247" s="208"/>
      <c r="F247" s="208"/>
      <c r="G247" s="208"/>
      <c r="H247" s="209"/>
      <c r="I247" s="209"/>
      <c r="J247" s="210"/>
      <c r="K247" s="209"/>
      <c r="L247" s="208"/>
      <c r="M247" s="208"/>
      <c r="N247" s="208"/>
      <c r="O247" s="208"/>
      <c r="P247" s="208"/>
    </row>
    <row r="248" spans="4:16" ht="13.5" x14ac:dyDescent="0.2">
      <c r="D248" s="208"/>
      <c r="E248" s="208"/>
      <c r="F248" s="208"/>
      <c r="G248" s="208"/>
      <c r="H248" s="209"/>
      <c r="I248" s="209"/>
      <c r="J248" s="210"/>
      <c r="K248" s="209"/>
      <c r="L248" s="208"/>
      <c r="M248" s="208"/>
      <c r="N248" s="208"/>
      <c r="O248" s="208"/>
      <c r="P248" s="208"/>
    </row>
    <row r="249" spans="4:16" ht="13.5" x14ac:dyDescent="0.2">
      <c r="D249" s="208"/>
      <c r="E249" s="208"/>
      <c r="F249" s="208"/>
      <c r="G249" s="208"/>
      <c r="H249" s="209"/>
      <c r="I249" s="209"/>
      <c r="J249" s="210"/>
      <c r="K249" s="209"/>
      <c r="L249" s="208"/>
      <c r="M249" s="208"/>
      <c r="N249" s="208"/>
      <c r="O249" s="208"/>
      <c r="P249" s="208"/>
    </row>
    <row r="250" spans="4:16" ht="13.5" x14ac:dyDescent="0.2">
      <c r="D250" s="208"/>
      <c r="E250" s="208"/>
      <c r="F250" s="208"/>
      <c r="G250" s="208"/>
      <c r="H250" s="209"/>
      <c r="I250" s="209"/>
      <c r="J250" s="210"/>
      <c r="K250" s="209"/>
      <c r="L250" s="208"/>
      <c r="M250" s="208"/>
      <c r="N250" s="208"/>
      <c r="O250" s="208"/>
      <c r="P250" s="208"/>
    </row>
    <row r="251" spans="4:16" ht="13.5" x14ac:dyDescent="0.2">
      <c r="D251" s="208"/>
      <c r="E251" s="208"/>
      <c r="F251" s="208"/>
      <c r="G251" s="208"/>
      <c r="H251" s="209"/>
      <c r="I251" s="209"/>
      <c r="J251" s="210"/>
      <c r="K251" s="209"/>
      <c r="L251" s="208"/>
      <c r="M251" s="208"/>
      <c r="N251" s="208"/>
      <c r="O251" s="208"/>
      <c r="P251" s="208"/>
    </row>
    <row r="252" spans="4:16" ht="13.5" x14ac:dyDescent="0.2">
      <c r="D252" s="208"/>
      <c r="E252" s="208"/>
      <c r="F252" s="208"/>
      <c r="G252" s="208"/>
      <c r="H252" s="209"/>
      <c r="I252" s="209"/>
      <c r="J252" s="210"/>
      <c r="K252" s="209"/>
      <c r="L252" s="208"/>
      <c r="M252" s="208"/>
      <c r="N252" s="208"/>
      <c r="O252" s="208"/>
      <c r="P252" s="208"/>
    </row>
    <row r="253" spans="4:16" ht="13.5" x14ac:dyDescent="0.2">
      <c r="D253" s="208"/>
      <c r="E253" s="208"/>
      <c r="F253" s="208"/>
      <c r="G253" s="208"/>
      <c r="H253" s="209"/>
      <c r="I253" s="209"/>
      <c r="J253" s="210"/>
      <c r="K253" s="209"/>
      <c r="L253" s="208"/>
      <c r="M253" s="208"/>
      <c r="N253" s="208"/>
      <c r="O253" s="208"/>
      <c r="P253" s="208"/>
    </row>
    <row r="254" spans="4:16" ht="13.5" x14ac:dyDescent="0.2">
      <c r="D254" s="208"/>
      <c r="E254" s="208"/>
      <c r="F254" s="208"/>
      <c r="G254" s="208"/>
      <c r="H254" s="209"/>
      <c r="I254" s="209"/>
      <c r="J254" s="210"/>
      <c r="K254" s="209"/>
      <c r="L254" s="208"/>
      <c r="M254" s="208"/>
      <c r="N254" s="208"/>
      <c r="O254" s="208"/>
      <c r="P254" s="208"/>
    </row>
    <row r="255" spans="4:16" ht="13.5" x14ac:dyDescent="0.2">
      <c r="D255" s="208"/>
      <c r="E255" s="208"/>
      <c r="F255" s="208"/>
      <c r="G255" s="208"/>
      <c r="H255" s="209"/>
      <c r="I255" s="209"/>
      <c r="J255" s="210"/>
      <c r="K255" s="209"/>
      <c r="L255" s="208"/>
      <c r="M255" s="208"/>
      <c r="N255" s="208"/>
      <c r="O255" s="208"/>
      <c r="P255" s="208"/>
    </row>
    <row r="256" spans="4:16" ht="13.5" x14ac:dyDescent="0.2">
      <c r="D256" s="208"/>
      <c r="E256" s="208"/>
      <c r="F256" s="208"/>
      <c r="G256" s="208"/>
      <c r="H256" s="209"/>
      <c r="I256" s="209"/>
      <c r="J256" s="210"/>
      <c r="K256" s="209"/>
      <c r="L256" s="208"/>
      <c r="M256" s="208"/>
      <c r="N256" s="208"/>
      <c r="O256" s="208"/>
      <c r="P256" s="208"/>
    </row>
    <row r="257" spans="4:16" ht="13.5" x14ac:dyDescent="0.2">
      <c r="D257" s="208"/>
      <c r="E257" s="208"/>
      <c r="F257" s="208"/>
      <c r="G257" s="208"/>
      <c r="H257" s="209"/>
      <c r="I257" s="209"/>
      <c r="J257" s="210"/>
      <c r="K257" s="209"/>
      <c r="L257" s="208"/>
      <c r="M257" s="208"/>
      <c r="N257" s="208"/>
      <c r="O257" s="208"/>
      <c r="P257" s="208"/>
    </row>
    <row r="258" spans="4:16" ht="13.5" x14ac:dyDescent="0.2">
      <c r="D258" s="208"/>
      <c r="E258" s="208"/>
      <c r="F258" s="208"/>
      <c r="G258" s="208"/>
      <c r="H258" s="209"/>
      <c r="I258" s="209"/>
      <c r="J258" s="210"/>
      <c r="K258" s="209"/>
      <c r="L258" s="208"/>
      <c r="M258" s="208"/>
      <c r="N258" s="208"/>
      <c r="O258" s="208"/>
      <c r="P258" s="208"/>
    </row>
    <row r="259" spans="4:16" ht="13.5" x14ac:dyDescent="0.2">
      <c r="D259" s="208"/>
      <c r="E259" s="208"/>
      <c r="F259" s="208"/>
      <c r="G259" s="208"/>
      <c r="H259" s="209"/>
      <c r="I259" s="209"/>
      <c r="J259" s="210"/>
      <c r="K259" s="209"/>
      <c r="L259" s="208"/>
      <c r="M259" s="208"/>
      <c r="N259" s="208"/>
      <c r="O259" s="208"/>
      <c r="P259" s="208"/>
    </row>
    <row r="260" spans="4:16" ht="13.5" x14ac:dyDescent="0.2">
      <c r="D260" s="208"/>
      <c r="E260" s="208"/>
      <c r="F260" s="208"/>
      <c r="G260" s="208"/>
      <c r="H260" s="209"/>
      <c r="I260" s="209"/>
      <c r="J260" s="210"/>
      <c r="K260" s="209"/>
      <c r="L260" s="208"/>
      <c r="M260" s="208"/>
      <c r="N260" s="208"/>
      <c r="O260" s="208"/>
      <c r="P260" s="208"/>
    </row>
    <row r="261" spans="4:16" ht="13.5" x14ac:dyDescent="0.2">
      <c r="D261" s="208"/>
      <c r="E261" s="208"/>
      <c r="F261" s="208"/>
      <c r="G261" s="208"/>
      <c r="H261" s="209"/>
      <c r="I261" s="209"/>
      <c r="J261" s="210"/>
      <c r="K261" s="209"/>
      <c r="L261" s="208"/>
      <c r="M261" s="208"/>
      <c r="N261" s="208"/>
      <c r="O261" s="208"/>
      <c r="P261" s="208"/>
    </row>
    <row r="262" spans="4:16" ht="13.5" x14ac:dyDescent="0.2">
      <c r="D262" s="208"/>
      <c r="E262" s="208"/>
      <c r="F262" s="208"/>
      <c r="G262" s="208"/>
      <c r="H262" s="209"/>
      <c r="I262" s="209"/>
      <c r="J262" s="210"/>
      <c r="K262" s="209"/>
      <c r="L262" s="208"/>
      <c r="M262" s="208"/>
      <c r="N262" s="208"/>
      <c r="O262" s="208"/>
      <c r="P262" s="208"/>
    </row>
    <row r="263" spans="4:16" ht="13.5" x14ac:dyDescent="0.2">
      <c r="D263" s="208"/>
      <c r="E263" s="208"/>
      <c r="F263" s="208"/>
      <c r="G263" s="208"/>
      <c r="H263" s="209"/>
      <c r="I263" s="209"/>
      <c r="J263" s="210"/>
      <c r="K263" s="209"/>
      <c r="L263" s="208"/>
      <c r="M263" s="208"/>
      <c r="N263" s="208"/>
      <c r="O263" s="208"/>
      <c r="P263" s="208"/>
    </row>
    <row r="264" spans="4:16" ht="13.5" x14ac:dyDescent="0.2">
      <c r="D264" s="208"/>
      <c r="E264" s="208"/>
      <c r="F264" s="208"/>
      <c r="G264" s="208"/>
      <c r="H264" s="209"/>
      <c r="I264" s="209"/>
      <c r="J264" s="210"/>
      <c r="K264" s="209"/>
      <c r="L264" s="208"/>
      <c r="M264" s="208"/>
      <c r="N264" s="208"/>
      <c r="O264" s="208"/>
      <c r="P264" s="208"/>
    </row>
    <row r="265" spans="4:16" ht="13.5" x14ac:dyDescent="0.2">
      <c r="D265" s="208"/>
      <c r="E265" s="208"/>
      <c r="F265" s="208"/>
      <c r="G265" s="208"/>
      <c r="H265" s="209"/>
      <c r="I265" s="209"/>
      <c r="J265" s="210"/>
      <c r="K265" s="209"/>
      <c r="L265" s="208"/>
      <c r="M265" s="208"/>
      <c r="N265" s="208"/>
      <c r="O265" s="208"/>
      <c r="P265" s="208"/>
    </row>
    <row r="266" spans="4:16" ht="13.5" x14ac:dyDescent="0.2">
      <c r="D266" s="208"/>
      <c r="E266" s="208"/>
      <c r="F266" s="208"/>
      <c r="G266" s="208"/>
      <c r="H266" s="209"/>
      <c r="I266" s="209"/>
      <c r="J266" s="210"/>
      <c r="K266" s="209"/>
      <c r="L266" s="208"/>
      <c r="M266" s="208"/>
      <c r="N266" s="208"/>
      <c r="O266" s="208"/>
      <c r="P266" s="208"/>
    </row>
    <row r="267" spans="4:16" ht="13.5" x14ac:dyDescent="0.2">
      <c r="D267" s="208"/>
      <c r="E267" s="208"/>
      <c r="F267" s="208"/>
      <c r="G267" s="208"/>
      <c r="H267" s="209"/>
      <c r="I267" s="209"/>
      <c r="J267" s="210"/>
      <c r="K267" s="209"/>
      <c r="L267" s="208"/>
      <c r="M267" s="208"/>
      <c r="N267" s="208"/>
      <c r="O267" s="208"/>
      <c r="P267" s="208"/>
    </row>
    <row r="268" spans="4:16" ht="13.5" x14ac:dyDescent="0.2">
      <c r="D268" s="208"/>
      <c r="E268" s="208"/>
      <c r="F268" s="208"/>
      <c r="G268" s="208"/>
      <c r="H268" s="209"/>
      <c r="I268" s="209"/>
      <c r="J268" s="210"/>
      <c r="K268" s="209"/>
      <c r="L268" s="208"/>
      <c r="M268" s="208"/>
      <c r="N268" s="208"/>
      <c r="O268" s="208"/>
      <c r="P268" s="208"/>
    </row>
    <row r="269" spans="4:16" ht="13.5" x14ac:dyDescent="0.2">
      <c r="D269" s="208"/>
      <c r="E269" s="208"/>
      <c r="F269" s="208"/>
      <c r="G269" s="208"/>
      <c r="H269" s="209"/>
      <c r="I269" s="209"/>
      <c r="J269" s="210"/>
      <c r="K269" s="209"/>
      <c r="L269" s="208"/>
      <c r="M269" s="208"/>
      <c r="N269" s="208"/>
      <c r="O269" s="208"/>
      <c r="P269" s="208"/>
    </row>
    <row r="270" spans="4:16" ht="13.5" x14ac:dyDescent="0.2">
      <c r="D270" s="208"/>
      <c r="E270" s="208"/>
      <c r="F270" s="208"/>
      <c r="G270" s="208"/>
      <c r="H270" s="209"/>
      <c r="I270" s="209"/>
      <c r="J270" s="210"/>
      <c r="K270" s="209"/>
      <c r="L270" s="208"/>
      <c r="M270" s="208"/>
      <c r="N270" s="208"/>
      <c r="O270" s="208"/>
      <c r="P270" s="208"/>
    </row>
    <row r="271" spans="4:16" ht="13.5" x14ac:dyDescent="0.2">
      <c r="D271" s="208"/>
      <c r="E271" s="208"/>
      <c r="F271" s="208"/>
      <c r="G271" s="208"/>
      <c r="H271" s="209"/>
      <c r="I271" s="209"/>
      <c r="J271" s="210"/>
      <c r="K271" s="209"/>
      <c r="L271" s="208"/>
      <c r="M271" s="208"/>
      <c r="N271" s="208"/>
      <c r="O271" s="208"/>
      <c r="P271" s="208"/>
    </row>
    <row r="272" spans="4:16" ht="13.5" x14ac:dyDescent="0.2">
      <c r="D272" s="208"/>
      <c r="E272" s="208"/>
      <c r="F272" s="208"/>
      <c r="G272" s="208"/>
      <c r="H272" s="209"/>
      <c r="I272" s="209"/>
      <c r="J272" s="210"/>
      <c r="K272" s="209"/>
      <c r="L272" s="208"/>
      <c r="M272" s="208"/>
      <c r="N272" s="208"/>
      <c r="O272" s="208"/>
      <c r="P272" s="208"/>
    </row>
    <row r="273" spans="4:16" ht="13.5" x14ac:dyDescent="0.2">
      <c r="D273" s="208"/>
      <c r="E273" s="208"/>
      <c r="F273" s="208"/>
      <c r="G273" s="208"/>
      <c r="H273" s="209"/>
      <c r="I273" s="209"/>
      <c r="J273" s="210"/>
      <c r="K273" s="209"/>
      <c r="L273" s="208"/>
      <c r="M273" s="208"/>
      <c r="N273" s="208"/>
      <c r="O273" s="208"/>
      <c r="P273" s="208"/>
    </row>
    <row r="274" spans="4:16" ht="13.5" x14ac:dyDescent="0.2">
      <c r="D274" s="208"/>
      <c r="E274" s="208"/>
      <c r="F274" s="208"/>
      <c r="G274" s="208"/>
      <c r="H274" s="209"/>
      <c r="I274" s="209"/>
      <c r="J274" s="210"/>
      <c r="K274" s="209"/>
      <c r="L274" s="208"/>
      <c r="M274" s="208"/>
      <c r="N274" s="208"/>
      <c r="O274" s="208"/>
      <c r="P274" s="208"/>
    </row>
    <row r="275" spans="4:16" ht="13.5" x14ac:dyDescent="0.2">
      <c r="D275" s="208"/>
      <c r="E275" s="208"/>
      <c r="F275" s="208"/>
      <c r="G275" s="208"/>
      <c r="H275" s="209"/>
      <c r="I275" s="209"/>
      <c r="J275" s="210"/>
      <c r="K275" s="209"/>
      <c r="L275" s="208"/>
      <c r="M275" s="208"/>
      <c r="N275" s="208"/>
      <c r="O275" s="208"/>
      <c r="P275" s="208"/>
    </row>
    <row r="276" spans="4:16" ht="13.5" x14ac:dyDescent="0.2">
      <c r="D276" s="208"/>
      <c r="E276" s="208"/>
      <c r="F276" s="208"/>
      <c r="G276" s="208"/>
      <c r="H276" s="209"/>
      <c r="I276" s="209"/>
      <c r="J276" s="210"/>
      <c r="K276" s="209"/>
      <c r="L276" s="208"/>
      <c r="M276" s="208"/>
      <c r="N276" s="208"/>
      <c r="O276" s="208"/>
      <c r="P276" s="208"/>
    </row>
    <row r="277" spans="4:16" ht="13.5" x14ac:dyDescent="0.2">
      <c r="D277" s="208"/>
      <c r="E277" s="208"/>
      <c r="F277" s="208"/>
      <c r="G277" s="208"/>
      <c r="H277" s="209"/>
      <c r="I277" s="209"/>
      <c r="J277" s="210"/>
      <c r="K277" s="209"/>
      <c r="L277" s="208"/>
      <c r="M277" s="208"/>
      <c r="N277" s="208"/>
      <c r="O277" s="208"/>
      <c r="P277" s="208"/>
    </row>
    <row r="278" spans="4:16" ht="13.5" x14ac:dyDescent="0.2">
      <c r="D278" s="208"/>
      <c r="E278" s="208"/>
      <c r="F278" s="208"/>
      <c r="G278" s="208"/>
      <c r="H278" s="209"/>
      <c r="I278" s="209"/>
      <c r="J278" s="210"/>
      <c r="K278" s="209"/>
      <c r="L278" s="208"/>
      <c r="M278" s="208"/>
      <c r="N278" s="208"/>
      <c r="O278" s="208"/>
      <c r="P278" s="208"/>
    </row>
    <row r="279" spans="4:16" ht="13.5" x14ac:dyDescent="0.2">
      <c r="D279" s="208"/>
      <c r="E279" s="208"/>
      <c r="F279" s="208"/>
      <c r="G279" s="208"/>
      <c r="H279" s="209"/>
      <c r="I279" s="209"/>
      <c r="J279" s="210"/>
      <c r="K279" s="209"/>
      <c r="L279" s="208"/>
      <c r="M279" s="208"/>
      <c r="N279" s="208"/>
      <c r="O279" s="208"/>
      <c r="P279" s="208"/>
    </row>
    <row r="280" spans="4:16" ht="13.5" x14ac:dyDescent="0.2">
      <c r="D280" s="208"/>
      <c r="E280" s="208"/>
      <c r="F280" s="208"/>
      <c r="G280" s="208"/>
      <c r="H280" s="209"/>
      <c r="I280" s="209"/>
      <c r="J280" s="210"/>
      <c r="K280" s="209"/>
      <c r="L280" s="208"/>
      <c r="M280" s="208"/>
      <c r="N280" s="208"/>
      <c r="O280" s="208"/>
      <c r="P280" s="208"/>
    </row>
    <row r="281" spans="4:16" ht="13.5" x14ac:dyDescent="0.2">
      <c r="D281" s="208"/>
      <c r="E281" s="208"/>
      <c r="F281" s="208"/>
      <c r="G281" s="208"/>
      <c r="H281" s="209"/>
      <c r="I281" s="209"/>
      <c r="J281" s="210"/>
      <c r="K281" s="209"/>
      <c r="L281" s="208"/>
      <c r="M281" s="208"/>
      <c r="N281" s="208"/>
      <c r="O281" s="208"/>
      <c r="P281" s="208"/>
    </row>
    <row r="282" spans="4:16" ht="13.5" x14ac:dyDescent="0.2">
      <c r="D282" s="208"/>
      <c r="E282" s="208"/>
      <c r="F282" s="208"/>
      <c r="G282" s="208"/>
      <c r="H282" s="209"/>
      <c r="I282" s="209"/>
      <c r="J282" s="210"/>
      <c r="K282" s="209"/>
      <c r="L282" s="208"/>
      <c r="M282" s="208"/>
      <c r="N282" s="208"/>
      <c r="O282" s="208"/>
      <c r="P282" s="208"/>
    </row>
    <row r="283" spans="4:16" ht="13.5" x14ac:dyDescent="0.2">
      <c r="D283" s="208"/>
      <c r="E283" s="208"/>
      <c r="F283" s="208"/>
      <c r="G283" s="208"/>
      <c r="H283" s="209"/>
      <c r="I283" s="209"/>
      <c r="J283" s="210"/>
      <c r="K283" s="209"/>
      <c r="L283" s="208"/>
      <c r="M283" s="208"/>
      <c r="N283" s="208"/>
      <c r="O283" s="208"/>
      <c r="P283" s="208"/>
    </row>
    <row r="284" spans="4:16" ht="13.5" x14ac:dyDescent="0.2">
      <c r="D284" s="208"/>
      <c r="E284" s="208"/>
      <c r="F284" s="208"/>
      <c r="G284" s="208"/>
      <c r="H284" s="209"/>
      <c r="I284" s="209"/>
      <c r="J284" s="210"/>
      <c r="K284" s="209"/>
      <c r="L284" s="208"/>
      <c r="M284" s="208"/>
      <c r="N284" s="208"/>
      <c r="O284" s="208"/>
      <c r="P284" s="208"/>
    </row>
    <row r="285" spans="4:16" ht="13.5" x14ac:dyDescent="0.2">
      <c r="D285" s="208"/>
      <c r="E285" s="208"/>
      <c r="F285" s="208"/>
      <c r="G285" s="208"/>
      <c r="H285" s="209"/>
      <c r="I285" s="209"/>
      <c r="J285" s="210"/>
      <c r="K285" s="209"/>
      <c r="L285" s="208"/>
      <c r="M285" s="208"/>
      <c r="N285" s="208"/>
      <c r="O285" s="208"/>
      <c r="P285" s="208"/>
    </row>
    <row r="286" spans="4:16" ht="13.5" x14ac:dyDescent="0.2">
      <c r="D286" s="208"/>
      <c r="E286" s="208"/>
      <c r="F286" s="208"/>
      <c r="G286" s="208"/>
      <c r="H286" s="209"/>
      <c r="I286" s="209"/>
      <c r="J286" s="210"/>
      <c r="K286" s="209"/>
      <c r="L286" s="208"/>
      <c r="M286" s="208"/>
      <c r="N286" s="208"/>
      <c r="O286" s="208"/>
      <c r="P286" s="208"/>
    </row>
    <row r="287" spans="4:16" ht="13.5" x14ac:dyDescent="0.2">
      <c r="D287" s="208"/>
      <c r="E287" s="208"/>
      <c r="F287" s="208"/>
      <c r="G287" s="208"/>
      <c r="H287" s="209"/>
      <c r="I287" s="209"/>
      <c r="J287" s="210"/>
      <c r="K287" s="209"/>
      <c r="L287" s="208"/>
      <c r="M287" s="208"/>
      <c r="N287" s="208"/>
      <c r="O287" s="208"/>
      <c r="P287" s="208"/>
    </row>
    <row r="288" spans="4:16" ht="13.5" x14ac:dyDescent="0.2">
      <c r="D288" s="208"/>
      <c r="E288" s="208"/>
      <c r="F288" s="208"/>
      <c r="G288" s="208"/>
      <c r="H288" s="209"/>
      <c r="I288" s="209"/>
      <c r="J288" s="210"/>
      <c r="K288" s="209"/>
      <c r="L288" s="208"/>
      <c r="M288" s="208"/>
      <c r="N288" s="208"/>
      <c r="O288" s="208"/>
      <c r="P288" s="208"/>
    </row>
    <row r="289" spans="4:16" ht="13.5" x14ac:dyDescent="0.2">
      <c r="D289" s="208"/>
      <c r="E289" s="208"/>
      <c r="F289" s="208"/>
      <c r="G289" s="208"/>
      <c r="H289" s="209"/>
      <c r="I289" s="209"/>
      <c r="J289" s="210"/>
      <c r="K289" s="209"/>
      <c r="L289" s="208"/>
      <c r="M289" s="208"/>
      <c r="N289" s="208"/>
      <c r="O289" s="208"/>
      <c r="P289" s="208"/>
    </row>
    <row r="290" spans="4:16" ht="13.5" x14ac:dyDescent="0.2">
      <c r="D290" s="208"/>
      <c r="E290" s="208"/>
      <c r="F290" s="208"/>
      <c r="G290" s="208"/>
      <c r="H290" s="209"/>
      <c r="I290" s="209"/>
      <c r="J290" s="210"/>
      <c r="K290" s="209"/>
      <c r="L290" s="208"/>
      <c r="M290" s="208"/>
      <c r="N290" s="208"/>
      <c r="O290" s="208"/>
      <c r="P290" s="208"/>
    </row>
    <row r="291" spans="4:16" ht="13.5" x14ac:dyDescent="0.2">
      <c r="D291" s="208"/>
      <c r="E291" s="208"/>
      <c r="F291" s="208"/>
      <c r="G291" s="208"/>
      <c r="H291" s="209"/>
      <c r="I291" s="209"/>
      <c r="J291" s="210"/>
      <c r="K291" s="209"/>
      <c r="L291" s="208"/>
      <c r="M291" s="208"/>
      <c r="N291" s="208"/>
      <c r="O291" s="208"/>
      <c r="P291" s="208"/>
    </row>
    <row r="292" spans="4:16" ht="13.5" x14ac:dyDescent="0.2">
      <c r="D292" s="208"/>
      <c r="E292" s="208"/>
      <c r="F292" s="208"/>
      <c r="G292" s="208"/>
      <c r="H292" s="209"/>
      <c r="I292" s="209"/>
      <c r="J292" s="210"/>
      <c r="K292" s="209"/>
      <c r="L292" s="208"/>
      <c r="M292" s="208"/>
      <c r="N292" s="208"/>
      <c r="O292" s="208"/>
      <c r="P292" s="208"/>
    </row>
    <row r="293" spans="4:16" ht="13.5" x14ac:dyDescent="0.2">
      <c r="D293" s="208"/>
      <c r="E293" s="208"/>
      <c r="F293" s="208"/>
      <c r="G293" s="208"/>
      <c r="H293" s="209"/>
      <c r="I293" s="209"/>
      <c r="J293" s="210"/>
      <c r="K293" s="209"/>
      <c r="L293" s="208"/>
      <c r="M293" s="208"/>
      <c r="N293" s="208"/>
      <c r="O293" s="208"/>
      <c r="P293" s="208"/>
    </row>
    <row r="294" spans="4:16" ht="13.5" x14ac:dyDescent="0.2">
      <c r="D294" s="208"/>
      <c r="E294" s="208"/>
      <c r="F294" s="208"/>
      <c r="G294" s="208"/>
      <c r="H294" s="209"/>
      <c r="I294" s="209"/>
      <c r="J294" s="210"/>
      <c r="K294" s="209"/>
      <c r="L294" s="208"/>
      <c r="M294" s="208"/>
      <c r="N294" s="208"/>
      <c r="O294" s="208"/>
      <c r="P294" s="208"/>
    </row>
    <row r="295" spans="4:16" ht="13.5" x14ac:dyDescent="0.2">
      <c r="D295" s="208"/>
      <c r="E295" s="208"/>
      <c r="F295" s="208"/>
      <c r="G295" s="208"/>
      <c r="H295" s="209"/>
      <c r="I295" s="209"/>
      <c r="J295" s="210"/>
      <c r="K295" s="209"/>
      <c r="L295" s="208"/>
      <c r="M295" s="208"/>
      <c r="N295" s="208"/>
      <c r="O295" s="208"/>
      <c r="P295" s="208"/>
    </row>
    <row r="296" spans="4:16" ht="13.5" x14ac:dyDescent="0.2">
      <c r="D296" s="208"/>
      <c r="E296" s="208"/>
      <c r="F296" s="208"/>
      <c r="G296" s="208"/>
      <c r="H296" s="209"/>
      <c r="I296" s="209"/>
      <c r="J296" s="210"/>
      <c r="K296" s="209"/>
      <c r="L296" s="208"/>
      <c r="M296" s="208"/>
      <c r="N296" s="208"/>
      <c r="O296" s="208"/>
      <c r="P296" s="208"/>
    </row>
    <row r="297" spans="4:16" ht="13.5" x14ac:dyDescent="0.2">
      <c r="D297" s="208"/>
      <c r="E297" s="208"/>
      <c r="F297" s="208"/>
      <c r="G297" s="208"/>
      <c r="H297" s="209"/>
      <c r="I297" s="209"/>
      <c r="J297" s="210"/>
      <c r="K297" s="209"/>
      <c r="L297" s="208"/>
      <c r="M297" s="208"/>
      <c r="N297" s="208"/>
      <c r="O297" s="208"/>
      <c r="P297" s="208"/>
    </row>
    <row r="298" spans="4:16" ht="13.5" x14ac:dyDescent="0.2">
      <c r="D298" s="208"/>
      <c r="E298" s="208"/>
      <c r="F298" s="208"/>
      <c r="G298" s="208"/>
      <c r="H298" s="209"/>
      <c r="I298" s="209"/>
      <c r="J298" s="210"/>
      <c r="K298" s="209"/>
      <c r="L298" s="208"/>
      <c r="M298" s="208"/>
      <c r="N298" s="208"/>
      <c r="O298" s="208"/>
      <c r="P298" s="208"/>
    </row>
    <row r="299" spans="4:16" ht="13.5" x14ac:dyDescent="0.2">
      <c r="D299" s="208"/>
      <c r="E299" s="208"/>
      <c r="F299" s="208"/>
      <c r="G299" s="208"/>
      <c r="H299" s="209"/>
      <c r="I299" s="209"/>
      <c r="J299" s="210"/>
      <c r="K299" s="209"/>
      <c r="L299" s="208"/>
      <c r="M299" s="208"/>
      <c r="N299" s="208"/>
      <c r="O299" s="208"/>
      <c r="P299" s="208"/>
    </row>
    <row r="300" spans="4:16" ht="13.5" x14ac:dyDescent="0.2">
      <c r="D300" s="208"/>
      <c r="E300" s="208"/>
      <c r="F300" s="208"/>
      <c r="G300" s="208"/>
      <c r="H300" s="209"/>
      <c r="I300" s="209"/>
      <c r="J300" s="210"/>
      <c r="K300" s="209"/>
      <c r="L300" s="216"/>
      <c r="M300" s="216"/>
      <c r="N300" s="216"/>
      <c r="O300" s="216"/>
      <c r="P300" s="216"/>
    </row>
    <row r="301" spans="4:16" ht="13.5" x14ac:dyDescent="0.2">
      <c r="D301" s="208"/>
      <c r="E301" s="208"/>
      <c r="F301" s="208"/>
      <c r="G301" s="208"/>
      <c r="H301" s="209"/>
      <c r="I301" s="209"/>
      <c r="J301" s="210"/>
      <c r="K301" s="209"/>
      <c r="L301" s="216"/>
      <c r="M301" s="216"/>
      <c r="N301" s="216"/>
      <c r="O301" s="216"/>
      <c r="P301" s="216"/>
    </row>
    <row r="302" spans="4:16" ht="13.5" x14ac:dyDescent="0.2">
      <c r="D302" s="208"/>
      <c r="E302" s="208"/>
      <c r="F302" s="208"/>
      <c r="G302" s="208"/>
      <c r="H302" s="209"/>
      <c r="I302" s="209"/>
      <c r="J302" s="210"/>
      <c r="K302" s="209"/>
      <c r="L302" s="208"/>
      <c r="M302" s="208"/>
      <c r="N302" s="208"/>
      <c r="O302" s="208"/>
      <c r="P302" s="208"/>
    </row>
    <row r="303" spans="4:16" ht="13.5" x14ac:dyDescent="0.2">
      <c r="D303" s="208"/>
      <c r="E303" s="208"/>
      <c r="F303" s="208"/>
      <c r="G303" s="208"/>
      <c r="H303" s="209"/>
      <c r="I303" s="209"/>
      <c r="J303" s="210"/>
      <c r="K303" s="209"/>
      <c r="L303" s="208"/>
      <c r="M303" s="208"/>
      <c r="N303" s="208"/>
      <c r="O303" s="208"/>
      <c r="P303" s="208"/>
    </row>
    <row r="304" spans="4:16" ht="13.5" x14ac:dyDescent="0.2">
      <c r="D304" s="208"/>
      <c r="E304" s="208"/>
      <c r="F304" s="208"/>
      <c r="G304" s="208"/>
      <c r="H304" s="209"/>
      <c r="I304" s="209"/>
      <c r="J304" s="210"/>
      <c r="K304" s="209"/>
      <c r="L304" s="208"/>
      <c r="M304" s="208"/>
      <c r="N304" s="208"/>
      <c r="O304" s="208"/>
      <c r="P304" s="208"/>
    </row>
    <row r="305" spans="2:16" ht="13.5" x14ac:dyDescent="0.2">
      <c r="D305" s="208"/>
      <c r="E305" s="208"/>
      <c r="F305" s="208"/>
      <c r="G305" s="208"/>
      <c r="H305" s="209"/>
      <c r="I305" s="209"/>
      <c r="J305" s="210"/>
      <c r="K305" s="209"/>
      <c r="L305" s="208"/>
      <c r="M305" s="208"/>
      <c r="N305" s="208"/>
      <c r="O305" s="208"/>
      <c r="P305" s="208"/>
    </row>
    <row r="306" spans="2:16" ht="13.5" x14ac:dyDescent="0.2">
      <c r="D306" s="208"/>
      <c r="E306" s="208"/>
      <c r="F306" s="208"/>
      <c r="G306" s="208"/>
      <c r="H306" s="209"/>
      <c r="I306" s="209"/>
      <c r="J306" s="210"/>
      <c r="K306" s="209"/>
      <c r="L306" s="208"/>
      <c r="M306" s="208"/>
      <c r="N306" s="208"/>
      <c r="O306" s="208"/>
      <c r="P306" s="208"/>
    </row>
    <row r="307" spans="2:16" ht="13.5" x14ac:dyDescent="0.2">
      <c r="D307" s="208"/>
      <c r="E307" s="208"/>
      <c r="F307" s="208"/>
      <c r="G307" s="208"/>
      <c r="H307" s="209"/>
      <c r="I307" s="209"/>
      <c r="J307" s="210"/>
      <c r="K307" s="209"/>
      <c r="L307" s="208"/>
      <c r="M307" s="208"/>
      <c r="N307" s="208"/>
      <c r="O307" s="208"/>
      <c r="P307" s="208"/>
    </row>
    <row r="308" spans="2:16" ht="13.5" x14ac:dyDescent="0.2">
      <c r="D308" s="208"/>
      <c r="E308" s="208"/>
      <c r="F308" s="208"/>
      <c r="G308" s="208"/>
      <c r="H308" s="209"/>
      <c r="I308" s="209"/>
      <c r="J308" s="210"/>
      <c r="K308" s="209"/>
      <c r="L308" s="208"/>
      <c r="M308" s="208"/>
      <c r="N308" s="208"/>
      <c r="O308" s="208"/>
      <c r="P308" s="208"/>
    </row>
    <row r="309" spans="2:16" ht="13.5" x14ac:dyDescent="0.2">
      <c r="D309" s="208"/>
      <c r="E309" s="208"/>
      <c r="F309" s="208"/>
      <c r="G309" s="208"/>
      <c r="H309" s="209"/>
      <c r="I309" s="209"/>
      <c r="J309" s="210"/>
      <c r="K309" s="209"/>
      <c r="L309" s="208"/>
      <c r="M309" s="208"/>
      <c r="N309" s="208"/>
      <c r="O309" s="208"/>
      <c r="P309" s="208"/>
    </row>
    <row r="310" spans="2:16" ht="13.5" x14ac:dyDescent="0.2">
      <c r="D310" s="208"/>
      <c r="E310" s="208"/>
      <c r="F310" s="208"/>
      <c r="G310" s="208"/>
      <c r="H310" s="209"/>
      <c r="I310" s="209"/>
      <c r="J310" s="210"/>
      <c r="K310" s="209"/>
      <c r="L310" s="216"/>
      <c r="M310" s="216"/>
      <c r="N310" s="216"/>
      <c r="O310" s="216"/>
      <c r="P310" s="216"/>
    </row>
    <row r="311" spans="2:16" ht="13.5" x14ac:dyDescent="0.2">
      <c r="D311" s="208"/>
      <c r="E311" s="208"/>
      <c r="F311" s="208"/>
      <c r="G311" s="208"/>
      <c r="H311" s="209"/>
      <c r="I311" s="209"/>
      <c r="J311" s="210"/>
      <c r="K311" s="209"/>
      <c r="L311" s="208"/>
      <c r="M311" s="208"/>
      <c r="N311" s="208"/>
      <c r="O311" s="208"/>
      <c r="P311" s="208"/>
    </row>
    <row r="312" spans="2:16" ht="13.5" x14ac:dyDescent="0.2">
      <c r="D312" s="208"/>
      <c r="E312" s="208"/>
      <c r="F312" s="208"/>
      <c r="G312" s="208"/>
      <c r="H312" s="209"/>
      <c r="I312" s="209"/>
      <c r="J312" s="210"/>
      <c r="K312" s="209"/>
      <c r="L312" s="216"/>
      <c r="M312" s="216"/>
      <c r="N312" s="216"/>
      <c r="O312" s="216"/>
      <c r="P312" s="216"/>
    </row>
    <row r="313" spans="2:16" ht="13.5" x14ac:dyDescent="0.2">
      <c r="D313" s="208"/>
      <c r="E313" s="208"/>
      <c r="F313" s="208"/>
      <c r="G313" s="208"/>
      <c r="H313" s="209"/>
      <c r="I313" s="209"/>
      <c r="J313" s="210"/>
      <c r="K313" s="209"/>
      <c r="L313" s="208"/>
      <c r="M313" s="208"/>
      <c r="N313" s="208"/>
      <c r="O313" s="208"/>
      <c r="P313" s="208"/>
    </row>
    <row r="314" spans="2:16" ht="13.5" x14ac:dyDescent="0.2">
      <c r="D314" s="208"/>
      <c r="E314" s="208"/>
      <c r="F314" s="208"/>
      <c r="G314" s="208"/>
      <c r="H314" s="209"/>
      <c r="I314" s="209"/>
      <c r="J314" s="210"/>
      <c r="K314" s="209"/>
      <c r="L314" s="208"/>
      <c r="M314" s="208"/>
      <c r="N314" s="208"/>
      <c r="O314" s="208"/>
      <c r="P314" s="208"/>
    </row>
    <row r="315" spans="2:16" ht="13.5" x14ac:dyDescent="0.2">
      <c r="D315" s="208"/>
      <c r="E315" s="208"/>
      <c r="F315" s="208"/>
      <c r="G315" s="208"/>
      <c r="H315" s="209"/>
      <c r="I315" s="209"/>
      <c r="J315" s="210"/>
      <c r="K315" s="209"/>
      <c r="L315" s="216"/>
      <c r="M315" s="216"/>
      <c r="N315" s="216"/>
      <c r="O315" s="216"/>
      <c r="P315" s="216"/>
    </row>
    <row r="316" spans="2:16" ht="13.5" x14ac:dyDescent="0.2">
      <c r="D316" s="208"/>
      <c r="E316" s="208"/>
      <c r="F316" s="208"/>
      <c r="G316" s="208"/>
      <c r="H316" s="209"/>
      <c r="I316" s="209"/>
      <c r="J316" s="210"/>
      <c r="K316" s="209"/>
      <c r="L316" s="216"/>
      <c r="M316" s="216"/>
      <c r="N316" s="216"/>
      <c r="O316" s="216"/>
      <c r="P316" s="216"/>
    </row>
    <row r="317" spans="2:16" ht="13.5" x14ac:dyDescent="0.2">
      <c r="D317" s="208"/>
      <c r="E317" s="208"/>
      <c r="F317" s="208"/>
      <c r="G317" s="208"/>
      <c r="H317" s="209"/>
      <c r="I317" s="209"/>
      <c r="J317" s="210"/>
      <c r="K317" s="209"/>
      <c r="L317" s="208"/>
      <c r="M317" s="208"/>
      <c r="N317" s="208"/>
      <c r="O317" s="208"/>
      <c r="P317" s="208"/>
    </row>
    <row r="318" spans="2:16" ht="13.5" x14ac:dyDescent="0.2">
      <c r="B318" s="209"/>
      <c r="D318" s="208"/>
      <c r="E318" s="208"/>
      <c r="F318" s="208"/>
      <c r="G318" s="208"/>
      <c r="H318" s="209"/>
      <c r="I318" s="209"/>
      <c r="J318" s="210"/>
      <c r="K318" s="209"/>
      <c r="L318" s="216"/>
      <c r="M318" s="216"/>
      <c r="N318" s="216"/>
      <c r="O318" s="216"/>
      <c r="P318" s="216"/>
    </row>
    <row r="319" spans="2:16" ht="13.5" x14ac:dyDescent="0.2">
      <c r="B319" s="209"/>
      <c r="D319" s="208"/>
      <c r="E319" s="208"/>
      <c r="F319" s="208"/>
      <c r="G319" s="208"/>
      <c r="H319" s="209"/>
      <c r="I319" s="209"/>
      <c r="J319" s="210"/>
      <c r="K319" s="209"/>
      <c r="L319" s="208"/>
      <c r="M319" s="208"/>
      <c r="N319" s="208"/>
      <c r="O319" s="208"/>
      <c r="P319" s="208"/>
    </row>
    <row r="320" spans="2:16" ht="13.5" x14ac:dyDescent="0.2">
      <c r="D320" s="208"/>
      <c r="E320" s="208"/>
      <c r="F320" s="208"/>
      <c r="G320" s="208"/>
      <c r="H320" s="209"/>
      <c r="I320" s="209"/>
      <c r="J320" s="210"/>
      <c r="K320" s="209"/>
      <c r="L320" s="216"/>
      <c r="M320" s="208"/>
      <c r="N320" s="208"/>
      <c r="O320" s="208"/>
      <c r="P320" s="208"/>
    </row>
    <row r="321" spans="3:16" ht="13.5" x14ac:dyDescent="0.2">
      <c r="D321" s="208"/>
      <c r="E321" s="208"/>
      <c r="F321" s="208"/>
      <c r="G321" s="208"/>
      <c r="H321" s="209"/>
      <c r="I321" s="209"/>
      <c r="J321" s="210"/>
      <c r="K321" s="209"/>
      <c r="L321" s="208"/>
      <c r="M321" s="208"/>
      <c r="N321" s="208"/>
      <c r="O321" s="208"/>
      <c r="P321" s="208"/>
    </row>
    <row r="322" spans="3:16" ht="13.5" x14ac:dyDescent="0.2">
      <c r="D322" s="208"/>
      <c r="E322" s="208"/>
      <c r="F322" s="208"/>
      <c r="G322" s="208"/>
      <c r="H322" s="209"/>
      <c r="I322" s="209"/>
      <c r="J322" s="210"/>
      <c r="K322" s="209"/>
      <c r="L322" s="208"/>
      <c r="M322" s="208"/>
      <c r="N322" s="208"/>
      <c r="O322" s="208"/>
      <c r="P322" s="208"/>
    </row>
    <row r="323" spans="3:16" ht="13.5" x14ac:dyDescent="0.2">
      <c r="D323" s="208"/>
      <c r="E323" s="208"/>
      <c r="F323" s="208"/>
      <c r="G323" s="208"/>
      <c r="H323" s="209"/>
      <c r="I323" s="209"/>
      <c r="J323" s="210"/>
      <c r="K323" s="209"/>
      <c r="L323" s="208"/>
      <c r="M323" s="208"/>
      <c r="N323" s="208"/>
      <c r="O323" s="208"/>
      <c r="P323" s="208"/>
    </row>
    <row r="324" spans="3:16" ht="13.5" x14ac:dyDescent="0.2">
      <c r="D324" s="208"/>
      <c r="E324" s="208"/>
      <c r="F324" s="208"/>
      <c r="G324" s="208"/>
      <c r="H324" s="209"/>
      <c r="I324" s="209"/>
      <c r="J324" s="210"/>
      <c r="K324" s="209"/>
      <c r="L324" s="216"/>
      <c r="M324" s="216"/>
      <c r="N324" s="216"/>
      <c r="O324" s="216"/>
      <c r="P324" s="216"/>
    </row>
    <row r="325" spans="3:16" ht="13.5" x14ac:dyDescent="0.2">
      <c r="D325" s="208"/>
      <c r="E325" s="208"/>
      <c r="F325" s="208"/>
      <c r="G325" s="208"/>
      <c r="H325" s="209"/>
      <c r="I325" s="209"/>
      <c r="J325" s="210"/>
      <c r="K325" s="209"/>
      <c r="L325" s="208"/>
      <c r="M325" s="208"/>
      <c r="N325" s="208"/>
      <c r="O325" s="208"/>
      <c r="P325" s="208"/>
    </row>
    <row r="326" spans="3:16" ht="13.5" x14ac:dyDescent="0.2">
      <c r="D326" s="208"/>
      <c r="E326" s="208"/>
      <c r="F326" s="208"/>
      <c r="G326" s="208"/>
      <c r="H326" s="209"/>
      <c r="I326" s="209"/>
      <c r="J326" s="210"/>
      <c r="K326" s="209"/>
      <c r="L326" s="208"/>
      <c r="M326" s="208"/>
      <c r="N326" s="208"/>
      <c r="O326" s="208"/>
      <c r="P326" s="208"/>
    </row>
    <row r="327" spans="3:16" ht="13.5" x14ac:dyDescent="0.2">
      <c r="D327" s="208"/>
      <c r="E327" s="208"/>
      <c r="F327" s="208"/>
      <c r="G327" s="208"/>
      <c r="H327" s="209"/>
      <c r="I327" s="209"/>
      <c r="J327" s="210"/>
      <c r="K327" s="209"/>
      <c r="L327" s="216"/>
      <c r="M327" s="216"/>
      <c r="N327" s="216"/>
      <c r="O327" s="216"/>
      <c r="P327" s="216"/>
    </row>
    <row r="328" spans="3:16" ht="13.5" x14ac:dyDescent="0.2">
      <c r="D328" s="208"/>
      <c r="E328" s="208"/>
      <c r="F328" s="208"/>
      <c r="G328" s="208"/>
      <c r="H328" s="209"/>
      <c r="I328" s="209"/>
      <c r="J328" s="210"/>
      <c r="K328" s="209"/>
      <c r="L328" s="208"/>
      <c r="M328" s="208"/>
      <c r="N328" s="208"/>
      <c r="O328" s="208"/>
      <c r="P328" s="208"/>
    </row>
    <row r="329" spans="3:16" ht="13.5" x14ac:dyDescent="0.2">
      <c r="D329" s="208"/>
      <c r="E329" s="208"/>
      <c r="F329" s="208"/>
      <c r="G329" s="208"/>
      <c r="H329" s="209"/>
      <c r="I329" s="209"/>
      <c r="J329" s="210"/>
      <c r="K329" s="209"/>
      <c r="L329" s="216"/>
      <c r="M329" s="216"/>
      <c r="N329" s="216"/>
      <c r="O329" s="216"/>
      <c r="P329" s="216"/>
    </row>
    <row r="330" spans="3:16" ht="13.5" x14ac:dyDescent="0.2">
      <c r="D330" s="208"/>
      <c r="E330" s="208"/>
      <c r="F330" s="208"/>
      <c r="G330" s="208"/>
      <c r="H330" s="209"/>
      <c r="I330" s="209"/>
      <c r="J330" s="210"/>
      <c r="K330" s="209"/>
      <c r="L330" s="216"/>
      <c r="M330" s="216"/>
      <c r="N330" s="216"/>
      <c r="O330" s="216"/>
      <c r="P330" s="216"/>
    </row>
    <row r="331" spans="3:16" ht="13.5" x14ac:dyDescent="0.2">
      <c r="D331" s="208"/>
      <c r="E331" s="208"/>
      <c r="F331" s="208"/>
      <c r="G331" s="208"/>
      <c r="H331" s="209"/>
      <c r="I331" s="209"/>
      <c r="J331" s="210"/>
      <c r="K331" s="209"/>
      <c r="L331" s="216"/>
      <c r="M331" s="216"/>
      <c r="N331" s="216"/>
      <c r="O331" s="216"/>
      <c r="P331" s="216"/>
    </row>
    <row r="332" spans="3:16" ht="13.5" x14ac:dyDescent="0.2">
      <c r="D332" s="208"/>
      <c r="E332" s="208"/>
      <c r="F332" s="208"/>
      <c r="G332" s="208"/>
      <c r="H332" s="209"/>
      <c r="I332" s="209"/>
      <c r="J332" s="210"/>
      <c r="K332" s="209"/>
      <c r="L332" s="208"/>
      <c r="M332" s="208"/>
      <c r="N332" s="208"/>
      <c r="O332" s="208"/>
      <c r="P332" s="208"/>
    </row>
    <row r="333" spans="3:16" ht="13.5" x14ac:dyDescent="0.2">
      <c r="D333" s="208"/>
      <c r="E333" s="208"/>
      <c r="F333" s="208"/>
      <c r="G333" s="208"/>
      <c r="H333" s="209"/>
      <c r="I333" s="209"/>
      <c r="J333" s="210"/>
      <c r="K333" s="209"/>
      <c r="L333" s="208"/>
      <c r="M333" s="208"/>
      <c r="N333" s="208"/>
      <c r="O333" s="208"/>
      <c r="P333" s="208"/>
    </row>
    <row r="334" spans="3:16" ht="13.5" x14ac:dyDescent="0.2">
      <c r="C334" s="208"/>
      <c r="D334" s="208"/>
      <c r="E334" s="208"/>
      <c r="F334" s="208"/>
      <c r="G334" s="208"/>
      <c r="H334" s="209"/>
      <c r="I334" s="209"/>
      <c r="J334" s="210"/>
      <c r="K334" s="209"/>
      <c r="L334" s="208"/>
      <c r="M334" s="208"/>
      <c r="N334" s="208"/>
      <c r="O334" s="208"/>
      <c r="P334" s="208"/>
    </row>
    <row r="335" spans="3:16" ht="13.5" x14ac:dyDescent="0.2">
      <c r="D335" s="208"/>
      <c r="E335" s="208"/>
      <c r="F335" s="208"/>
      <c r="G335" s="208"/>
      <c r="H335" s="209"/>
      <c r="I335" s="209"/>
      <c r="J335" s="210"/>
      <c r="K335" s="209"/>
      <c r="L335" s="216"/>
      <c r="M335" s="216"/>
      <c r="N335" s="216"/>
      <c r="O335" s="216"/>
      <c r="P335" s="216"/>
    </row>
    <row r="336" spans="3:16" ht="13.5" x14ac:dyDescent="0.2">
      <c r="D336" s="208"/>
      <c r="E336" s="208"/>
      <c r="F336" s="208"/>
      <c r="G336" s="208"/>
      <c r="H336" s="209"/>
      <c r="I336" s="209"/>
      <c r="J336" s="210"/>
      <c r="K336" s="209"/>
      <c r="L336" s="208"/>
      <c r="M336" s="208"/>
      <c r="N336" s="208"/>
      <c r="O336" s="208"/>
      <c r="P336" s="208"/>
    </row>
    <row r="337" spans="4:16" ht="13.5" x14ac:dyDescent="0.2">
      <c r="D337" s="208"/>
      <c r="E337" s="208"/>
      <c r="F337" s="208"/>
      <c r="G337" s="208"/>
      <c r="H337" s="209"/>
      <c r="I337" s="209"/>
      <c r="J337" s="210"/>
      <c r="K337" s="209"/>
      <c r="L337" s="208"/>
      <c r="M337" s="208"/>
      <c r="N337" s="208"/>
      <c r="O337" s="208"/>
      <c r="P337" s="208"/>
    </row>
    <row r="338" spans="4:16" ht="13.5" x14ac:dyDescent="0.2">
      <c r="D338" s="208"/>
      <c r="E338" s="208"/>
      <c r="F338" s="208"/>
      <c r="G338" s="208"/>
      <c r="H338" s="209"/>
      <c r="I338" s="209"/>
      <c r="J338" s="210"/>
      <c r="K338" s="209"/>
      <c r="L338" s="216"/>
      <c r="M338" s="216"/>
      <c r="N338" s="216"/>
      <c r="O338" s="216"/>
      <c r="P338" s="216"/>
    </row>
    <row r="339" spans="4:16" ht="13.5" x14ac:dyDescent="0.2">
      <c r="D339" s="208"/>
      <c r="E339" s="208"/>
      <c r="F339" s="208"/>
      <c r="G339" s="208"/>
      <c r="H339" s="209"/>
      <c r="I339" s="209"/>
      <c r="J339" s="210"/>
      <c r="K339" s="209"/>
      <c r="L339" s="208"/>
      <c r="M339" s="208"/>
      <c r="N339" s="208"/>
      <c r="O339" s="208"/>
      <c r="P339" s="208"/>
    </row>
    <row r="340" spans="4:16" ht="13.5" x14ac:dyDescent="0.2">
      <c r="D340" s="208"/>
      <c r="E340" s="208"/>
      <c r="F340" s="208"/>
      <c r="G340" s="208"/>
      <c r="H340" s="209"/>
      <c r="I340" s="209"/>
      <c r="J340" s="210"/>
      <c r="K340" s="209"/>
      <c r="L340" s="216"/>
      <c r="M340" s="216"/>
      <c r="N340" s="216"/>
      <c r="O340" s="216"/>
      <c r="P340" s="216"/>
    </row>
    <row r="341" spans="4:16" ht="13.5" x14ac:dyDescent="0.2">
      <c r="D341" s="208"/>
      <c r="E341" s="208"/>
      <c r="F341" s="208"/>
      <c r="G341" s="208"/>
      <c r="H341" s="209"/>
      <c r="I341" s="209"/>
      <c r="J341" s="210"/>
      <c r="K341" s="209"/>
      <c r="L341" s="208"/>
      <c r="M341" s="208"/>
      <c r="N341" s="208"/>
      <c r="O341" s="208"/>
      <c r="P341" s="208"/>
    </row>
    <row r="342" spans="4:16" ht="13.5" x14ac:dyDescent="0.2">
      <c r="D342" s="208"/>
      <c r="E342" s="208"/>
      <c r="F342" s="208"/>
      <c r="G342" s="208"/>
      <c r="H342" s="209"/>
      <c r="I342" s="209"/>
      <c r="J342" s="210"/>
      <c r="K342" s="209"/>
      <c r="L342" s="216"/>
      <c r="M342" s="216"/>
      <c r="N342" s="216"/>
      <c r="O342" s="216"/>
      <c r="P342" s="216"/>
    </row>
    <row r="343" spans="4:16" ht="13.5" x14ac:dyDescent="0.2">
      <c r="D343" s="208"/>
      <c r="E343" s="208"/>
      <c r="F343" s="208"/>
      <c r="G343" s="208"/>
      <c r="H343" s="209"/>
      <c r="I343" s="209"/>
      <c r="J343" s="210"/>
      <c r="K343" s="209"/>
      <c r="L343" s="208"/>
      <c r="M343" s="208"/>
      <c r="N343" s="208"/>
      <c r="O343" s="208"/>
      <c r="P343" s="208"/>
    </row>
    <row r="344" spans="4:16" ht="13.5" x14ac:dyDescent="0.2">
      <c r="D344" s="208"/>
      <c r="E344" s="208"/>
      <c r="F344" s="208"/>
      <c r="G344" s="208"/>
      <c r="H344" s="209"/>
      <c r="I344" s="209"/>
      <c r="J344" s="210"/>
      <c r="K344" s="209"/>
      <c r="L344" s="208"/>
      <c r="M344" s="208"/>
      <c r="N344" s="208"/>
      <c r="O344" s="208"/>
      <c r="P344" s="208"/>
    </row>
    <row r="345" spans="4:16" ht="13.5" x14ac:dyDescent="0.2">
      <c r="D345" s="208"/>
      <c r="E345" s="208"/>
      <c r="F345" s="208"/>
      <c r="G345" s="208"/>
      <c r="H345" s="209"/>
      <c r="I345" s="209"/>
      <c r="J345" s="210"/>
      <c r="K345" s="209"/>
      <c r="L345" s="216"/>
      <c r="M345" s="216"/>
      <c r="N345" s="216"/>
      <c r="O345" s="216"/>
      <c r="P345" s="216"/>
    </row>
    <row r="346" spans="4:16" ht="13.5" x14ac:dyDescent="0.2">
      <c r="D346" s="208"/>
      <c r="E346" s="208"/>
      <c r="F346" s="208"/>
      <c r="G346" s="208"/>
      <c r="H346" s="209"/>
      <c r="I346" s="209"/>
      <c r="J346" s="210"/>
      <c r="K346" s="209"/>
      <c r="L346" s="208"/>
      <c r="M346" s="208"/>
      <c r="N346" s="208"/>
      <c r="O346" s="208"/>
      <c r="P346" s="208"/>
    </row>
    <row r="347" spans="4:16" ht="13.5" x14ac:dyDescent="0.2">
      <c r="D347" s="208"/>
      <c r="E347" s="208"/>
      <c r="F347" s="208"/>
      <c r="G347" s="208"/>
      <c r="H347" s="209"/>
      <c r="I347" s="209"/>
      <c r="J347" s="210"/>
      <c r="K347" s="209"/>
      <c r="L347" s="216"/>
      <c r="M347" s="216"/>
      <c r="N347" s="216"/>
      <c r="O347" s="216"/>
      <c r="P347" s="216"/>
    </row>
    <row r="348" spans="4:16" ht="13.5" x14ac:dyDescent="0.2">
      <c r="D348" s="208"/>
      <c r="E348" s="208"/>
      <c r="F348" s="208"/>
      <c r="G348" s="208"/>
      <c r="H348" s="209"/>
      <c r="I348" s="209"/>
      <c r="J348" s="210"/>
      <c r="K348" s="209"/>
      <c r="L348" s="208"/>
      <c r="M348" s="208"/>
      <c r="N348" s="208"/>
      <c r="O348" s="208"/>
      <c r="P348" s="208"/>
    </row>
    <row r="349" spans="4:16" ht="13.5" x14ac:dyDescent="0.2">
      <c r="D349" s="208"/>
      <c r="E349" s="208"/>
      <c r="F349" s="208"/>
      <c r="G349" s="208"/>
      <c r="H349" s="209"/>
      <c r="I349" s="209"/>
      <c r="J349" s="210"/>
      <c r="K349" s="209"/>
      <c r="L349" s="216"/>
      <c r="M349" s="216"/>
      <c r="N349" s="216"/>
      <c r="O349" s="216"/>
      <c r="P349" s="216"/>
    </row>
    <row r="350" spans="4:16" ht="13.5" x14ac:dyDescent="0.2">
      <c r="D350" s="208"/>
      <c r="E350" s="208"/>
      <c r="F350" s="208"/>
      <c r="G350" s="208"/>
      <c r="H350" s="209"/>
      <c r="I350" s="209"/>
      <c r="J350" s="210"/>
      <c r="K350" s="209"/>
      <c r="L350" s="208"/>
      <c r="M350" s="208"/>
      <c r="N350" s="208"/>
      <c r="O350" s="208"/>
      <c r="P350" s="208"/>
    </row>
    <row r="351" spans="4:16" ht="13.5" x14ac:dyDescent="0.2">
      <c r="D351" s="208"/>
      <c r="E351" s="208"/>
      <c r="F351" s="208"/>
      <c r="G351" s="208"/>
      <c r="H351" s="209"/>
      <c r="I351" s="209"/>
      <c r="J351" s="210"/>
      <c r="K351" s="209"/>
      <c r="L351" s="216"/>
      <c r="M351" s="216"/>
      <c r="N351" s="216"/>
      <c r="O351" s="216"/>
      <c r="P351" s="216"/>
    </row>
    <row r="352" spans="4:16" ht="13.5" x14ac:dyDescent="0.2">
      <c r="D352" s="208"/>
      <c r="E352" s="208"/>
      <c r="F352" s="208"/>
      <c r="G352" s="208"/>
      <c r="H352" s="209"/>
      <c r="I352" s="209"/>
      <c r="J352" s="210"/>
      <c r="K352" s="209"/>
      <c r="L352" s="216"/>
      <c r="M352" s="216"/>
      <c r="N352" s="216"/>
      <c r="O352" s="216"/>
      <c r="P352" s="216"/>
    </row>
    <row r="353" spans="4:16" ht="13.5" x14ac:dyDescent="0.2">
      <c r="D353" s="208"/>
      <c r="E353" s="208"/>
      <c r="F353" s="208"/>
      <c r="G353" s="208"/>
      <c r="H353" s="209"/>
      <c r="I353" s="209"/>
      <c r="J353" s="210"/>
      <c r="K353" s="209"/>
      <c r="L353" s="216"/>
      <c r="M353" s="216"/>
      <c r="N353" s="208"/>
      <c r="O353" s="208"/>
      <c r="P353" s="208"/>
    </row>
    <row r="354" spans="4:16" ht="13.5" x14ac:dyDescent="0.2">
      <c r="D354" s="208"/>
      <c r="E354" s="208"/>
      <c r="F354" s="208"/>
      <c r="G354" s="208"/>
      <c r="H354" s="209"/>
      <c r="I354" s="209"/>
      <c r="J354" s="210"/>
      <c r="K354" s="209"/>
      <c r="L354" s="208"/>
      <c r="M354" s="208"/>
      <c r="N354" s="208"/>
      <c r="O354" s="208"/>
      <c r="P354" s="208"/>
    </row>
    <row r="355" spans="4:16" ht="13.5" x14ac:dyDescent="0.2">
      <c r="D355" s="208"/>
      <c r="E355" s="208"/>
      <c r="F355" s="208"/>
      <c r="G355" s="208"/>
      <c r="H355" s="209"/>
      <c r="I355" s="209"/>
      <c r="J355" s="210"/>
      <c r="K355" s="209"/>
      <c r="L355" s="208"/>
      <c r="M355" s="208"/>
      <c r="N355" s="208"/>
      <c r="O355" s="208"/>
      <c r="P355" s="208"/>
    </row>
    <row r="356" spans="4:16" ht="13.5" x14ac:dyDescent="0.2">
      <c r="D356" s="208"/>
      <c r="E356" s="208"/>
      <c r="F356" s="208"/>
      <c r="G356" s="208"/>
      <c r="H356" s="209"/>
      <c r="I356" s="209"/>
      <c r="J356" s="210"/>
      <c r="K356" s="209"/>
      <c r="L356" s="208"/>
      <c r="M356" s="208"/>
      <c r="N356" s="208"/>
      <c r="O356" s="208"/>
      <c r="P356" s="208"/>
    </row>
  </sheetData>
  <sheetProtection algorithmName="SHA-512" hashValue="TrxjvZJ00RIjJaKU2/GwuBAKzWBHOxCT1w2vRNMGmojPVBu0JHq0JvNDl4Brez7TE3Xm7mBRjPfnIUOIV16KNQ==" saltValue="8QYp6U3vHJV5zE4aK3m0KQ==" spinCount="100000" sheet="1" objects="1" scenarios="1"/>
  <phoneticPr fontId="8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D7CF-D01F-4F69-A71C-F3B0EDD2CAB6}">
  <dimension ref="A1:W429"/>
  <sheetViews>
    <sheetView showGridLines="0" zoomScale="80" zoomScaleNormal="80" workbookViewId="0">
      <selection activeCell="C49" sqref="C49"/>
    </sheetView>
  </sheetViews>
  <sheetFormatPr defaultColWidth="9.140625" defaultRowHeight="30" customHeight="1" x14ac:dyDescent="0.2"/>
  <cols>
    <col min="1" max="1" width="21" style="213" bestFit="1" customWidth="1"/>
    <col min="2" max="6" width="25.7109375" style="213" customWidth="1"/>
    <col min="7" max="16" width="16.7109375" style="213" customWidth="1"/>
    <col min="17" max="17" width="26" style="213" customWidth="1"/>
    <col min="18" max="21" width="16.7109375" style="213" customWidth="1"/>
    <col min="22" max="16384" width="9.140625" style="213"/>
  </cols>
  <sheetData>
    <row r="1" spans="1:21" s="204" customFormat="1" ht="30" customHeight="1" x14ac:dyDescent="0.2">
      <c r="A1" s="204" t="s">
        <v>59</v>
      </c>
      <c r="B1" s="204" t="s">
        <v>688</v>
      </c>
      <c r="C1" s="204" t="s">
        <v>690</v>
      </c>
      <c r="D1" s="204" t="s">
        <v>689</v>
      </c>
      <c r="E1" s="204" t="s">
        <v>691</v>
      </c>
      <c r="F1" s="204" t="s">
        <v>692</v>
      </c>
      <c r="G1" s="204" t="s">
        <v>693</v>
      </c>
      <c r="H1" s="204" t="s">
        <v>695</v>
      </c>
      <c r="I1" s="204" t="s">
        <v>694</v>
      </c>
      <c r="J1" s="204" t="s">
        <v>696</v>
      </c>
      <c r="K1" s="204" t="s">
        <v>697</v>
      </c>
      <c r="L1" s="204" t="s">
        <v>698</v>
      </c>
      <c r="M1" s="204" t="s">
        <v>700</v>
      </c>
      <c r="N1" s="204" t="s">
        <v>699</v>
      </c>
      <c r="O1" s="204" t="s">
        <v>701</v>
      </c>
      <c r="P1" s="204" t="s">
        <v>702</v>
      </c>
      <c r="Q1" s="204" t="s">
        <v>1191</v>
      </c>
      <c r="R1" s="204" t="s">
        <v>1192</v>
      </c>
      <c r="S1" s="204" t="s">
        <v>1193</v>
      </c>
      <c r="T1" s="204" t="s">
        <v>1194</v>
      </c>
      <c r="U1" s="204" t="s">
        <v>1195</v>
      </c>
    </row>
    <row r="2" spans="1:21" ht="30" customHeight="1" x14ac:dyDescent="0.2">
      <c r="A2" s="217" t="s">
        <v>775</v>
      </c>
    </row>
    <row r="3" spans="1:21" ht="30" customHeight="1" x14ac:dyDescent="0.2">
      <c r="A3" s="218" t="s">
        <v>811</v>
      </c>
      <c r="B3" s="213" t="s">
        <v>775</v>
      </c>
      <c r="C3" s="213" t="s">
        <v>775</v>
      </c>
      <c r="D3" s="213" t="s">
        <v>775</v>
      </c>
      <c r="E3" s="213" t="s">
        <v>775</v>
      </c>
      <c r="F3" s="213" t="s">
        <v>775</v>
      </c>
      <c r="G3" s="213" t="s">
        <v>812</v>
      </c>
      <c r="H3" s="213" t="s">
        <v>1318</v>
      </c>
      <c r="I3" s="213" t="s">
        <v>1184</v>
      </c>
      <c r="J3" s="213" t="s">
        <v>1185</v>
      </c>
      <c r="K3" s="213" t="s">
        <v>1186</v>
      </c>
      <c r="L3" s="213" t="s">
        <v>1187</v>
      </c>
      <c r="M3" s="213" t="s">
        <v>1318</v>
      </c>
      <c r="N3" s="213" t="s">
        <v>1188</v>
      </c>
      <c r="O3" s="213" t="s">
        <v>1189</v>
      </c>
      <c r="P3" s="213" t="s">
        <v>1190</v>
      </c>
      <c r="Q3" s="213" t="s">
        <v>1455</v>
      </c>
      <c r="R3" s="213" t="s">
        <v>1455</v>
      </c>
      <c r="S3" s="213" t="s">
        <v>1455</v>
      </c>
      <c r="T3" s="213" t="s">
        <v>1455</v>
      </c>
      <c r="U3" s="213" t="s">
        <v>1455</v>
      </c>
    </row>
    <row r="4" spans="1:21" ht="30" customHeight="1" x14ac:dyDescent="0.2">
      <c r="A4" s="218" t="s">
        <v>813</v>
      </c>
      <c r="B4" s="213" t="s">
        <v>775</v>
      </c>
      <c r="C4" s="213" t="s">
        <v>775</v>
      </c>
      <c r="D4" s="213" t="s">
        <v>775</v>
      </c>
      <c r="E4" s="213" t="s">
        <v>775</v>
      </c>
      <c r="F4" s="213" t="s">
        <v>775</v>
      </c>
      <c r="G4" s="213" t="s">
        <v>814</v>
      </c>
      <c r="H4" s="213" t="s">
        <v>1319</v>
      </c>
      <c r="I4" s="213" t="s">
        <v>814</v>
      </c>
      <c r="J4" s="213" t="s">
        <v>814</v>
      </c>
      <c r="K4" s="213" t="s">
        <v>814</v>
      </c>
      <c r="L4" s="213" t="s">
        <v>814</v>
      </c>
      <c r="M4" s="213" t="s">
        <v>1319</v>
      </c>
      <c r="N4" s="213" t="s">
        <v>814</v>
      </c>
      <c r="O4" s="213" t="s">
        <v>814</v>
      </c>
      <c r="P4" s="213" t="s">
        <v>814</v>
      </c>
      <c r="Q4" s="213" t="s">
        <v>1456</v>
      </c>
      <c r="R4" s="213" t="s">
        <v>1456</v>
      </c>
      <c r="S4" s="213" t="s">
        <v>1456</v>
      </c>
      <c r="T4" s="213" t="s">
        <v>1456</v>
      </c>
      <c r="U4" s="213" t="s">
        <v>1456</v>
      </c>
    </row>
    <row r="5" spans="1:21" ht="30" customHeight="1" x14ac:dyDescent="0.2">
      <c r="A5" s="218" t="s">
        <v>815</v>
      </c>
      <c r="B5" s="213" t="s">
        <v>775</v>
      </c>
      <c r="C5" s="213" t="s">
        <v>775</v>
      </c>
      <c r="D5" s="213" t="s">
        <v>775</v>
      </c>
      <c r="E5" s="213" t="s">
        <v>775</v>
      </c>
      <c r="F5" s="213" t="s">
        <v>775</v>
      </c>
      <c r="G5" s="213" t="s">
        <v>816</v>
      </c>
      <c r="H5" s="213" t="s">
        <v>1320</v>
      </c>
      <c r="I5" s="213" t="s">
        <v>816</v>
      </c>
      <c r="J5" s="213" t="s">
        <v>816</v>
      </c>
      <c r="K5" s="213" t="s">
        <v>816</v>
      </c>
      <c r="L5" s="213" t="s">
        <v>816</v>
      </c>
      <c r="M5" s="213" t="s">
        <v>1320</v>
      </c>
      <c r="N5" s="213" t="s">
        <v>816</v>
      </c>
      <c r="O5" s="213" t="s">
        <v>816</v>
      </c>
      <c r="P5" s="213" t="s">
        <v>816</v>
      </c>
      <c r="Q5" s="213" t="s">
        <v>1457</v>
      </c>
      <c r="R5" s="213" t="s">
        <v>1457</v>
      </c>
      <c r="S5" s="213" t="s">
        <v>1457</v>
      </c>
      <c r="T5" s="213" t="s">
        <v>1457</v>
      </c>
      <c r="U5" s="213" t="s">
        <v>1457</v>
      </c>
    </row>
    <row r="6" spans="1:21" ht="30" customHeight="1" x14ac:dyDescent="0.2">
      <c r="A6" s="218" t="s">
        <v>817</v>
      </c>
      <c r="B6" s="213" t="s">
        <v>775</v>
      </c>
      <c r="C6" s="213" t="s">
        <v>775</v>
      </c>
      <c r="D6" s="213" t="s">
        <v>775</v>
      </c>
      <c r="E6" s="213" t="s">
        <v>775</v>
      </c>
      <c r="F6" s="213" t="s">
        <v>775</v>
      </c>
      <c r="G6" s="213" t="s">
        <v>818</v>
      </c>
      <c r="H6" s="213" t="s">
        <v>1321</v>
      </c>
      <c r="I6" s="213" t="s">
        <v>818</v>
      </c>
      <c r="J6" s="213" t="s">
        <v>818</v>
      </c>
      <c r="K6" s="213" t="s">
        <v>818</v>
      </c>
      <c r="L6" s="213" t="s">
        <v>818</v>
      </c>
      <c r="M6" s="213" t="s">
        <v>1321</v>
      </c>
      <c r="N6" s="213" t="s">
        <v>818</v>
      </c>
      <c r="O6" s="213" t="s">
        <v>818</v>
      </c>
      <c r="P6" s="213" t="s">
        <v>818</v>
      </c>
      <c r="Q6" s="213" t="s">
        <v>1458</v>
      </c>
      <c r="R6" s="213" t="s">
        <v>1458</v>
      </c>
      <c r="S6" s="213" t="s">
        <v>1458</v>
      </c>
      <c r="T6" s="213" t="s">
        <v>1458</v>
      </c>
      <c r="U6" s="213" t="s">
        <v>1458</v>
      </c>
    </row>
    <row r="7" spans="1:21" ht="30" customHeight="1" x14ac:dyDescent="0.2">
      <c r="A7" s="218" t="s">
        <v>819</v>
      </c>
      <c r="B7" s="213" t="s">
        <v>775</v>
      </c>
      <c r="C7" s="213" t="s">
        <v>775</v>
      </c>
      <c r="D7" s="213" t="s">
        <v>775</v>
      </c>
      <c r="E7" s="213" t="s">
        <v>775</v>
      </c>
      <c r="F7" s="213" t="s">
        <v>775</v>
      </c>
      <c r="G7" s="213" t="s">
        <v>820</v>
      </c>
      <c r="H7" s="213" t="s">
        <v>1322</v>
      </c>
      <c r="I7" s="213" t="s">
        <v>820</v>
      </c>
      <c r="J7" s="213" t="s">
        <v>820</v>
      </c>
      <c r="K7" s="213" t="s">
        <v>820</v>
      </c>
      <c r="L7" s="213" t="s">
        <v>820</v>
      </c>
      <c r="M7" s="213" t="s">
        <v>1322</v>
      </c>
      <c r="N7" s="213" t="s">
        <v>820</v>
      </c>
      <c r="O7" s="213" t="s">
        <v>820</v>
      </c>
      <c r="P7" s="213" t="s">
        <v>820</v>
      </c>
      <c r="Q7" s="213" t="s">
        <v>1459</v>
      </c>
      <c r="R7" s="213" t="s">
        <v>1459</v>
      </c>
      <c r="S7" s="213" t="s">
        <v>1459</v>
      </c>
      <c r="T7" s="213" t="s">
        <v>1459</v>
      </c>
      <c r="U7" s="213" t="s">
        <v>1459</v>
      </c>
    </row>
    <row r="8" spans="1:21" ht="30" customHeight="1" x14ac:dyDescent="0.2">
      <c r="A8" s="218" t="s">
        <v>821</v>
      </c>
      <c r="B8" s="213" t="s">
        <v>775</v>
      </c>
      <c r="C8" s="213" t="s">
        <v>775</v>
      </c>
      <c r="D8" s="213" t="s">
        <v>775</v>
      </c>
      <c r="E8" s="213" t="s">
        <v>775</v>
      </c>
      <c r="F8" s="213" t="s">
        <v>775</v>
      </c>
      <c r="G8" s="213" t="s">
        <v>822</v>
      </c>
      <c r="H8" s="213" t="s">
        <v>1323</v>
      </c>
      <c r="I8" s="213" t="s">
        <v>822</v>
      </c>
      <c r="J8" s="213" t="s">
        <v>822</v>
      </c>
      <c r="K8" s="213" t="s">
        <v>822</v>
      </c>
      <c r="L8" s="213" t="s">
        <v>822</v>
      </c>
      <c r="M8" s="213" t="s">
        <v>1323</v>
      </c>
      <c r="N8" s="213" t="s">
        <v>822</v>
      </c>
      <c r="O8" s="213" t="s">
        <v>822</v>
      </c>
      <c r="P8" s="213" t="s">
        <v>822</v>
      </c>
      <c r="Q8" s="213" t="s">
        <v>1460</v>
      </c>
      <c r="R8" s="213" t="s">
        <v>1460</v>
      </c>
      <c r="S8" s="213" t="s">
        <v>1460</v>
      </c>
      <c r="T8" s="213" t="s">
        <v>1460</v>
      </c>
      <c r="U8" s="213" t="s">
        <v>1460</v>
      </c>
    </row>
    <row r="9" spans="1:21" ht="30" customHeight="1" x14ac:dyDescent="0.2">
      <c r="A9" s="218" t="s">
        <v>823</v>
      </c>
      <c r="B9" s="213" t="s">
        <v>775</v>
      </c>
      <c r="C9" s="213" t="s">
        <v>775</v>
      </c>
      <c r="D9" s="213" t="s">
        <v>775</v>
      </c>
      <c r="E9" s="213" t="s">
        <v>775</v>
      </c>
      <c r="F9" s="213" t="s">
        <v>775</v>
      </c>
      <c r="G9" s="213" t="s">
        <v>824</v>
      </c>
      <c r="H9" s="213" t="s">
        <v>1324</v>
      </c>
      <c r="I9" s="213" t="s">
        <v>824</v>
      </c>
      <c r="J9" s="213" t="s">
        <v>824</v>
      </c>
      <c r="K9" s="213" t="s">
        <v>824</v>
      </c>
      <c r="L9" s="213" t="s">
        <v>824</v>
      </c>
      <c r="M9" s="213" t="s">
        <v>1324</v>
      </c>
      <c r="N9" s="213" t="s">
        <v>824</v>
      </c>
      <c r="O9" s="213" t="s">
        <v>824</v>
      </c>
      <c r="P9" s="213" t="s">
        <v>824</v>
      </c>
      <c r="Q9" s="213" t="s">
        <v>1198</v>
      </c>
      <c r="R9" s="213" t="s">
        <v>1198</v>
      </c>
      <c r="S9" s="213" t="s">
        <v>1198</v>
      </c>
      <c r="T9" s="213" t="s">
        <v>1198</v>
      </c>
      <c r="U9" s="213" t="s">
        <v>1198</v>
      </c>
    </row>
    <row r="10" spans="1:21" ht="30" customHeight="1" x14ac:dyDescent="0.2">
      <c r="A10" s="218" t="s">
        <v>825</v>
      </c>
      <c r="B10" s="213" t="s">
        <v>775</v>
      </c>
      <c r="C10" s="213" t="s">
        <v>775</v>
      </c>
      <c r="D10" s="213" t="s">
        <v>775</v>
      </c>
      <c r="E10" s="213" t="s">
        <v>775</v>
      </c>
      <c r="F10" s="213" t="s">
        <v>775</v>
      </c>
      <c r="G10" s="213" t="s">
        <v>826</v>
      </c>
      <c r="H10" s="213" t="s">
        <v>1325</v>
      </c>
      <c r="I10" s="213" t="s">
        <v>826</v>
      </c>
      <c r="J10" s="213" t="s">
        <v>826</v>
      </c>
      <c r="K10" s="213" t="s">
        <v>826</v>
      </c>
      <c r="L10" s="213" t="s">
        <v>826</v>
      </c>
      <c r="M10" s="213" t="s">
        <v>1325</v>
      </c>
      <c r="N10" s="213" t="s">
        <v>826</v>
      </c>
      <c r="O10" s="213" t="s">
        <v>826</v>
      </c>
      <c r="P10" s="213" t="s">
        <v>826</v>
      </c>
      <c r="Q10" s="213" t="s">
        <v>1198</v>
      </c>
      <c r="R10" s="213" t="s">
        <v>1198</v>
      </c>
      <c r="S10" s="213" t="s">
        <v>1198</v>
      </c>
      <c r="T10" s="213" t="s">
        <v>1198</v>
      </c>
      <c r="U10" s="213" t="s">
        <v>1198</v>
      </c>
    </row>
    <row r="11" spans="1:21" ht="30" customHeight="1" x14ac:dyDescent="0.2">
      <c r="A11" s="218" t="s">
        <v>827</v>
      </c>
      <c r="B11" s="213" t="s">
        <v>775</v>
      </c>
      <c r="C11" s="213" t="s">
        <v>775</v>
      </c>
      <c r="D11" s="213" t="s">
        <v>775</v>
      </c>
      <c r="E11" s="213" t="s">
        <v>775</v>
      </c>
      <c r="F11" s="213" t="s">
        <v>775</v>
      </c>
      <c r="G11" s="213" t="s">
        <v>828</v>
      </c>
      <c r="H11" s="213" t="s">
        <v>1326</v>
      </c>
      <c r="I11" s="213" t="s">
        <v>828</v>
      </c>
      <c r="J11" s="213" t="s">
        <v>828</v>
      </c>
      <c r="K11" s="213" t="s">
        <v>828</v>
      </c>
      <c r="L11" s="213" t="s">
        <v>828</v>
      </c>
      <c r="M11" s="213" t="s">
        <v>1326</v>
      </c>
      <c r="N11" s="213" t="s">
        <v>828</v>
      </c>
      <c r="O11" s="213" t="s">
        <v>828</v>
      </c>
      <c r="P11" s="213" t="s">
        <v>828</v>
      </c>
      <c r="Q11" s="213" t="s">
        <v>1198</v>
      </c>
      <c r="R11" s="213" t="s">
        <v>1198</v>
      </c>
      <c r="S11" s="213" t="s">
        <v>1198</v>
      </c>
      <c r="T11" s="213" t="s">
        <v>1198</v>
      </c>
      <c r="U11" s="213" t="s">
        <v>1198</v>
      </c>
    </row>
    <row r="12" spans="1:21" ht="30" customHeight="1" x14ac:dyDescent="0.2">
      <c r="A12" s="218" t="s">
        <v>829</v>
      </c>
      <c r="B12" s="213" t="s">
        <v>775</v>
      </c>
      <c r="C12" s="213" t="s">
        <v>775</v>
      </c>
      <c r="D12" s="213" t="s">
        <v>775</v>
      </c>
      <c r="E12" s="213" t="s">
        <v>775</v>
      </c>
      <c r="F12" s="213" t="s">
        <v>775</v>
      </c>
      <c r="G12" s="213" t="s">
        <v>830</v>
      </c>
      <c r="H12" s="213" t="s">
        <v>1327</v>
      </c>
      <c r="I12" s="213" t="s">
        <v>830</v>
      </c>
      <c r="J12" s="213" t="s">
        <v>830</v>
      </c>
      <c r="K12" s="213" t="s">
        <v>830</v>
      </c>
      <c r="L12" s="213" t="s">
        <v>830</v>
      </c>
      <c r="M12" s="213" t="s">
        <v>1327</v>
      </c>
      <c r="N12" s="213" t="s">
        <v>830</v>
      </c>
      <c r="O12" s="213" t="s">
        <v>830</v>
      </c>
      <c r="P12" s="213" t="s">
        <v>830</v>
      </c>
      <c r="Q12" s="213" t="s">
        <v>1199</v>
      </c>
      <c r="R12" s="213" t="s">
        <v>1199</v>
      </c>
      <c r="S12" s="213" t="s">
        <v>1199</v>
      </c>
      <c r="T12" s="213" t="s">
        <v>1199</v>
      </c>
      <c r="U12" s="213" t="s">
        <v>1199</v>
      </c>
    </row>
    <row r="13" spans="1:21" ht="30" customHeight="1" x14ac:dyDescent="0.2">
      <c r="A13" s="218" t="s">
        <v>831</v>
      </c>
      <c r="B13" s="213" t="s">
        <v>775</v>
      </c>
      <c r="C13" s="213" t="s">
        <v>775</v>
      </c>
      <c r="D13" s="213" t="s">
        <v>775</v>
      </c>
      <c r="E13" s="213" t="s">
        <v>775</v>
      </c>
      <c r="F13" s="213" t="s">
        <v>775</v>
      </c>
      <c r="G13" s="213" t="s">
        <v>832</v>
      </c>
      <c r="H13" s="213" t="s">
        <v>1328</v>
      </c>
      <c r="I13" s="213" t="s">
        <v>832</v>
      </c>
      <c r="J13" s="213" t="s">
        <v>832</v>
      </c>
      <c r="K13" s="213" t="s">
        <v>832</v>
      </c>
      <c r="L13" s="213" t="s">
        <v>832</v>
      </c>
      <c r="M13" s="213" t="s">
        <v>1328</v>
      </c>
      <c r="N13" s="213" t="s">
        <v>832</v>
      </c>
      <c r="O13" s="213" t="s">
        <v>832</v>
      </c>
      <c r="P13" s="213" t="s">
        <v>832</v>
      </c>
      <c r="Q13" s="213" t="s">
        <v>1199</v>
      </c>
      <c r="R13" s="213" t="s">
        <v>1199</v>
      </c>
      <c r="S13" s="213" t="s">
        <v>1199</v>
      </c>
      <c r="T13" s="213" t="s">
        <v>1199</v>
      </c>
      <c r="U13" s="213" t="s">
        <v>1199</v>
      </c>
    </row>
    <row r="14" spans="1:21" ht="30" customHeight="1" x14ac:dyDescent="0.2">
      <c r="A14" s="218" t="s">
        <v>833</v>
      </c>
      <c r="B14" s="213" t="s">
        <v>775</v>
      </c>
      <c r="C14" s="213" t="s">
        <v>775</v>
      </c>
      <c r="D14" s="213" t="s">
        <v>775</v>
      </c>
      <c r="E14" s="213" t="s">
        <v>775</v>
      </c>
      <c r="F14" s="213" t="s">
        <v>775</v>
      </c>
      <c r="G14" s="213" t="s">
        <v>834</v>
      </c>
      <c r="H14" s="213" t="s">
        <v>1329</v>
      </c>
      <c r="I14" s="213" t="s">
        <v>834</v>
      </c>
      <c r="J14" s="213" t="s">
        <v>834</v>
      </c>
      <c r="K14" s="213" t="s">
        <v>834</v>
      </c>
      <c r="L14" s="213" t="s">
        <v>834</v>
      </c>
      <c r="M14" s="213" t="s">
        <v>1329</v>
      </c>
      <c r="N14" s="213" t="s">
        <v>834</v>
      </c>
      <c r="O14" s="213" t="s">
        <v>834</v>
      </c>
      <c r="P14" s="213" t="s">
        <v>834</v>
      </c>
      <c r="Q14" s="213" t="s">
        <v>1199</v>
      </c>
      <c r="R14" s="213" t="s">
        <v>1199</v>
      </c>
      <c r="S14" s="213" t="s">
        <v>1199</v>
      </c>
      <c r="T14" s="213" t="s">
        <v>1199</v>
      </c>
      <c r="U14" s="213" t="s">
        <v>1199</v>
      </c>
    </row>
    <row r="15" spans="1:21" ht="30" customHeight="1" x14ac:dyDescent="0.2">
      <c r="A15" s="218" t="s">
        <v>1494</v>
      </c>
      <c r="B15" s="213" t="s">
        <v>775</v>
      </c>
      <c r="C15" s="213" t="s">
        <v>775</v>
      </c>
      <c r="D15" s="213" t="s">
        <v>775</v>
      </c>
      <c r="E15" s="213" t="s">
        <v>775</v>
      </c>
      <c r="F15" s="213" t="s">
        <v>775</v>
      </c>
      <c r="G15" s="213" t="s">
        <v>1497</v>
      </c>
      <c r="H15" s="213" t="s">
        <v>1498</v>
      </c>
      <c r="I15" s="213" t="s">
        <v>1497</v>
      </c>
      <c r="J15" s="213" t="s">
        <v>1497</v>
      </c>
      <c r="K15" s="213" t="s">
        <v>1497</v>
      </c>
      <c r="L15" s="213" t="s">
        <v>1497</v>
      </c>
      <c r="M15" s="213" t="s">
        <v>1498</v>
      </c>
      <c r="N15" s="213" t="s">
        <v>1497</v>
      </c>
      <c r="O15" s="213" t="s">
        <v>1497</v>
      </c>
      <c r="P15" s="213" t="s">
        <v>1497</v>
      </c>
      <c r="Q15" s="213" t="s">
        <v>803</v>
      </c>
      <c r="R15" s="213" t="s">
        <v>803</v>
      </c>
      <c r="S15" s="213" t="s">
        <v>803</v>
      </c>
      <c r="T15" s="213" t="s">
        <v>803</v>
      </c>
      <c r="U15" s="213" t="s">
        <v>803</v>
      </c>
    </row>
    <row r="16" spans="1:21" ht="30" customHeight="1" x14ac:dyDescent="0.2">
      <c r="A16" s="218" t="s">
        <v>1495</v>
      </c>
      <c r="B16" s="213" t="s">
        <v>775</v>
      </c>
      <c r="C16" s="213" t="s">
        <v>775</v>
      </c>
      <c r="D16" s="213" t="s">
        <v>775</v>
      </c>
      <c r="E16" s="213" t="s">
        <v>775</v>
      </c>
      <c r="F16" s="213" t="s">
        <v>775</v>
      </c>
      <c r="G16" s="219" t="s">
        <v>1499</v>
      </c>
      <c r="H16" s="219" t="s">
        <v>1500</v>
      </c>
      <c r="I16" s="219" t="s">
        <v>1499</v>
      </c>
      <c r="J16" s="219" t="s">
        <v>1499</v>
      </c>
      <c r="K16" s="219" t="s">
        <v>1499</v>
      </c>
      <c r="L16" s="219" t="s">
        <v>1499</v>
      </c>
      <c r="M16" s="219" t="s">
        <v>1500</v>
      </c>
      <c r="N16" s="219" t="s">
        <v>1499</v>
      </c>
      <c r="O16" s="219" t="s">
        <v>1499</v>
      </c>
      <c r="P16" s="219" t="s">
        <v>1499</v>
      </c>
      <c r="Q16" s="213" t="s">
        <v>803</v>
      </c>
      <c r="R16" s="213" t="s">
        <v>803</v>
      </c>
      <c r="S16" s="213" t="s">
        <v>803</v>
      </c>
      <c r="T16" s="213" t="s">
        <v>803</v>
      </c>
      <c r="U16" s="213" t="s">
        <v>803</v>
      </c>
    </row>
    <row r="17" spans="1:21" ht="30" customHeight="1" x14ac:dyDescent="0.2">
      <c r="A17" s="218" t="s">
        <v>1496</v>
      </c>
      <c r="B17" s="213" t="s">
        <v>775</v>
      </c>
      <c r="C17" s="213" t="s">
        <v>775</v>
      </c>
      <c r="D17" s="213" t="s">
        <v>775</v>
      </c>
      <c r="E17" s="213" t="s">
        <v>775</v>
      </c>
      <c r="F17" s="213" t="s">
        <v>775</v>
      </c>
      <c r="G17" s="213" t="s">
        <v>1501</v>
      </c>
      <c r="H17" s="213" t="s">
        <v>1502</v>
      </c>
      <c r="I17" s="213" t="s">
        <v>1501</v>
      </c>
      <c r="J17" s="213" t="s">
        <v>1501</v>
      </c>
      <c r="K17" s="213" t="s">
        <v>1501</v>
      </c>
      <c r="L17" s="213" t="s">
        <v>1501</v>
      </c>
      <c r="M17" s="213" t="s">
        <v>1502</v>
      </c>
      <c r="N17" s="213" t="s">
        <v>1501</v>
      </c>
      <c r="O17" s="213" t="s">
        <v>1501</v>
      </c>
      <c r="P17" s="213" t="s">
        <v>1501</v>
      </c>
      <c r="Q17" s="213" t="s">
        <v>803</v>
      </c>
      <c r="R17" s="213" t="s">
        <v>803</v>
      </c>
      <c r="S17" s="213" t="s">
        <v>803</v>
      </c>
      <c r="T17" s="213" t="s">
        <v>803</v>
      </c>
      <c r="U17" s="213" t="s">
        <v>803</v>
      </c>
    </row>
    <row r="18" spans="1:21" ht="30" customHeight="1" x14ac:dyDescent="0.2">
      <c r="A18" s="218" t="s">
        <v>835</v>
      </c>
      <c r="B18" s="213" t="s">
        <v>775</v>
      </c>
      <c r="C18" s="213" t="s">
        <v>775</v>
      </c>
      <c r="D18" s="213" t="s">
        <v>775</v>
      </c>
      <c r="E18" s="213" t="s">
        <v>775</v>
      </c>
      <c r="F18" s="213" t="s">
        <v>775</v>
      </c>
      <c r="G18" s="213" t="s">
        <v>836</v>
      </c>
      <c r="H18" s="213" t="s">
        <v>1330</v>
      </c>
      <c r="I18" s="213" t="s">
        <v>836</v>
      </c>
      <c r="J18" s="213" t="s">
        <v>836</v>
      </c>
      <c r="K18" s="213" t="s">
        <v>836</v>
      </c>
      <c r="L18" s="213" t="s">
        <v>836</v>
      </c>
      <c r="M18" s="213" t="s">
        <v>1330</v>
      </c>
      <c r="N18" s="213" t="s">
        <v>836</v>
      </c>
      <c r="O18" s="213" t="s">
        <v>836</v>
      </c>
      <c r="P18" s="213" t="s">
        <v>836</v>
      </c>
      <c r="Q18" s="213" t="s">
        <v>804</v>
      </c>
      <c r="R18" s="213" t="s">
        <v>804</v>
      </c>
      <c r="S18" s="213" t="s">
        <v>804</v>
      </c>
      <c r="T18" s="213" t="s">
        <v>804</v>
      </c>
      <c r="U18" s="213" t="s">
        <v>804</v>
      </c>
    </row>
    <row r="19" spans="1:21" ht="30" customHeight="1" x14ac:dyDescent="0.2">
      <c r="A19" s="218" t="s">
        <v>837</v>
      </c>
      <c r="B19" s="213" t="s">
        <v>775</v>
      </c>
      <c r="C19" s="213" t="s">
        <v>775</v>
      </c>
      <c r="D19" s="213" t="s">
        <v>775</v>
      </c>
      <c r="E19" s="213" t="s">
        <v>775</v>
      </c>
      <c r="F19" s="213" t="s">
        <v>775</v>
      </c>
      <c r="G19" s="213" t="s">
        <v>838</v>
      </c>
      <c r="H19" s="213" t="s">
        <v>1331</v>
      </c>
      <c r="I19" s="213" t="s">
        <v>838</v>
      </c>
      <c r="J19" s="213" t="s">
        <v>838</v>
      </c>
      <c r="K19" s="213" t="s">
        <v>838</v>
      </c>
      <c r="L19" s="213" t="s">
        <v>838</v>
      </c>
      <c r="M19" s="213" t="s">
        <v>1331</v>
      </c>
      <c r="N19" s="213" t="s">
        <v>838</v>
      </c>
      <c r="O19" s="213" t="s">
        <v>838</v>
      </c>
      <c r="P19" s="213" t="s">
        <v>838</v>
      </c>
      <c r="Q19" s="213" t="s">
        <v>804</v>
      </c>
      <c r="R19" s="213" t="s">
        <v>804</v>
      </c>
      <c r="S19" s="213" t="s">
        <v>804</v>
      </c>
      <c r="T19" s="213" t="s">
        <v>804</v>
      </c>
      <c r="U19" s="213" t="s">
        <v>804</v>
      </c>
    </row>
    <row r="20" spans="1:21" ht="30" customHeight="1" x14ac:dyDescent="0.2">
      <c r="A20" s="218" t="s">
        <v>839</v>
      </c>
      <c r="B20" s="213" t="s">
        <v>775</v>
      </c>
      <c r="C20" s="213" t="s">
        <v>775</v>
      </c>
      <c r="D20" s="213" t="s">
        <v>775</v>
      </c>
      <c r="E20" s="213" t="s">
        <v>775</v>
      </c>
      <c r="F20" s="213" t="s">
        <v>775</v>
      </c>
      <c r="G20" s="213" t="s">
        <v>840</v>
      </c>
      <c r="H20" s="213" t="s">
        <v>1332</v>
      </c>
      <c r="I20" s="213" t="s">
        <v>840</v>
      </c>
      <c r="J20" s="213" t="s">
        <v>840</v>
      </c>
      <c r="K20" s="213" t="s">
        <v>840</v>
      </c>
      <c r="L20" s="213" t="s">
        <v>840</v>
      </c>
      <c r="M20" s="213" t="s">
        <v>1332</v>
      </c>
      <c r="N20" s="213" t="s">
        <v>840</v>
      </c>
      <c r="O20" s="213" t="s">
        <v>840</v>
      </c>
      <c r="P20" s="213" t="s">
        <v>840</v>
      </c>
      <c r="Q20" s="213" t="s">
        <v>804</v>
      </c>
      <c r="R20" s="213" t="s">
        <v>804</v>
      </c>
      <c r="S20" s="213" t="s">
        <v>804</v>
      </c>
      <c r="T20" s="213" t="s">
        <v>804</v>
      </c>
      <c r="U20" s="213" t="s">
        <v>804</v>
      </c>
    </row>
    <row r="21" spans="1:21" ht="30" customHeight="1" x14ac:dyDescent="0.2">
      <c r="A21" s="218" t="s">
        <v>841</v>
      </c>
      <c r="B21" s="213" t="s">
        <v>775</v>
      </c>
      <c r="C21" s="213" t="s">
        <v>775</v>
      </c>
      <c r="D21" s="213" t="s">
        <v>775</v>
      </c>
      <c r="E21" s="213" t="s">
        <v>775</v>
      </c>
      <c r="F21" s="213" t="s">
        <v>775</v>
      </c>
      <c r="G21" s="213" t="s">
        <v>842</v>
      </c>
      <c r="H21" s="213" t="s">
        <v>1333</v>
      </c>
      <c r="I21" s="213" t="s">
        <v>842</v>
      </c>
      <c r="J21" s="213" t="s">
        <v>842</v>
      </c>
      <c r="K21" s="213" t="s">
        <v>842</v>
      </c>
      <c r="L21" s="213" t="s">
        <v>842</v>
      </c>
      <c r="M21" s="213" t="s">
        <v>1333</v>
      </c>
      <c r="N21" s="213" t="s">
        <v>842</v>
      </c>
      <c r="O21" s="213" t="s">
        <v>842</v>
      </c>
      <c r="P21" s="213" t="s">
        <v>842</v>
      </c>
      <c r="Q21" s="213" t="s">
        <v>1200</v>
      </c>
      <c r="R21" s="213" t="s">
        <v>1200</v>
      </c>
      <c r="S21" s="213" t="s">
        <v>1200</v>
      </c>
      <c r="T21" s="213" t="s">
        <v>1200</v>
      </c>
      <c r="U21" s="213" t="s">
        <v>1200</v>
      </c>
    </row>
    <row r="22" spans="1:21" ht="30" customHeight="1" x14ac:dyDescent="0.2">
      <c r="A22" s="218" t="s">
        <v>843</v>
      </c>
      <c r="B22" s="213" t="s">
        <v>775</v>
      </c>
      <c r="C22" s="213" t="s">
        <v>775</v>
      </c>
      <c r="D22" s="213" t="s">
        <v>775</v>
      </c>
      <c r="E22" s="213" t="s">
        <v>775</v>
      </c>
      <c r="F22" s="213" t="s">
        <v>775</v>
      </c>
      <c r="G22" s="213" t="s">
        <v>844</v>
      </c>
      <c r="H22" s="213" t="s">
        <v>1334</v>
      </c>
      <c r="I22" s="213" t="s">
        <v>844</v>
      </c>
      <c r="J22" s="213" t="s">
        <v>844</v>
      </c>
      <c r="K22" s="213" t="s">
        <v>844</v>
      </c>
      <c r="L22" s="213" t="s">
        <v>844</v>
      </c>
      <c r="M22" s="213" t="s">
        <v>1334</v>
      </c>
      <c r="N22" s="213" t="s">
        <v>844</v>
      </c>
      <c r="O22" s="213" t="s">
        <v>844</v>
      </c>
      <c r="P22" s="213" t="s">
        <v>844</v>
      </c>
      <c r="Q22" s="213" t="s">
        <v>1200</v>
      </c>
      <c r="R22" s="213" t="s">
        <v>1200</v>
      </c>
      <c r="S22" s="213" t="s">
        <v>1200</v>
      </c>
      <c r="T22" s="213" t="s">
        <v>1200</v>
      </c>
      <c r="U22" s="213" t="s">
        <v>1200</v>
      </c>
    </row>
    <row r="23" spans="1:21" ht="30" customHeight="1" x14ac:dyDescent="0.2">
      <c r="A23" s="218" t="s">
        <v>845</v>
      </c>
      <c r="B23" s="213" t="s">
        <v>775</v>
      </c>
      <c r="C23" s="213" t="s">
        <v>775</v>
      </c>
      <c r="D23" s="213" t="s">
        <v>775</v>
      </c>
      <c r="E23" s="213" t="s">
        <v>775</v>
      </c>
      <c r="F23" s="213" t="s">
        <v>775</v>
      </c>
      <c r="G23" s="213" t="s">
        <v>846</v>
      </c>
      <c r="H23" s="213" t="s">
        <v>1335</v>
      </c>
      <c r="I23" s="213" t="s">
        <v>846</v>
      </c>
      <c r="J23" s="213" t="s">
        <v>846</v>
      </c>
      <c r="K23" s="213" t="s">
        <v>846</v>
      </c>
      <c r="L23" s="213" t="s">
        <v>846</v>
      </c>
      <c r="M23" s="213" t="s">
        <v>1335</v>
      </c>
      <c r="N23" s="213" t="s">
        <v>846</v>
      </c>
      <c r="O23" s="213" t="s">
        <v>846</v>
      </c>
      <c r="P23" s="213" t="s">
        <v>846</v>
      </c>
      <c r="Q23" s="213" t="s">
        <v>1200</v>
      </c>
      <c r="R23" s="213" t="s">
        <v>1200</v>
      </c>
      <c r="S23" s="213" t="s">
        <v>1200</v>
      </c>
      <c r="T23" s="213" t="s">
        <v>1200</v>
      </c>
      <c r="U23" s="213" t="s">
        <v>1200</v>
      </c>
    </row>
    <row r="24" spans="1:21" ht="30" customHeight="1" x14ac:dyDescent="0.2">
      <c r="A24" s="218" t="s">
        <v>847</v>
      </c>
      <c r="B24" s="213" t="s">
        <v>775</v>
      </c>
      <c r="C24" s="213" t="s">
        <v>775</v>
      </c>
      <c r="D24" s="213" t="s">
        <v>775</v>
      </c>
      <c r="E24" s="213" t="s">
        <v>775</v>
      </c>
      <c r="F24" s="213" t="s">
        <v>775</v>
      </c>
      <c r="G24" s="213" t="s">
        <v>848</v>
      </c>
      <c r="H24" s="213" t="s">
        <v>1336</v>
      </c>
      <c r="I24" s="213" t="s">
        <v>848</v>
      </c>
      <c r="J24" s="213" t="s">
        <v>848</v>
      </c>
      <c r="K24" s="213" t="s">
        <v>848</v>
      </c>
      <c r="L24" s="213" t="s">
        <v>848</v>
      </c>
      <c r="M24" s="213" t="s">
        <v>1336</v>
      </c>
      <c r="N24" s="213" t="s">
        <v>848</v>
      </c>
      <c r="O24" s="213" t="s">
        <v>848</v>
      </c>
      <c r="P24" s="213" t="s">
        <v>848</v>
      </c>
      <c r="Q24" s="213" t="s">
        <v>1196</v>
      </c>
      <c r="R24" s="213" t="s">
        <v>1196</v>
      </c>
      <c r="S24" s="213" t="s">
        <v>1196</v>
      </c>
      <c r="T24" s="213" t="s">
        <v>1196</v>
      </c>
      <c r="U24" s="213" t="s">
        <v>1196</v>
      </c>
    </row>
    <row r="25" spans="1:21" ht="30" customHeight="1" x14ac:dyDescent="0.2">
      <c r="A25" s="218" t="s">
        <v>849</v>
      </c>
      <c r="B25" s="213" t="s">
        <v>775</v>
      </c>
      <c r="C25" s="213" t="s">
        <v>775</v>
      </c>
      <c r="D25" s="213" t="s">
        <v>775</v>
      </c>
      <c r="E25" s="213" t="s">
        <v>775</v>
      </c>
      <c r="F25" s="213" t="s">
        <v>775</v>
      </c>
      <c r="G25" s="213" t="s">
        <v>850</v>
      </c>
      <c r="H25" s="213" t="s">
        <v>1337</v>
      </c>
      <c r="I25" s="213" t="s">
        <v>850</v>
      </c>
      <c r="J25" s="213" t="s">
        <v>850</v>
      </c>
      <c r="K25" s="213" t="s">
        <v>850</v>
      </c>
      <c r="L25" s="213" t="s">
        <v>850</v>
      </c>
      <c r="M25" s="213" t="s">
        <v>1337</v>
      </c>
      <c r="N25" s="213" t="s">
        <v>850</v>
      </c>
      <c r="O25" s="213" t="s">
        <v>850</v>
      </c>
      <c r="P25" s="213" t="s">
        <v>850</v>
      </c>
      <c r="Q25" s="213" t="s">
        <v>1196</v>
      </c>
      <c r="R25" s="213" t="s">
        <v>1196</v>
      </c>
      <c r="S25" s="213" t="s">
        <v>1196</v>
      </c>
      <c r="T25" s="213" t="s">
        <v>1196</v>
      </c>
      <c r="U25" s="213" t="s">
        <v>1196</v>
      </c>
    </row>
    <row r="26" spans="1:21" ht="30" customHeight="1" x14ac:dyDescent="0.2">
      <c r="A26" s="218" t="s">
        <v>851</v>
      </c>
      <c r="B26" s="213" t="s">
        <v>775</v>
      </c>
      <c r="C26" s="213" t="s">
        <v>775</v>
      </c>
      <c r="D26" s="213" t="s">
        <v>775</v>
      </c>
      <c r="E26" s="213" t="s">
        <v>775</v>
      </c>
      <c r="F26" s="213" t="s">
        <v>775</v>
      </c>
      <c r="G26" s="213" t="s">
        <v>852</v>
      </c>
      <c r="H26" s="213" t="s">
        <v>1338</v>
      </c>
      <c r="I26" s="213" t="s">
        <v>852</v>
      </c>
      <c r="J26" s="213" t="s">
        <v>852</v>
      </c>
      <c r="K26" s="213" t="s">
        <v>852</v>
      </c>
      <c r="L26" s="213" t="s">
        <v>852</v>
      </c>
      <c r="M26" s="213" t="s">
        <v>1338</v>
      </c>
      <c r="N26" s="213" t="s">
        <v>852</v>
      </c>
      <c r="O26" s="213" t="s">
        <v>852</v>
      </c>
      <c r="P26" s="213" t="s">
        <v>852</v>
      </c>
      <c r="Q26" s="213" t="s">
        <v>1196</v>
      </c>
      <c r="R26" s="213" t="s">
        <v>1196</v>
      </c>
      <c r="S26" s="213" t="s">
        <v>1196</v>
      </c>
      <c r="T26" s="213" t="s">
        <v>1196</v>
      </c>
      <c r="U26" s="213" t="s">
        <v>1196</v>
      </c>
    </row>
    <row r="27" spans="1:21" ht="30" customHeight="1" x14ac:dyDescent="0.2">
      <c r="A27" s="218" t="s">
        <v>853</v>
      </c>
      <c r="B27" s="213" t="s">
        <v>775</v>
      </c>
      <c r="C27" s="213" t="s">
        <v>775</v>
      </c>
      <c r="D27" s="213" t="s">
        <v>775</v>
      </c>
      <c r="E27" s="213" t="s">
        <v>775</v>
      </c>
      <c r="F27" s="213" t="s">
        <v>775</v>
      </c>
      <c r="G27" s="213" t="s">
        <v>854</v>
      </c>
      <c r="H27" s="213" t="s">
        <v>1339</v>
      </c>
      <c r="I27" s="213" t="s">
        <v>854</v>
      </c>
      <c r="J27" s="213" t="s">
        <v>854</v>
      </c>
      <c r="K27" s="213" t="s">
        <v>854</v>
      </c>
      <c r="L27" s="213" t="s">
        <v>854</v>
      </c>
      <c r="M27" s="213" t="s">
        <v>1339</v>
      </c>
      <c r="N27" s="213" t="s">
        <v>854</v>
      </c>
      <c r="O27" s="213" t="s">
        <v>854</v>
      </c>
      <c r="P27" s="213" t="s">
        <v>854</v>
      </c>
      <c r="Q27" s="213" t="s">
        <v>1197</v>
      </c>
      <c r="R27" s="213" t="s">
        <v>1197</v>
      </c>
      <c r="S27" s="213" t="s">
        <v>1197</v>
      </c>
      <c r="T27" s="213" t="s">
        <v>1197</v>
      </c>
      <c r="U27" s="213" t="s">
        <v>1197</v>
      </c>
    </row>
    <row r="28" spans="1:21" ht="30" customHeight="1" x14ac:dyDescent="0.2">
      <c r="A28" s="218" t="s">
        <v>855</v>
      </c>
      <c r="B28" s="213" t="s">
        <v>775</v>
      </c>
      <c r="C28" s="213" t="s">
        <v>775</v>
      </c>
      <c r="D28" s="213" t="s">
        <v>775</v>
      </c>
      <c r="E28" s="213" t="s">
        <v>775</v>
      </c>
      <c r="F28" s="213" t="s">
        <v>775</v>
      </c>
      <c r="G28" s="213" t="s">
        <v>856</v>
      </c>
      <c r="H28" s="213" t="s">
        <v>1340</v>
      </c>
      <c r="I28" s="213" t="s">
        <v>856</v>
      </c>
      <c r="J28" s="213" t="s">
        <v>856</v>
      </c>
      <c r="K28" s="213" t="s">
        <v>856</v>
      </c>
      <c r="L28" s="213" t="s">
        <v>856</v>
      </c>
      <c r="M28" s="213" t="s">
        <v>1340</v>
      </c>
      <c r="N28" s="213" t="s">
        <v>856</v>
      </c>
      <c r="O28" s="213" t="s">
        <v>856</v>
      </c>
      <c r="P28" s="213" t="s">
        <v>856</v>
      </c>
      <c r="Q28" s="213" t="s">
        <v>1197</v>
      </c>
      <c r="R28" s="213" t="s">
        <v>1197</v>
      </c>
      <c r="S28" s="213" t="s">
        <v>1197</v>
      </c>
      <c r="T28" s="213" t="s">
        <v>1197</v>
      </c>
      <c r="U28" s="213" t="s">
        <v>1197</v>
      </c>
    </row>
    <row r="29" spans="1:21" ht="30" customHeight="1" x14ac:dyDescent="0.2">
      <c r="A29" s="218" t="s">
        <v>857</v>
      </c>
      <c r="B29" s="213" t="s">
        <v>775</v>
      </c>
      <c r="C29" s="213" t="s">
        <v>775</v>
      </c>
      <c r="D29" s="213" t="s">
        <v>775</v>
      </c>
      <c r="E29" s="213" t="s">
        <v>775</v>
      </c>
      <c r="F29" s="213" t="s">
        <v>775</v>
      </c>
      <c r="G29" s="213" t="s">
        <v>858</v>
      </c>
      <c r="H29" s="213" t="s">
        <v>1341</v>
      </c>
      <c r="I29" s="213" t="s">
        <v>858</v>
      </c>
      <c r="J29" s="213" t="s">
        <v>858</v>
      </c>
      <c r="K29" s="213" t="s">
        <v>858</v>
      </c>
      <c r="L29" s="213" t="s">
        <v>858</v>
      </c>
      <c r="M29" s="213" t="s">
        <v>1341</v>
      </c>
      <c r="N29" s="213" t="s">
        <v>858</v>
      </c>
      <c r="O29" s="213" t="s">
        <v>858</v>
      </c>
      <c r="P29" s="213" t="s">
        <v>858</v>
      </c>
      <c r="Q29" s="213" t="s">
        <v>1197</v>
      </c>
      <c r="R29" s="213" t="s">
        <v>1197</v>
      </c>
      <c r="S29" s="213" t="s">
        <v>1197</v>
      </c>
      <c r="T29" s="213" t="s">
        <v>1197</v>
      </c>
      <c r="U29" s="213" t="s">
        <v>1197</v>
      </c>
    </row>
    <row r="30" spans="1:21" ht="30" customHeight="1" x14ac:dyDescent="0.2">
      <c r="A30" s="218" t="s">
        <v>859</v>
      </c>
      <c r="B30" s="213" t="s">
        <v>775</v>
      </c>
      <c r="C30" s="213" t="s">
        <v>775</v>
      </c>
      <c r="D30" s="213" t="s">
        <v>775</v>
      </c>
      <c r="E30" s="213" t="s">
        <v>775</v>
      </c>
      <c r="F30" s="213" t="s">
        <v>775</v>
      </c>
      <c r="G30" s="213" t="s">
        <v>860</v>
      </c>
      <c r="H30" s="213" t="s">
        <v>1342</v>
      </c>
      <c r="I30" s="213" t="s">
        <v>860</v>
      </c>
      <c r="J30" s="213" t="s">
        <v>860</v>
      </c>
      <c r="K30" s="213" t="s">
        <v>860</v>
      </c>
      <c r="L30" s="213" t="s">
        <v>860</v>
      </c>
      <c r="M30" s="213" t="s">
        <v>1342</v>
      </c>
      <c r="N30" s="213" t="s">
        <v>860</v>
      </c>
      <c r="O30" s="213" t="s">
        <v>860</v>
      </c>
      <c r="P30" s="213" t="s">
        <v>860</v>
      </c>
      <c r="Q30" s="213" t="s">
        <v>1201</v>
      </c>
      <c r="R30" s="213" t="s">
        <v>1201</v>
      </c>
      <c r="S30" s="213" t="s">
        <v>1201</v>
      </c>
      <c r="T30" s="213" t="s">
        <v>1201</v>
      </c>
      <c r="U30" s="213" t="s">
        <v>1201</v>
      </c>
    </row>
    <row r="31" spans="1:21" ht="30" customHeight="1" x14ac:dyDescent="0.2">
      <c r="A31" s="218" t="s">
        <v>861</v>
      </c>
      <c r="B31" s="213" t="s">
        <v>775</v>
      </c>
      <c r="C31" s="213" t="s">
        <v>775</v>
      </c>
      <c r="D31" s="213" t="s">
        <v>775</v>
      </c>
      <c r="E31" s="213" t="s">
        <v>775</v>
      </c>
      <c r="F31" s="213" t="s">
        <v>775</v>
      </c>
      <c r="G31" s="213" t="s">
        <v>862</v>
      </c>
      <c r="H31" s="213" t="s">
        <v>1343</v>
      </c>
      <c r="I31" s="213" t="s">
        <v>862</v>
      </c>
      <c r="J31" s="213" t="s">
        <v>862</v>
      </c>
      <c r="K31" s="213" t="s">
        <v>862</v>
      </c>
      <c r="L31" s="213" t="s">
        <v>862</v>
      </c>
      <c r="M31" s="213" t="s">
        <v>1343</v>
      </c>
      <c r="N31" s="213" t="s">
        <v>862</v>
      </c>
      <c r="O31" s="213" t="s">
        <v>862</v>
      </c>
      <c r="P31" s="213" t="s">
        <v>862</v>
      </c>
      <c r="Q31" s="213" t="s">
        <v>1201</v>
      </c>
      <c r="R31" s="213" t="s">
        <v>1201</v>
      </c>
      <c r="S31" s="213" t="s">
        <v>1201</v>
      </c>
      <c r="T31" s="213" t="s">
        <v>1201</v>
      </c>
      <c r="U31" s="213" t="s">
        <v>1201</v>
      </c>
    </row>
    <row r="32" spans="1:21" ht="30" customHeight="1" x14ac:dyDescent="0.2">
      <c r="A32" s="218" t="s">
        <v>863</v>
      </c>
      <c r="B32" s="213" t="s">
        <v>775</v>
      </c>
      <c r="C32" s="213" t="s">
        <v>775</v>
      </c>
      <c r="D32" s="213" t="s">
        <v>775</v>
      </c>
      <c r="E32" s="213" t="s">
        <v>775</v>
      </c>
      <c r="F32" s="213" t="s">
        <v>775</v>
      </c>
      <c r="G32" s="213" t="s">
        <v>864</v>
      </c>
      <c r="H32" s="213" t="s">
        <v>1344</v>
      </c>
      <c r="I32" s="213" t="s">
        <v>864</v>
      </c>
      <c r="J32" s="213" t="s">
        <v>864</v>
      </c>
      <c r="K32" s="213" t="s">
        <v>864</v>
      </c>
      <c r="L32" s="213" t="s">
        <v>864</v>
      </c>
      <c r="M32" s="213" t="s">
        <v>1344</v>
      </c>
      <c r="N32" s="213" t="s">
        <v>864</v>
      </c>
      <c r="O32" s="213" t="s">
        <v>864</v>
      </c>
      <c r="P32" s="213" t="s">
        <v>864</v>
      </c>
      <c r="Q32" s="213" t="s">
        <v>1201</v>
      </c>
      <c r="R32" s="213" t="s">
        <v>1201</v>
      </c>
      <c r="S32" s="213" t="s">
        <v>1201</v>
      </c>
      <c r="T32" s="213" t="s">
        <v>1201</v>
      </c>
      <c r="U32" s="213" t="s">
        <v>1201</v>
      </c>
    </row>
    <row r="33" spans="1:21" ht="30" customHeight="1" x14ac:dyDescent="0.2">
      <c r="A33" s="218" t="s">
        <v>865</v>
      </c>
      <c r="B33" s="213" t="s">
        <v>775</v>
      </c>
      <c r="C33" s="213" t="s">
        <v>775</v>
      </c>
      <c r="D33" s="213" t="s">
        <v>775</v>
      </c>
      <c r="E33" s="213" t="s">
        <v>775</v>
      </c>
      <c r="F33" s="213" t="s">
        <v>775</v>
      </c>
      <c r="G33" s="213" t="s">
        <v>866</v>
      </c>
      <c r="H33" s="213" t="s">
        <v>1345</v>
      </c>
      <c r="I33" s="213" t="s">
        <v>866</v>
      </c>
      <c r="J33" s="213" t="s">
        <v>866</v>
      </c>
      <c r="K33" s="213" t="s">
        <v>866</v>
      </c>
      <c r="L33" s="213" t="s">
        <v>866</v>
      </c>
      <c r="M33" s="213" t="s">
        <v>1345</v>
      </c>
      <c r="N33" s="213" t="s">
        <v>866</v>
      </c>
      <c r="O33" s="213" t="s">
        <v>866</v>
      </c>
      <c r="P33" s="213" t="s">
        <v>866</v>
      </c>
      <c r="Q33" s="213" t="s">
        <v>1201</v>
      </c>
      <c r="R33" s="213" t="s">
        <v>1201</v>
      </c>
      <c r="S33" s="213" t="s">
        <v>1201</v>
      </c>
      <c r="T33" s="213" t="s">
        <v>1201</v>
      </c>
      <c r="U33" s="213" t="s">
        <v>1201</v>
      </c>
    </row>
    <row r="34" spans="1:21" ht="30" customHeight="1" x14ac:dyDescent="0.2">
      <c r="A34" s="218" t="s">
        <v>867</v>
      </c>
      <c r="B34" s="213" t="s">
        <v>775</v>
      </c>
      <c r="C34" s="213" t="s">
        <v>775</v>
      </c>
      <c r="D34" s="213" t="s">
        <v>775</v>
      </c>
      <c r="E34" s="213" t="s">
        <v>775</v>
      </c>
      <c r="F34" s="213" t="s">
        <v>775</v>
      </c>
      <c r="G34" s="213" t="s">
        <v>868</v>
      </c>
      <c r="H34" s="213" t="s">
        <v>1346</v>
      </c>
      <c r="I34" s="213" t="s">
        <v>868</v>
      </c>
      <c r="J34" s="213" t="s">
        <v>868</v>
      </c>
      <c r="K34" s="213" t="s">
        <v>868</v>
      </c>
      <c r="L34" s="213" t="s">
        <v>868</v>
      </c>
      <c r="M34" s="213" t="s">
        <v>1346</v>
      </c>
      <c r="N34" s="213" t="s">
        <v>868</v>
      </c>
      <c r="O34" s="213" t="s">
        <v>868</v>
      </c>
      <c r="P34" s="213" t="s">
        <v>868</v>
      </c>
      <c r="Q34" s="213" t="s">
        <v>1201</v>
      </c>
      <c r="R34" s="213" t="s">
        <v>1201</v>
      </c>
      <c r="S34" s="213" t="s">
        <v>1201</v>
      </c>
      <c r="T34" s="213" t="s">
        <v>1201</v>
      </c>
      <c r="U34" s="213" t="s">
        <v>1201</v>
      </c>
    </row>
    <row r="35" spans="1:21" ht="30" customHeight="1" x14ac:dyDescent="0.2">
      <c r="A35" s="218" t="s">
        <v>869</v>
      </c>
      <c r="B35" s="213" t="s">
        <v>775</v>
      </c>
      <c r="C35" s="213" t="s">
        <v>775</v>
      </c>
      <c r="D35" s="213" t="s">
        <v>775</v>
      </c>
      <c r="E35" s="213" t="s">
        <v>775</v>
      </c>
      <c r="F35" s="213" t="s">
        <v>775</v>
      </c>
      <c r="G35" s="213" t="s">
        <v>870</v>
      </c>
      <c r="H35" s="213" t="s">
        <v>1347</v>
      </c>
      <c r="I35" s="213" t="s">
        <v>870</v>
      </c>
      <c r="J35" s="213" t="s">
        <v>870</v>
      </c>
      <c r="K35" s="213" t="s">
        <v>870</v>
      </c>
      <c r="L35" s="213" t="s">
        <v>870</v>
      </c>
      <c r="M35" s="213" t="s">
        <v>1347</v>
      </c>
      <c r="N35" s="213" t="s">
        <v>870</v>
      </c>
      <c r="O35" s="213" t="s">
        <v>870</v>
      </c>
      <c r="P35" s="213" t="s">
        <v>870</v>
      </c>
      <c r="Q35" s="213" t="s">
        <v>1201</v>
      </c>
      <c r="R35" s="213" t="s">
        <v>1201</v>
      </c>
      <c r="S35" s="213" t="s">
        <v>1201</v>
      </c>
      <c r="T35" s="213" t="s">
        <v>1201</v>
      </c>
      <c r="U35" s="213" t="s">
        <v>1201</v>
      </c>
    </row>
    <row r="36" spans="1:21" ht="30" customHeight="1" x14ac:dyDescent="0.2">
      <c r="A36" s="218" t="s">
        <v>871</v>
      </c>
      <c r="B36" s="213" t="s">
        <v>775</v>
      </c>
      <c r="C36" s="213" t="s">
        <v>775</v>
      </c>
      <c r="D36" s="213" t="s">
        <v>775</v>
      </c>
      <c r="E36" s="213" t="s">
        <v>775</v>
      </c>
      <c r="F36" s="213" t="s">
        <v>775</v>
      </c>
      <c r="G36" s="213" t="s">
        <v>872</v>
      </c>
      <c r="H36" s="213" t="s">
        <v>1348</v>
      </c>
      <c r="I36" s="213" t="s">
        <v>872</v>
      </c>
      <c r="J36" s="213" t="s">
        <v>872</v>
      </c>
      <c r="K36" s="213" t="s">
        <v>872</v>
      </c>
      <c r="L36" s="213" t="s">
        <v>872</v>
      </c>
      <c r="M36" s="213" t="s">
        <v>1348</v>
      </c>
      <c r="N36" s="213" t="s">
        <v>872</v>
      </c>
      <c r="O36" s="213" t="s">
        <v>872</v>
      </c>
      <c r="P36" s="213" t="s">
        <v>872</v>
      </c>
      <c r="Q36" s="213" t="s">
        <v>1201</v>
      </c>
      <c r="R36" s="213" t="s">
        <v>1201</v>
      </c>
      <c r="S36" s="213" t="s">
        <v>1201</v>
      </c>
      <c r="T36" s="213" t="s">
        <v>1201</v>
      </c>
      <c r="U36" s="213" t="s">
        <v>1201</v>
      </c>
    </row>
    <row r="37" spans="1:21" ht="30" customHeight="1" x14ac:dyDescent="0.2">
      <c r="A37" s="218" t="s">
        <v>873</v>
      </c>
      <c r="B37" s="213" t="s">
        <v>775</v>
      </c>
      <c r="C37" s="213" t="s">
        <v>775</v>
      </c>
      <c r="D37" s="213" t="s">
        <v>775</v>
      </c>
      <c r="E37" s="213" t="s">
        <v>775</v>
      </c>
      <c r="F37" s="213" t="s">
        <v>775</v>
      </c>
      <c r="G37" s="213" t="s">
        <v>874</v>
      </c>
      <c r="H37" s="213" t="s">
        <v>1349</v>
      </c>
      <c r="I37" s="213" t="s">
        <v>874</v>
      </c>
      <c r="J37" s="213" t="s">
        <v>874</v>
      </c>
      <c r="K37" s="213" t="s">
        <v>874</v>
      </c>
      <c r="L37" s="213" t="s">
        <v>874</v>
      </c>
      <c r="M37" s="213" t="s">
        <v>1349</v>
      </c>
      <c r="N37" s="213" t="s">
        <v>874</v>
      </c>
      <c r="O37" s="213" t="s">
        <v>874</v>
      </c>
      <c r="P37" s="213" t="s">
        <v>874</v>
      </c>
      <c r="Q37" s="213" t="s">
        <v>1201</v>
      </c>
      <c r="R37" s="213" t="s">
        <v>1201</v>
      </c>
      <c r="S37" s="213" t="s">
        <v>1201</v>
      </c>
      <c r="T37" s="213" t="s">
        <v>1201</v>
      </c>
      <c r="U37" s="213" t="s">
        <v>1201</v>
      </c>
    </row>
    <row r="38" spans="1:21" ht="30" customHeight="1" x14ac:dyDescent="0.2">
      <c r="A38" s="218" t="s">
        <v>875</v>
      </c>
      <c r="B38" s="213" t="s">
        <v>775</v>
      </c>
      <c r="C38" s="213" t="s">
        <v>775</v>
      </c>
      <c r="D38" s="213" t="s">
        <v>775</v>
      </c>
      <c r="E38" s="213" t="s">
        <v>775</v>
      </c>
      <c r="F38" s="213" t="s">
        <v>775</v>
      </c>
      <c r="G38" s="213" t="s">
        <v>876</v>
      </c>
      <c r="H38" s="213" t="s">
        <v>1350</v>
      </c>
      <c r="I38" s="213" t="s">
        <v>876</v>
      </c>
      <c r="J38" s="213" t="s">
        <v>876</v>
      </c>
      <c r="K38" s="213" t="s">
        <v>876</v>
      </c>
      <c r="L38" s="213" t="s">
        <v>876</v>
      </c>
      <c r="M38" s="213" t="s">
        <v>1350</v>
      </c>
      <c r="N38" s="213" t="s">
        <v>876</v>
      </c>
      <c r="O38" s="213" t="s">
        <v>876</v>
      </c>
      <c r="P38" s="213" t="s">
        <v>876</v>
      </c>
      <c r="Q38" s="213" t="s">
        <v>1201</v>
      </c>
      <c r="R38" s="213" t="s">
        <v>1201</v>
      </c>
      <c r="S38" s="213" t="s">
        <v>1201</v>
      </c>
      <c r="T38" s="213" t="s">
        <v>1201</v>
      </c>
      <c r="U38" s="213" t="s">
        <v>1201</v>
      </c>
    </row>
    <row r="39" spans="1:21" ht="30" customHeight="1" x14ac:dyDescent="0.2">
      <c r="A39" s="218" t="s">
        <v>877</v>
      </c>
      <c r="B39" s="213" t="s">
        <v>775</v>
      </c>
      <c r="C39" s="213" t="s">
        <v>775</v>
      </c>
      <c r="D39" s="213" t="s">
        <v>775</v>
      </c>
      <c r="E39" s="213" t="s">
        <v>775</v>
      </c>
      <c r="F39" s="213" t="s">
        <v>775</v>
      </c>
      <c r="G39" s="213" t="s">
        <v>878</v>
      </c>
      <c r="H39" s="213" t="s">
        <v>1351</v>
      </c>
      <c r="I39" s="213" t="s">
        <v>878</v>
      </c>
      <c r="J39" s="213" t="s">
        <v>878</v>
      </c>
      <c r="K39" s="213" t="s">
        <v>878</v>
      </c>
      <c r="L39" s="213" t="s">
        <v>878</v>
      </c>
      <c r="M39" s="213" t="s">
        <v>1351</v>
      </c>
      <c r="N39" s="213" t="s">
        <v>878</v>
      </c>
      <c r="O39" s="213" t="s">
        <v>878</v>
      </c>
      <c r="P39" s="213" t="s">
        <v>878</v>
      </c>
      <c r="Q39" s="213" t="s">
        <v>1201</v>
      </c>
      <c r="R39" s="213" t="s">
        <v>1201</v>
      </c>
      <c r="S39" s="213" t="s">
        <v>1201</v>
      </c>
      <c r="T39" s="213" t="s">
        <v>1201</v>
      </c>
      <c r="U39" s="213" t="s">
        <v>1201</v>
      </c>
    </row>
    <row r="40" spans="1:21" ht="30" customHeight="1" x14ac:dyDescent="0.2">
      <c r="A40" s="218" t="s">
        <v>879</v>
      </c>
      <c r="B40" s="213" t="s">
        <v>775</v>
      </c>
      <c r="C40" s="213" t="s">
        <v>775</v>
      </c>
      <c r="D40" s="213" t="s">
        <v>775</v>
      </c>
      <c r="E40" s="213" t="s">
        <v>775</v>
      </c>
      <c r="F40" s="213" t="s">
        <v>775</v>
      </c>
      <c r="G40" s="213" t="s">
        <v>880</v>
      </c>
      <c r="H40" s="213" t="s">
        <v>1352</v>
      </c>
      <c r="I40" s="213" t="s">
        <v>880</v>
      </c>
      <c r="J40" s="213" t="s">
        <v>880</v>
      </c>
      <c r="K40" s="213" t="s">
        <v>880</v>
      </c>
      <c r="L40" s="213" t="s">
        <v>880</v>
      </c>
      <c r="M40" s="213" t="s">
        <v>1352</v>
      </c>
      <c r="N40" s="213" t="s">
        <v>880</v>
      </c>
      <c r="O40" s="213" t="s">
        <v>880</v>
      </c>
      <c r="P40" s="213" t="s">
        <v>880</v>
      </c>
      <c r="Q40" s="213" t="s">
        <v>1201</v>
      </c>
      <c r="R40" s="213" t="s">
        <v>1201</v>
      </c>
      <c r="S40" s="213" t="s">
        <v>1201</v>
      </c>
      <c r="T40" s="213" t="s">
        <v>1201</v>
      </c>
      <c r="U40" s="213" t="s">
        <v>1201</v>
      </c>
    </row>
    <row r="41" spans="1:21" ht="30" customHeight="1" x14ac:dyDescent="0.2">
      <c r="A41" s="218" t="s">
        <v>881</v>
      </c>
      <c r="B41" s="213" t="s">
        <v>775</v>
      </c>
      <c r="C41" s="213" t="s">
        <v>775</v>
      </c>
      <c r="D41" s="213" t="s">
        <v>775</v>
      </c>
      <c r="E41" s="213" t="s">
        <v>775</v>
      </c>
      <c r="F41" s="213" t="s">
        <v>775</v>
      </c>
      <c r="G41" s="213" t="s">
        <v>882</v>
      </c>
      <c r="H41" s="213" t="s">
        <v>1353</v>
      </c>
      <c r="I41" s="213" t="s">
        <v>882</v>
      </c>
      <c r="J41" s="213" t="s">
        <v>882</v>
      </c>
      <c r="K41" s="213" t="s">
        <v>882</v>
      </c>
      <c r="L41" s="213" t="s">
        <v>882</v>
      </c>
      <c r="M41" s="213" t="s">
        <v>1353</v>
      </c>
      <c r="N41" s="213" t="s">
        <v>882</v>
      </c>
      <c r="O41" s="213" t="s">
        <v>882</v>
      </c>
      <c r="P41" s="213" t="s">
        <v>882</v>
      </c>
      <c r="Q41" s="213" t="s">
        <v>1201</v>
      </c>
      <c r="R41" s="213" t="s">
        <v>1201</v>
      </c>
      <c r="S41" s="213" t="s">
        <v>1201</v>
      </c>
      <c r="T41" s="213" t="s">
        <v>1201</v>
      </c>
      <c r="U41" s="213" t="s">
        <v>1201</v>
      </c>
    </row>
    <row r="42" spans="1:21" ht="30" customHeight="1" x14ac:dyDescent="0.2">
      <c r="A42" s="218" t="s">
        <v>883</v>
      </c>
      <c r="B42" s="213" t="s">
        <v>775</v>
      </c>
      <c r="C42" s="213" t="s">
        <v>775</v>
      </c>
      <c r="D42" s="213" t="s">
        <v>775</v>
      </c>
      <c r="E42" s="213" t="s">
        <v>775</v>
      </c>
      <c r="F42" s="213" t="s">
        <v>775</v>
      </c>
      <c r="G42" s="213" t="s">
        <v>884</v>
      </c>
      <c r="H42" s="213" t="s">
        <v>1354</v>
      </c>
      <c r="I42" s="213" t="s">
        <v>884</v>
      </c>
      <c r="J42" s="213" t="s">
        <v>884</v>
      </c>
      <c r="K42" s="213" t="s">
        <v>884</v>
      </c>
      <c r="L42" s="213" t="s">
        <v>884</v>
      </c>
      <c r="M42" s="213" t="s">
        <v>1354</v>
      </c>
      <c r="N42" s="213" t="s">
        <v>884</v>
      </c>
      <c r="O42" s="213" t="s">
        <v>884</v>
      </c>
      <c r="P42" s="213" t="s">
        <v>884</v>
      </c>
      <c r="Q42" s="213" t="s">
        <v>1201</v>
      </c>
      <c r="R42" s="213" t="s">
        <v>1201</v>
      </c>
      <c r="S42" s="213" t="s">
        <v>1201</v>
      </c>
      <c r="T42" s="213" t="s">
        <v>1201</v>
      </c>
      <c r="U42" s="213" t="s">
        <v>1201</v>
      </c>
    </row>
    <row r="43" spans="1:21" ht="30" customHeight="1" x14ac:dyDescent="0.2">
      <c r="A43" s="217"/>
      <c r="B43" s="213" t="s">
        <v>885</v>
      </c>
    </row>
    <row r="44" spans="1:21" ht="30" customHeight="1" x14ac:dyDescent="0.2">
      <c r="A44" s="218" t="s">
        <v>886</v>
      </c>
      <c r="B44" s="213" t="s">
        <v>777</v>
      </c>
      <c r="C44" s="213" t="s">
        <v>777</v>
      </c>
      <c r="D44" s="213" t="s">
        <v>777</v>
      </c>
      <c r="E44" s="213" t="s">
        <v>777</v>
      </c>
      <c r="F44" s="213" t="s">
        <v>777</v>
      </c>
      <c r="G44" s="213" t="s">
        <v>1273</v>
      </c>
      <c r="H44" s="213" t="s">
        <v>887</v>
      </c>
      <c r="I44" s="213" t="s">
        <v>1273</v>
      </c>
      <c r="J44" s="213" t="s">
        <v>1273</v>
      </c>
      <c r="K44" s="213" t="s">
        <v>1273</v>
      </c>
      <c r="L44" s="213" t="s">
        <v>1273</v>
      </c>
      <c r="M44" s="213" t="s">
        <v>887</v>
      </c>
      <c r="N44" s="213" t="s">
        <v>1273</v>
      </c>
      <c r="O44" s="213" t="s">
        <v>1273</v>
      </c>
      <c r="P44" s="213" t="s">
        <v>1273</v>
      </c>
      <c r="Q44" s="213" t="s">
        <v>809</v>
      </c>
      <c r="R44" s="213" t="s">
        <v>809</v>
      </c>
      <c r="S44" s="213" t="s">
        <v>809</v>
      </c>
      <c r="T44" s="213" t="s">
        <v>809</v>
      </c>
      <c r="U44" s="213" t="s">
        <v>809</v>
      </c>
    </row>
    <row r="45" spans="1:21" ht="30" customHeight="1" x14ac:dyDescent="0.2">
      <c r="A45" s="218" t="s">
        <v>888</v>
      </c>
      <c r="B45" s="213" t="s">
        <v>777</v>
      </c>
      <c r="C45" s="213" t="s">
        <v>777</v>
      </c>
      <c r="D45" s="213" t="s">
        <v>777</v>
      </c>
      <c r="E45" s="213" t="s">
        <v>777</v>
      </c>
      <c r="F45" s="213" t="s">
        <v>777</v>
      </c>
      <c r="G45" s="213" t="s">
        <v>1274</v>
      </c>
      <c r="H45" s="213" t="s">
        <v>889</v>
      </c>
      <c r="I45" s="213" t="s">
        <v>1274</v>
      </c>
      <c r="J45" s="213" t="s">
        <v>1274</v>
      </c>
      <c r="K45" s="213" t="s">
        <v>1274</v>
      </c>
      <c r="L45" s="213" t="s">
        <v>1274</v>
      </c>
      <c r="M45" s="213" t="s">
        <v>889</v>
      </c>
      <c r="N45" s="213" t="s">
        <v>1274</v>
      </c>
      <c r="O45" s="213" t="s">
        <v>1274</v>
      </c>
      <c r="P45" s="213" t="s">
        <v>1274</v>
      </c>
      <c r="Q45" s="213" t="s">
        <v>1464</v>
      </c>
      <c r="R45" s="213" t="s">
        <v>1464</v>
      </c>
      <c r="S45" s="213" t="s">
        <v>1464</v>
      </c>
      <c r="T45" s="213" t="s">
        <v>1464</v>
      </c>
      <c r="U45" s="213" t="s">
        <v>1464</v>
      </c>
    </row>
    <row r="46" spans="1:21" ht="30" customHeight="1" x14ac:dyDescent="0.2">
      <c r="A46" s="218" t="s">
        <v>890</v>
      </c>
      <c r="B46" s="213" t="s">
        <v>777</v>
      </c>
      <c r="C46" s="213" t="s">
        <v>777</v>
      </c>
      <c r="D46" s="213" t="s">
        <v>777</v>
      </c>
      <c r="E46" s="213" t="s">
        <v>777</v>
      </c>
      <c r="F46" s="213" t="s">
        <v>777</v>
      </c>
      <c r="G46" s="213" t="s">
        <v>1275</v>
      </c>
      <c r="H46" s="213" t="s">
        <v>891</v>
      </c>
      <c r="I46" s="213" t="s">
        <v>1275</v>
      </c>
      <c r="J46" s="213" t="s">
        <v>1275</v>
      </c>
      <c r="K46" s="213" t="s">
        <v>1275</v>
      </c>
      <c r="L46" s="213" t="s">
        <v>1275</v>
      </c>
      <c r="M46" s="213" t="s">
        <v>891</v>
      </c>
      <c r="N46" s="213" t="s">
        <v>1275</v>
      </c>
      <c r="O46" s="213" t="s">
        <v>1275</v>
      </c>
      <c r="P46" s="213" t="s">
        <v>1275</v>
      </c>
      <c r="Q46" s="213" t="s">
        <v>1461</v>
      </c>
      <c r="R46" s="213" t="s">
        <v>1461</v>
      </c>
      <c r="S46" s="213" t="s">
        <v>1461</v>
      </c>
      <c r="T46" s="213" t="s">
        <v>1461</v>
      </c>
      <c r="U46" s="213" t="s">
        <v>1461</v>
      </c>
    </row>
    <row r="47" spans="1:21" ht="30" customHeight="1" x14ac:dyDescent="0.2">
      <c r="A47" s="218" t="s">
        <v>892</v>
      </c>
      <c r="B47" s="213" t="s">
        <v>777</v>
      </c>
      <c r="C47" s="213" t="s">
        <v>777</v>
      </c>
      <c r="D47" s="213" t="s">
        <v>777</v>
      </c>
      <c r="E47" s="213" t="s">
        <v>777</v>
      </c>
      <c r="F47" s="213" t="s">
        <v>777</v>
      </c>
      <c r="G47" s="213" t="s">
        <v>1276</v>
      </c>
      <c r="H47" s="213" t="s">
        <v>893</v>
      </c>
      <c r="I47" s="213" t="s">
        <v>1276</v>
      </c>
      <c r="J47" s="213" t="s">
        <v>1276</v>
      </c>
      <c r="K47" s="213" t="s">
        <v>1276</v>
      </c>
      <c r="L47" s="213" t="s">
        <v>1276</v>
      </c>
      <c r="M47" s="213" t="s">
        <v>893</v>
      </c>
      <c r="N47" s="213" t="s">
        <v>1276</v>
      </c>
      <c r="O47" s="213" t="s">
        <v>1276</v>
      </c>
      <c r="P47" s="213" t="s">
        <v>1276</v>
      </c>
      <c r="Q47" s="213" t="s">
        <v>809</v>
      </c>
      <c r="R47" s="213" t="s">
        <v>809</v>
      </c>
      <c r="S47" s="213" t="s">
        <v>809</v>
      </c>
      <c r="T47" s="213" t="s">
        <v>809</v>
      </c>
      <c r="U47" s="213" t="s">
        <v>809</v>
      </c>
    </row>
    <row r="48" spans="1:21" ht="30" customHeight="1" x14ac:dyDescent="0.2">
      <c r="A48" s="218" t="s">
        <v>894</v>
      </c>
      <c r="B48" s="213" t="s">
        <v>777</v>
      </c>
      <c r="C48" s="213" t="s">
        <v>777</v>
      </c>
      <c r="D48" s="213" t="s">
        <v>777</v>
      </c>
      <c r="E48" s="213" t="s">
        <v>777</v>
      </c>
      <c r="F48" s="213" t="s">
        <v>777</v>
      </c>
      <c r="G48" s="213" t="s">
        <v>1277</v>
      </c>
      <c r="H48" s="213" t="s">
        <v>895</v>
      </c>
      <c r="I48" s="213" t="s">
        <v>1277</v>
      </c>
      <c r="J48" s="213" t="s">
        <v>1277</v>
      </c>
      <c r="K48" s="213" t="s">
        <v>1277</v>
      </c>
      <c r="L48" s="213" t="s">
        <v>1277</v>
      </c>
      <c r="M48" s="213" t="s">
        <v>895</v>
      </c>
      <c r="N48" s="213" t="s">
        <v>1277</v>
      </c>
      <c r="O48" s="213" t="s">
        <v>1277</v>
      </c>
      <c r="P48" s="213" t="s">
        <v>1277</v>
      </c>
      <c r="Q48" s="213" t="s">
        <v>1462</v>
      </c>
      <c r="R48" s="213" t="s">
        <v>1462</v>
      </c>
      <c r="S48" s="213" t="s">
        <v>1462</v>
      </c>
      <c r="T48" s="213" t="s">
        <v>1462</v>
      </c>
      <c r="U48" s="213" t="s">
        <v>1462</v>
      </c>
    </row>
    <row r="49" spans="1:21" ht="30" customHeight="1" x14ac:dyDescent="0.2">
      <c r="A49" s="218" t="s">
        <v>896</v>
      </c>
      <c r="B49" s="213" t="s">
        <v>777</v>
      </c>
      <c r="C49" s="213" t="s">
        <v>777</v>
      </c>
      <c r="D49" s="213" t="s">
        <v>777</v>
      </c>
      <c r="E49" s="213" t="s">
        <v>777</v>
      </c>
      <c r="F49" s="213" t="s">
        <v>777</v>
      </c>
      <c r="G49" s="213" t="s">
        <v>1278</v>
      </c>
      <c r="H49" s="213" t="s">
        <v>895</v>
      </c>
      <c r="I49" s="213" t="s">
        <v>1278</v>
      </c>
      <c r="J49" s="213" t="s">
        <v>1278</v>
      </c>
      <c r="K49" s="213" t="s">
        <v>1278</v>
      </c>
      <c r="L49" s="213" t="s">
        <v>1278</v>
      </c>
      <c r="M49" s="213" t="s">
        <v>895</v>
      </c>
      <c r="N49" s="213" t="s">
        <v>1278</v>
      </c>
      <c r="O49" s="213" t="s">
        <v>1278</v>
      </c>
      <c r="P49" s="213" t="s">
        <v>1278</v>
      </c>
      <c r="Q49" s="213" t="s">
        <v>1462</v>
      </c>
      <c r="R49" s="213" t="s">
        <v>1462</v>
      </c>
      <c r="S49" s="213" t="s">
        <v>1462</v>
      </c>
      <c r="T49" s="213" t="s">
        <v>1462</v>
      </c>
      <c r="U49" s="213" t="s">
        <v>1462</v>
      </c>
    </row>
    <row r="50" spans="1:21" ht="30" customHeight="1" x14ac:dyDescent="0.2">
      <c r="A50" s="218" t="s">
        <v>897</v>
      </c>
      <c r="B50" s="213" t="s">
        <v>777</v>
      </c>
      <c r="C50" s="213" t="s">
        <v>777</v>
      </c>
      <c r="D50" s="213" t="s">
        <v>777</v>
      </c>
      <c r="E50" s="213" t="s">
        <v>777</v>
      </c>
      <c r="F50" s="213" t="s">
        <v>777</v>
      </c>
      <c r="G50" s="213" t="s">
        <v>1279</v>
      </c>
      <c r="H50" s="213" t="s">
        <v>898</v>
      </c>
      <c r="I50" s="213" t="s">
        <v>1279</v>
      </c>
      <c r="J50" s="213" t="s">
        <v>1279</v>
      </c>
      <c r="K50" s="213" t="s">
        <v>1279</v>
      </c>
      <c r="L50" s="213" t="s">
        <v>1279</v>
      </c>
      <c r="M50" s="213" t="s">
        <v>898</v>
      </c>
      <c r="N50" s="213" t="s">
        <v>1279</v>
      </c>
      <c r="O50" s="213" t="s">
        <v>1279</v>
      </c>
      <c r="P50" s="213" t="s">
        <v>1279</v>
      </c>
      <c r="Q50" s="213" t="s">
        <v>1463</v>
      </c>
      <c r="R50" s="213" t="s">
        <v>1463</v>
      </c>
      <c r="S50" s="213" t="s">
        <v>1463</v>
      </c>
      <c r="T50" s="213" t="s">
        <v>1463</v>
      </c>
      <c r="U50" s="213" t="s">
        <v>1463</v>
      </c>
    </row>
    <row r="51" spans="1:21" ht="30" customHeight="1" x14ac:dyDescent="0.2">
      <c r="A51" s="220" t="s">
        <v>899</v>
      </c>
      <c r="B51" s="213" t="s">
        <v>777</v>
      </c>
      <c r="C51" s="213" t="s">
        <v>777</v>
      </c>
      <c r="D51" s="213" t="s">
        <v>777</v>
      </c>
      <c r="E51" s="213" t="s">
        <v>777</v>
      </c>
      <c r="F51" s="213" t="s">
        <v>777</v>
      </c>
      <c r="G51" s="213" t="s">
        <v>1280</v>
      </c>
      <c r="H51" s="213" t="s">
        <v>900</v>
      </c>
      <c r="I51" s="213" t="s">
        <v>1280</v>
      </c>
      <c r="J51" s="213" t="s">
        <v>1280</v>
      </c>
      <c r="K51" s="213" t="s">
        <v>1280</v>
      </c>
      <c r="L51" s="213" t="s">
        <v>1280</v>
      </c>
      <c r="M51" s="213" t="s">
        <v>900</v>
      </c>
      <c r="N51" s="213" t="s">
        <v>1280</v>
      </c>
      <c r="O51" s="213" t="s">
        <v>1280</v>
      </c>
      <c r="P51" s="213" t="s">
        <v>1280</v>
      </c>
      <c r="Q51" s="213" t="s">
        <v>1462</v>
      </c>
      <c r="R51" s="213" t="s">
        <v>1462</v>
      </c>
      <c r="S51" s="213" t="s">
        <v>1462</v>
      </c>
      <c r="T51" s="213" t="s">
        <v>1462</v>
      </c>
      <c r="U51" s="213" t="s">
        <v>1462</v>
      </c>
    </row>
    <row r="52" spans="1:21" ht="30" customHeight="1" x14ac:dyDescent="0.2">
      <c r="A52" s="218" t="s">
        <v>901</v>
      </c>
      <c r="B52" s="213" t="s">
        <v>777</v>
      </c>
      <c r="C52" s="213" t="s">
        <v>777</v>
      </c>
      <c r="D52" s="213" t="s">
        <v>777</v>
      </c>
      <c r="E52" s="213" t="s">
        <v>777</v>
      </c>
      <c r="F52" s="213" t="s">
        <v>777</v>
      </c>
      <c r="G52" s="213" t="s">
        <v>1281</v>
      </c>
      <c r="H52" s="213" t="s">
        <v>902</v>
      </c>
      <c r="I52" s="213" t="s">
        <v>1281</v>
      </c>
      <c r="J52" s="213" t="s">
        <v>1281</v>
      </c>
      <c r="K52" s="213" t="s">
        <v>1281</v>
      </c>
      <c r="L52" s="213" t="s">
        <v>1281</v>
      </c>
      <c r="M52" s="213" t="s">
        <v>902</v>
      </c>
      <c r="N52" s="213" t="s">
        <v>1281</v>
      </c>
      <c r="O52" s="213" t="s">
        <v>1281</v>
      </c>
      <c r="P52" s="213" t="s">
        <v>1281</v>
      </c>
      <c r="Q52" s="213" t="s">
        <v>1462</v>
      </c>
      <c r="R52" s="213" t="s">
        <v>1462</v>
      </c>
      <c r="S52" s="213" t="s">
        <v>1462</v>
      </c>
      <c r="T52" s="213" t="s">
        <v>1462</v>
      </c>
      <c r="U52" s="213" t="s">
        <v>1462</v>
      </c>
    </row>
    <row r="53" spans="1:21" ht="30" customHeight="1" x14ac:dyDescent="0.2">
      <c r="A53" s="218" t="s">
        <v>903</v>
      </c>
      <c r="B53" s="213" t="s">
        <v>777</v>
      </c>
      <c r="C53" s="213" t="s">
        <v>777</v>
      </c>
      <c r="D53" s="213" t="s">
        <v>777</v>
      </c>
      <c r="E53" s="213" t="s">
        <v>777</v>
      </c>
      <c r="F53" s="213" t="s">
        <v>777</v>
      </c>
      <c r="G53" s="213" t="s">
        <v>1282</v>
      </c>
      <c r="H53" s="213" t="s">
        <v>904</v>
      </c>
      <c r="I53" s="213" t="s">
        <v>1282</v>
      </c>
      <c r="J53" s="213" t="s">
        <v>1282</v>
      </c>
      <c r="K53" s="213" t="s">
        <v>1282</v>
      </c>
      <c r="L53" s="213" t="s">
        <v>1282</v>
      </c>
      <c r="M53" s="213" t="s">
        <v>904</v>
      </c>
      <c r="N53" s="213" t="s">
        <v>1282</v>
      </c>
      <c r="O53" s="213" t="s">
        <v>1282</v>
      </c>
      <c r="P53" s="213" t="s">
        <v>1282</v>
      </c>
      <c r="Q53" s="213" t="s">
        <v>1462</v>
      </c>
      <c r="R53" s="213" t="s">
        <v>1462</v>
      </c>
      <c r="S53" s="213" t="s">
        <v>1462</v>
      </c>
      <c r="T53" s="213" t="s">
        <v>1462</v>
      </c>
      <c r="U53" s="213" t="s">
        <v>1462</v>
      </c>
    </row>
    <row r="54" spans="1:21" ht="30" customHeight="1" x14ac:dyDescent="0.2">
      <c r="A54" s="218" t="s">
        <v>905</v>
      </c>
      <c r="B54" s="213" t="s">
        <v>777</v>
      </c>
      <c r="C54" s="213" t="s">
        <v>777</v>
      </c>
      <c r="D54" s="213" t="s">
        <v>777</v>
      </c>
      <c r="E54" s="213" t="s">
        <v>777</v>
      </c>
      <c r="F54" s="213" t="s">
        <v>777</v>
      </c>
      <c r="G54" s="213" t="s">
        <v>1283</v>
      </c>
      <c r="H54" s="213" t="s">
        <v>906</v>
      </c>
      <c r="I54" s="213" t="s">
        <v>1283</v>
      </c>
      <c r="J54" s="213" t="s">
        <v>1283</v>
      </c>
      <c r="K54" s="213" t="s">
        <v>1283</v>
      </c>
      <c r="L54" s="213" t="s">
        <v>1283</v>
      </c>
      <c r="M54" s="213" t="s">
        <v>906</v>
      </c>
      <c r="N54" s="213" t="s">
        <v>1283</v>
      </c>
      <c r="O54" s="213" t="s">
        <v>1283</v>
      </c>
      <c r="P54" s="213" t="s">
        <v>1283</v>
      </c>
      <c r="Q54" s="213" t="s">
        <v>1462</v>
      </c>
      <c r="R54" s="213" t="s">
        <v>1462</v>
      </c>
      <c r="S54" s="213" t="s">
        <v>1462</v>
      </c>
      <c r="T54" s="213" t="s">
        <v>1462</v>
      </c>
      <c r="U54" s="213" t="s">
        <v>1462</v>
      </c>
    </row>
    <row r="55" spans="1:21" ht="30" customHeight="1" x14ac:dyDescent="0.2">
      <c r="A55" s="218" t="s">
        <v>907</v>
      </c>
      <c r="B55" s="213" t="s">
        <v>777</v>
      </c>
      <c r="C55" s="213" t="s">
        <v>777</v>
      </c>
      <c r="D55" s="213" t="s">
        <v>777</v>
      </c>
      <c r="E55" s="213" t="s">
        <v>777</v>
      </c>
      <c r="F55" s="213" t="s">
        <v>777</v>
      </c>
      <c r="G55" s="213" t="s">
        <v>1284</v>
      </c>
      <c r="H55" s="213" t="s">
        <v>908</v>
      </c>
      <c r="I55" s="213" t="s">
        <v>1284</v>
      </c>
      <c r="J55" s="213" t="s">
        <v>1284</v>
      </c>
      <c r="K55" s="213" t="s">
        <v>1284</v>
      </c>
      <c r="L55" s="213" t="s">
        <v>1284</v>
      </c>
      <c r="M55" s="213" t="s">
        <v>908</v>
      </c>
      <c r="N55" s="213" t="s">
        <v>1284</v>
      </c>
      <c r="O55" s="213" t="s">
        <v>1284</v>
      </c>
      <c r="P55" s="213" t="s">
        <v>1284</v>
      </c>
      <c r="Q55" s="213" t="s">
        <v>1462</v>
      </c>
      <c r="R55" s="213" t="s">
        <v>1462</v>
      </c>
      <c r="S55" s="213" t="s">
        <v>1462</v>
      </c>
      <c r="T55" s="213" t="s">
        <v>1462</v>
      </c>
      <c r="U55" s="213" t="s">
        <v>1462</v>
      </c>
    </row>
    <row r="56" spans="1:21" ht="30" customHeight="1" x14ac:dyDescent="0.2">
      <c r="A56" s="218" t="s">
        <v>909</v>
      </c>
      <c r="B56" s="213" t="s">
        <v>777</v>
      </c>
      <c r="C56" s="213" t="s">
        <v>777</v>
      </c>
      <c r="D56" s="213" t="s">
        <v>777</v>
      </c>
      <c r="E56" s="213" t="s">
        <v>777</v>
      </c>
      <c r="F56" s="213" t="s">
        <v>777</v>
      </c>
      <c r="G56" s="213" t="s">
        <v>1285</v>
      </c>
      <c r="H56" s="213" t="s">
        <v>910</v>
      </c>
      <c r="I56" s="213" t="s">
        <v>1285</v>
      </c>
      <c r="J56" s="213" t="s">
        <v>1285</v>
      </c>
      <c r="K56" s="213" t="s">
        <v>1285</v>
      </c>
      <c r="L56" s="213" t="s">
        <v>1285</v>
      </c>
      <c r="M56" s="213" t="s">
        <v>910</v>
      </c>
      <c r="N56" s="213" t="s">
        <v>1285</v>
      </c>
      <c r="O56" s="213" t="s">
        <v>1285</v>
      </c>
      <c r="P56" s="213" t="s">
        <v>1285</v>
      </c>
      <c r="Q56" s="213" t="s">
        <v>1462</v>
      </c>
      <c r="R56" s="213" t="s">
        <v>1462</v>
      </c>
      <c r="S56" s="213" t="s">
        <v>1462</v>
      </c>
      <c r="T56" s="213" t="s">
        <v>1462</v>
      </c>
      <c r="U56" s="213" t="s">
        <v>1462</v>
      </c>
    </row>
    <row r="57" spans="1:21" ht="30" customHeight="1" x14ac:dyDescent="0.2">
      <c r="A57" s="218" t="s">
        <v>911</v>
      </c>
      <c r="B57" s="213" t="s">
        <v>777</v>
      </c>
      <c r="C57" s="213" t="s">
        <v>777</v>
      </c>
      <c r="D57" s="213" t="s">
        <v>777</v>
      </c>
      <c r="E57" s="213" t="s">
        <v>777</v>
      </c>
      <c r="F57" s="213" t="s">
        <v>777</v>
      </c>
      <c r="G57" s="213" t="s">
        <v>1286</v>
      </c>
      <c r="H57" s="213" t="s">
        <v>912</v>
      </c>
      <c r="I57" s="213" t="s">
        <v>1286</v>
      </c>
      <c r="J57" s="213" t="s">
        <v>1286</v>
      </c>
      <c r="K57" s="213" t="s">
        <v>1286</v>
      </c>
      <c r="L57" s="213" t="s">
        <v>1286</v>
      </c>
      <c r="M57" s="213" t="s">
        <v>912</v>
      </c>
      <c r="N57" s="213" t="s">
        <v>1286</v>
      </c>
      <c r="O57" s="213" t="s">
        <v>1286</v>
      </c>
      <c r="P57" s="213" t="s">
        <v>1286</v>
      </c>
      <c r="Q57" s="213" t="s">
        <v>1462</v>
      </c>
      <c r="R57" s="213" t="s">
        <v>1462</v>
      </c>
      <c r="S57" s="213" t="s">
        <v>1462</v>
      </c>
      <c r="T57" s="213" t="s">
        <v>1462</v>
      </c>
      <c r="U57" s="213" t="s">
        <v>1462</v>
      </c>
    </row>
    <row r="58" spans="1:21" ht="30" customHeight="1" x14ac:dyDescent="0.2">
      <c r="A58" s="218" t="s">
        <v>913</v>
      </c>
      <c r="B58" s="213" t="s">
        <v>777</v>
      </c>
      <c r="C58" s="213" t="s">
        <v>777</v>
      </c>
      <c r="D58" s="213" t="s">
        <v>777</v>
      </c>
      <c r="E58" s="213" t="s">
        <v>777</v>
      </c>
      <c r="F58" s="213" t="s">
        <v>777</v>
      </c>
      <c r="G58" s="213" t="s">
        <v>1287</v>
      </c>
      <c r="H58" s="213" t="s">
        <v>914</v>
      </c>
      <c r="I58" s="213" t="s">
        <v>1287</v>
      </c>
      <c r="J58" s="213" t="s">
        <v>1287</v>
      </c>
      <c r="K58" s="213" t="s">
        <v>1287</v>
      </c>
      <c r="L58" s="213" t="s">
        <v>1287</v>
      </c>
      <c r="M58" s="213" t="s">
        <v>914</v>
      </c>
      <c r="N58" s="213" t="s">
        <v>1287</v>
      </c>
      <c r="O58" s="213" t="s">
        <v>1287</v>
      </c>
      <c r="P58" s="213" t="s">
        <v>1287</v>
      </c>
      <c r="Q58" s="213" t="s">
        <v>1462</v>
      </c>
      <c r="R58" s="213" t="s">
        <v>1462</v>
      </c>
      <c r="S58" s="213" t="s">
        <v>1462</v>
      </c>
      <c r="T58" s="213" t="s">
        <v>1462</v>
      </c>
      <c r="U58" s="213" t="s">
        <v>1462</v>
      </c>
    </row>
    <row r="59" spans="1:21" ht="30" customHeight="1" x14ac:dyDescent="0.2">
      <c r="A59" s="218" t="s">
        <v>915</v>
      </c>
      <c r="B59" s="213" t="s">
        <v>777</v>
      </c>
      <c r="C59" s="213" t="s">
        <v>777</v>
      </c>
      <c r="D59" s="213" t="s">
        <v>777</v>
      </c>
      <c r="E59" s="213" t="s">
        <v>777</v>
      </c>
      <c r="F59" s="213" t="s">
        <v>777</v>
      </c>
      <c r="G59" s="213" t="s">
        <v>1288</v>
      </c>
      <c r="H59" s="213" t="s">
        <v>916</v>
      </c>
      <c r="I59" s="213" t="s">
        <v>1288</v>
      </c>
      <c r="J59" s="213" t="s">
        <v>1288</v>
      </c>
      <c r="K59" s="213" t="s">
        <v>1288</v>
      </c>
      <c r="L59" s="213" t="s">
        <v>1288</v>
      </c>
      <c r="M59" s="213" t="s">
        <v>916</v>
      </c>
      <c r="N59" s="213" t="s">
        <v>1288</v>
      </c>
      <c r="O59" s="213" t="s">
        <v>1288</v>
      </c>
      <c r="P59" s="213" t="s">
        <v>1288</v>
      </c>
      <c r="Q59" s="213" t="s">
        <v>1462</v>
      </c>
      <c r="R59" s="213" t="s">
        <v>1462</v>
      </c>
      <c r="S59" s="213" t="s">
        <v>1462</v>
      </c>
      <c r="T59" s="213" t="s">
        <v>1462</v>
      </c>
      <c r="U59" s="213" t="s">
        <v>1462</v>
      </c>
    </row>
    <row r="60" spans="1:21" ht="30" customHeight="1" x14ac:dyDescent="0.2">
      <c r="A60" s="220" t="s">
        <v>917</v>
      </c>
      <c r="B60" s="213" t="s">
        <v>777</v>
      </c>
      <c r="C60" s="213" t="s">
        <v>777</v>
      </c>
      <c r="D60" s="213" t="s">
        <v>777</v>
      </c>
      <c r="E60" s="213" t="s">
        <v>777</v>
      </c>
      <c r="F60" s="213" t="s">
        <v>777</v>
      </c>
      <c r="G60" s="213" t="s">
        <v>1289</v>
      </c>
      <c r="H60" s="213" t="s">
        <v>918</v>
      </c>
      <c r="I60" s="213" t="s">
        <v>1289</v>
      </c>
      <c r="J60" s="213" t="s">
        <v>1289</v>
      </c>
      <c r="K60" s="213" t="s">
        <v>1289</v>
      </c>
      <c r="L60" s="213" t="s">
        <v>1289</v>
      </c>
      <c r="M60" s="213" t="s">
        <v>918</v>
      </c>
      <c r="N60" s="213" t="s">
        <v>1289</v>
      </c>
      <c r="O60" s="213" t="s">
        <v>1289</v>
      </c>
      <c r="P60" s="213" t="s">
        <v>1289</v>
      </c>
      <c r="Q60" s="213" t="s">
        <v>1462</v>
      </c>
      <c r="R60" s="213" t="s">
        <v>1462</v>
      </c>
      <c r="S60" s="213" t="s">
        <v>1462</v>
      </c>
      <c r="T60" s="213" t="s">
        <v>1462</v>
      </c>
      <c r="U60" s="213" t="s">
        <v>1462</v>
      </c>
    </row>
    <row r="61" spans="1:21" ht="30" customHeight="1" x14ac:dyDescent="0.2">
      <c r="A61" s="220" t="s">
        <v>919</v>
      </c>
      <c r="B61" s="213" t="s">
        <v>777</v>
      </c>
      <c r="C61" s="213" t="s">
        <v>777</v>
      </c>
      <c r="D61" s="213" t="s">
        <v>777</v>
      </c>
      <c r="E61" s="213" t="s">
        <v>777</v>
      </c>
      <c r="F61" s="213" t="s">
        <v>777</v>
      </c>
      <c r="G61" s="213" t="s">
        <v>1290</v>
      </c>
      <c r="H61" s="213" t="s">
        <v>920</v>
      </c>
      <c r="I61" s="213" t="s">
        <v>1290</v>
      </c>
      <c r="J61" s="213" t="s">
        <v>1290</v>
      </c>
      <c r="K61" s="213" t="s">
        <v>1290</v>
      </c>
      <c r="L61" s="213" t="s">
        <v>1290</v>
      </c>
      <c r="M61" s="213" t="s">
        <v>920</v>
      </c>
      <c r="N61" s="213" t="s">
        <v>1290</v>
      </c>
      <c r="O61" s="213" t="s">
        <v>1290</v>
      </c>
      <c r="P61" s="213" t="s">
        <v>1290</v>
      </c>
      <c r="Q61" s="213" t="s">
        <v>1462</v>
      </c>
      <c r="R61" s="213" t="s">
        <v>1462</v>
      </c>
      <c r="S61" s="213" t="s">
        <v>1462</v>
      </c>
      <c r="T61" s="213" t="s">
        <v>1462</v>
      </c>
      <c r="U61" s="213" t="s">
        <v>1462</v>
      </c>
    </row>
    <row r="62" spans="1:21" ht="30" customHeight="1" x14ac:dyDescent="0.2">
      <c r="A62" s="218" t="s">
        <v>921</v>
      </c>
      <c r="B62" s="213" t="s">
        <v>777</v>
      </c>
      <c r="C62" s="213" t="s">
        <v>777</v>
      </c>
      <c r="D62" s="213" t="s">
        <v>777</v>
      </c>
      <c r="E62" s="213" t="s">
        <v>777</v>
      </c>
      <c r="F62" s="213" t="s">
        <v>777</v>
      </c>
      <c r="G62" s="213" t="s">
        <v>1291</v>
      </c>
      <c r="H62" s="213" t="s">
        <v>922</v>
      </c>
      <c r="I62" s="213" t="s">
        <v>1291</v>
      </c>
      <c r="J62" s="213" t="s">
        <v>1291</v>
      </c>
      <c r="K62" s="213" t="s">
        <v>1291</v>
      </c>
      <c r="L62" s="213" t="s">
        <v>1291</v>
      </c>
      <c r="M62" s="213" t="s">
        <v>922</v>
      </c>
      <c r="N62" s="213" t="s">
        <v>1291</v>
      </c>
      <c r="O62" s="213" t="s">
        <v>1291</v>
      </c>
      <c r="P62" s="213" t="s">
        <v>1291</v>
      </c>
      <c r="Q62" s="213" t="s">
        <v>1465</v>
      </c>
      <c r="R62" s="213" t="s">
        <v>1465</v>
      </c>
      <c r="S62" s="213" t="s">
        <v>1465</v>
      </c>
      <c r="T62" s="213" t="s">
        <v>1465</v>
      </c>
      <c r="U62" s="213" t="s">
        <v>1465</v>
      </c>
    </row>
    <row r="63" spans="1:21" ht="30" customHeight="1" x14ac:dyDescent="0.2">
      <c r="A63" s="218" t="s">
        <v>923</v>
      </c>
      <c r="B63" s="213" t="s">
        <v>777</v>
      </c>
      <c r="C63" s="213" t="s">
        <v>777</v>
      </c>
      <c r="D63" s="213" t="s">
        <v>777</v>
      </c>
      <c r="E63" s="213" t="s">
        <v>777</v>
      </c>
      <c r="F63" s="213" t="s">
        <v>777</v>
      </c>
      <c r="G63" s="213" t="s">
        <v>1292</v>
      </c>
      <c r="H63" s="213" t="s">
        <v>924</v>
      </c>
      <c r="I63" s="213" t="s">
        <v>1292</v>
      </c>
      <c r="J63" s="213" t="s">
        <v>1292</v>
      </c>
      <c r="K63" s="213" t="s">
        <v>1292</v>
      </c>
      <c r="L63" s="213" t="s">
        <v>1292</v>
      </c>
      <c r="M63" s="213" t="s">
        <v>924</v>
      </c>
      <c r="N63" s="213" t="s">
        <v>1292</v>
      </c>
      <c r="O63" s="213" t="s">
        <v>1292</v>
      </c>
      <c r="P63" s="213" t="s">
        <v>1292</v>
      </c>
      <c r="Q63" s="213" t="s">
        <v>1465</v>
      </c>
      <c r="R63" s="213" t="s">
        <v>1465</v>
      </c>
      <c r="S63" s="213" t="s">
        <v>1465</v>
      </c>
      <c r="T63" s="213" t="s">
        <v>1465</v>
      </c>
      <c r="U63" s="213" t="s">
        <v>1465</v>
      </c>
    </row>
    <row r="64" spans="1:21" ht="30" customHeight="1" x14ac:dyDescent="0.2">
      <c r="A64" s="218" t="s">
        <v>925</v>
      </c>
      <c r="B64" s="213" t="s">
        <v>777</v>
      </c>
      <c r="C64" s="213" t="s">
        <v>777</v>
      </c>
      <c r="D64" s="213" t="s">
        <v>777</v>
      </c>
      <c r="E64" s="213" t="s">
        <v>777</v>
      </c>
      <c r="F64" s="213" t="s">
        <v>777</v>
      </c>
      <c r="G64" s="213" t="s">
        <v>1293</v>
      </c>
      <c r="H64" s="213" t="s">
        <v>926</v>
      </c>
      <c r="I64" s="213" t="s">
        <v>1293</v>
      </c>
      <c r="J64" s="213" t="s">
        <v>1293</v>
      </c>
      <c r="K64" s="213" t="s">
        <v>1293</v>
      </c>
      <c r="L64" s="213" t="s">
        <v>1293</v>
      </c>
      <c r="M64" s="213" t="s">
        <v>926</v>
      </c>
      <c r="N64" s="213" t="s">
        <v>1293</v>
      </c>
      <c r="O64" s="213" t="s">
        <v>1293</v>
      </c>
      <c r="P64" s="213" t="s">
        <v>1293</v>
      </c>
      <c r="Q64" s="213" t="s">
        <v>1462</v>
      </c>
      <c r="R64" s="213" t="s">
        <v>1462</v>
      </c>
      <c r="S64" s="213" t="s">
        <v>1462</v>
      </c>
      <c r="T64" s="213" t="s">
        <v>1462</v>
      </c>
      <c r="U64" s="213" t="s">
        <v>1462</v>
      </c>
    </row>
    <row r="65" spans="1:23" ht="30" customHeight="1" x14ac:dyDescent="0.2">
      <c r="A65" s="218" t="s">
        <v>927</v>
      </c>
      <c r="B65" s="213" t="s">
        <v>777</v>
      </c>
      <c r="C65" s="213" t="s">
        <v>777</v>
      </c>
      <c r="D65" s="213" t="s">
        <v>777</v>
      </c>
      <c r="E65" s="213" t="s">
        <v>777</v>
      </c>
      <c r="F65" s="213" t="s">
        <v>777</v>
      </c>
      <c r="G65" s="213" t="s">
        <v>1294</v>
      </c>
      <c r="H65" s="213" t="s">
        <v>928</v>
      </c>
      <c r="I65" s="213" t="s">
        <v>1294</v>
      </c>
      <c r="J65" s="213" t="s">
        <v>1294</v>
      </c>
      <c r="K65" s="213" t="s">
        <v>1294</v>
      </c>
      <c r="L65" s="213" t="s">
        <v>1294</v>
      </c>
      <c r="M65" s="213" t="s">
        <v>928</v>
      </c>
      <c r="N65" s="213" t="s">
        <v>1294</v>
      </c>
      <c r="O65" s="213" t="s">
        <v>1294</v>
      </c>
      <c r="P65" s="213" t="s">
        <v>1294</v>
      </c>
      <c r="Q65" s="213" t="s">
        <v>1462</v>
      </c>
      <c r="R65" s="213" t="s">
        <v>1462</v>
      </c>
      <c r="S65" s="213" t="s">
        <v>1462</v>
      </c>
      <c r="T65" s="213" t="s">
        <v>1462</v>
      </c>
      <c r="U65" s="213" t="s">
        <v>1462</v>
      </c>
    </row>
    <row r="66" spans="1:23" ht="30" customHeight="1" x14ac:dyDescent="0.2">
      <c r="A66" s="218" t="s">
        <v>929</v>
      </c>
      <c r="B66" s="213" t="s">
        <v>777</v>
      </c>
      <c r="C66" s="213" t="s">
        <v>777</v>
      </c>
      <c r="D66" s="213" t="s">
        <v>777</v>
      </c>
      <c r="E66" s="213" t="s">
        <v>777</v>
      </c>
      <c r="F66" s="213" t="s">
        <v>777</v>
      </c>
      <c r="G66" s="213" t="s">
        <v>1295</v>
      </c>
      <c r="H66" s="213" t="s">
        <v>930</v>
      </c>
      <c r="I66" s="213" t="s">
        <v>1295</v>
      </c>
      <c r="J66" s="213" t="s">
        <v>1295</v>
      </c>
      <c r="K66" s="213" t="s">
        <v>1295</v>
      </c>
      <c r="L66" s="213" t="s">
        <v>1295</v>
      </c>
      <c r="M66" s="213" t="s">
        <v>930</v>
      </c>
      <c r="N66" s="213" t="s">
        <v>1295</v>
      </c>
      <c r="O66" s="213" t="s">
        <v>1295</v>
      </c>
      <c r="P66" s="213" t="s">
        <v>1295</v>
      </c>
      <c r="Q66" s="213" t="s">
        <v>1462</v>
      </c>
      <c r="R66" s="213" t="s">
        <v>1462</v>
      </c>
      <c r="S66" s="213" t="s">
        <v>1462</v>
      </c>
      <c r="T66" s="213" t="s">
        <v>1462</v>
      </c>
      <c r="U66" s="213" t="s">
        <v>1462</v>
      </c>
      <c r="W66" s="221"/>
    </row>
    <row r="67" spans="1:23" ht="30" customHeight="1" x14ac:dyDescent="0.2">
      <c r="A67" s="218" t="s">
        <v>931</v>
      </c>
      <c r="B67" s="213" t="s">
        <v>777</v>
      </c>
      <c r="C67" s="213" t="s">
        <v>777</v>
      </c>
      <c r="D67" s="213" t="s">
        <v>777</v>
      </c>
      <c r="E67" s="213" t="s">
        <v>777</v>
      </c>
      <c r="F67" s="213" t="s">
        <v>777</v>
      </c>
      <c r="G67" s="213" t="s">
        <v>1296</v>
      </c>
      <c r="H67" s="213" t="s">
        <v>932</v>
      </c>
      <c r="I67" s="213" t="s">
        <v>1296</v>
      </c>
      <c r="J67" s="213" t="s">
        <v>1296</v>
      </c>
      <c r="K67" s="213" t="s">
        <v>1296</v>
      </c>
      <c r="L67" s="213" t="s">
        <v>1296</v>
      </c>
      <c r="M67" s="213" t="s">
        <v>932</v>
      </c>
      <c r="N67" s="213" t="s">
        <v>1296</v>
      </c>
      <c r="O67" s="213" t="s">
        <v>1296</v>
      </c>
      <c r="P67" s="213" t="s">
        <v>1296</v>
      </c>
      <c r="Q67" s="213" t="s">
        <v>1462</v>
      </c>
      <c r="R67" s="213" t="s">
        <v>1462</v>
      </c>
      <c r="S67" s="213" t="s">
        <v>1462</v>
      </c>
      <c r="T67" s="213" t="s">
        <v>1462</v>
      </c>
      <c r="U67" s="213" t="s">
        <v>1462</v>
      </c>
      <c r="W67" s="221"/>
    </row>
    <row r="68" spans="1:23" ht="30" customHeight="1" x14ac:dyDescent="0.2">
      <c r="A68" s="218" t="s">
        <v>933</v>
      </c>
      <c r="B68" s="213" t="s">
        <v>777</v>
      </c>
      <c r="C68" s="213" t="s">
        <v>777</v>
      </c>
      <c r="D68" s="213" t="s">
        <v>777</v>
      </c>
      <c r="E68" s="213" t="s">
        <v>777</v>
      </c>
      <c r="F68" s="213" t="s">
        <v>777</v>
      </c>
      <c r="G68" s="213" t="s">
        <v>1297</v>
      </c>
      <c r="H68" s="213" t="s">
        <v>934</v>
      </c>
      <c r="I68" s="213" t="s">
        <v>1297</v>
      </c>
      <c r="J68" s="213" t="s">
        <v>1297</v>
      </c>
      <c r="K68" s="213" t="s">
        <v>1297</v>
      </c>
      <c r="L68" s="213" t="s">
        <v>1297</v>
      </c>
      <c r="M68" s="213" t="s">
        <v>934</v>
      </c>
      <c r="N68" s="213" t="s">
        <v>1297</v>
      </c>
      <c r="O68" s="213" t="s">
        <v>1297</v>
      </c>
      <c r="P68" s="213" t="s">
        <v>1297</v>
      </c>
      <c r="Q68" s="213" t="s">
        <v>1463</v>
      </c>
      <c r="R68" s="213" t="s">
        <v>1463</v>
      </c>
      <c r="S68" s="213" t="s">
        <v>1463</v>
      </c>
      <c r="T68" s="213" t="s">
        <v>1463</v>
      </c>
      <c r="U68" s="213" t="s">
        <v>1463</v>
      </c>
      <c r="W68" s="221"/>
    </row>
    <row r="69" spans="1:23" ht="30" customHeight="1" x14ac:dyDescent="0.2">
      <c r="A69" s="222" t="s">
        <v>935</v>
      </c>
      <c r="B69" s="213" t="s">
        <v>777</v>
      </c>
      <c r="C69" s="213" t="s">
        <v>777</v>
      </c>
      <c r="D69" s="213" t="s">
        <v>777</v>
      </c>
      <c r="E69" s="213" t="s">
        <v>777</v>
      </c>
      <c r="F69" s="213" t="s">
        <v>777</v>
      </c>
      <c r="G69" s="213" t="s">
        <v>1298</v>
      </c>
      <c r="H69" s="213" t="s">
        <v>936</v>
      </c>
      <c r="I69" s="213" t="s">
        <v>1298</v>
      </c>
      <c r="J69" s="213" t="s">
        <v>1298</v>
      </c>
      <c r="K69" s="213" t="s">
        <v>1298</v>
      </c>
      <c r="L69" s="213" t="s">
        <v>1298</v>
      </c>
      <c r="M69" s="213" t="s">
        <v>936</v>
      </c>
      <c r="N69" s="213" t="s">
        <v>1298</v>
      </c>
      <c r="O69" s="213" t="s">
        <v>1298</v>
      </c>
      <c r="P69" s="213" t="s">
        <v>1298</v>
      </c>
      <c r="Q69" s="213" t="s">
        <v>1462</v>
      </c>
      <c r="R69" s="213" t="s">
        <v>1462</v>
      </c>
      <c r="S69" s="213" t="s">
        <v>1462</v>
      </c>
      <c r="T69" s="213" t="s">
        <v>1462</v>
      </c>
      <c r="U69" s="213" t="s">
        <v>1462</v>
      </c>
    </row>
    <row r="70" spans="1:23" ht="30" customHeight="1" x14ac:dyDescent="0.2">
      <c r="A70" s="222" t="s">
        <v>937</v>
      </c>
      <c r="B70" s="213" t="s">
        <v>777</v>
      </c>
      <c r="C70" s="213" t="s">
        <v>777</v>
      </c>
      <c r="D70" s="213" t="s">
        <v>777</v>
      </c>
      <c r="E70" s="213" t="s">
        <v>777</v>
      </c>
      <c r="F70" s="213" t="s">
        <v>777</v>
      </c>
      <c r="G70" s="213" t="s">
        <v>1299</v>
      </c>
      <c r="H70" s="213" t="s">
        <v>1180</v>
      </c>
      <c r="I70" s="213" t="s">
        <v>1299</v>
      </c>
      <c r="J70" s="213" t="s">
        <v>1299</v>
      </c>
      <c r="K70" s="213" t="s">
        <v>1299</v>
      </c>
      <c r="L70" s="213" t="s">
        <v>1299</v>
      </c>
      <c r="M70" s="213" t="s">
        <v>1180</v>
      </c>
      <c r="N70" s="213" t="s">
        <v>1299</v>
      </c>
      <c r="O70" s="213" t="s">
        <v>1299</v>
      </c>
      <c r="P70" s="213" t="s">
        <v>1299</v>
      </c>
      <c r="Q70" s="213" t="s">
        <v>1462</v>
      </c>
      <c r="R70" s="213" t="s">
        <v>1462</v>
      </c>
      <c r="S70" s="213" t="s">
        <v>1462</v>
      </c>
      <c r="T70" s="213" t="s">
        <v>1462</v>
      </c>
      <c r="U70" s="213" t="s">
        <v>1462</v>
      </c>
    </row>
    <row r="71" spans="1:23" ht="30" customHeight="1" x14ac:dyDescent="0.2">
      <c r="A71" s="222" t="s">
        <v>938</v>
      </c>
      <c r="B71" s="213" t="s">
        <v>777</v>
      </c>
      <c r="C71" s="213" t="s">
        <v>777</v>
      </c>
      <c r="D71" s="213" t="s">
        <v>777</v>
      </c>
      <c r="E71" s="213" t="s">
        <v>777</v>
      </c>
      <c r="F71" s="213" t="s">
        <v>777</v>
      </c>
      <c r="G71" s="213" t="s">
        <v>1300</v>
      </c>
      <c r="H71" s="213" t="s">
        <v>939</v>
      </c>
      <c r="I71" s="213" t="s">
        <v>1300</v>
      </c>
      <c r="J71" s="213" t="s">
        <v>1300</v>
      </c>
      <c r="K71" s="213" t="s">
        <v>1300</v>
      </c>
      <c r="L71" s="213" t="s">
        <v>1300</v>
      </c>
      <c r="M71" s="213" t="s">
        <v>939</v>
      </c>
      <c r="N71" s="213" t="s">
        <v>1300</v>
      </c>
      <c r="O71" s="213" t="s">
        <v>1300</v>
      </c>
      <c r="P71" s="213" t="s">
        <v>1300</v>
      </c>
      <c r="Q71" s="213" t="s">
        <v>1466</v>
      </c>
      <c r="R71" s="213" t="s">
        <v>1466</v>
      </c>
      <c r="S71" s="213" t="s">
        <v>1466</v>
      </c>
      <c r="T71" s="213" t="s">
        <v>1466</v>
      </c>
      <c r="U71" s="213" t="s">
        <v>1466</v>
      </c>
    </row>
    <row r="72" spans="1:23" ht="30" customHeight="1" x14ac:dyDescent="0.2">
      <c r="A72" s="222" t="s">
        <v>940</v>
      </c>
      <c r="B72" s="213" t="s">
        <v>777</v>
      </c>
      <c r="C72" s="213" t="s">
        <v>777</v>
      </c>
      <c r="D72" s="213" t="s">
        <v>777</v>
      </c>
      <c r="E72" s="213" t="s">
        <v>777</v>
      </c>
      <c r="F72" s="213" t="s">
        <v>777</v>
      </c>
      <c r="G72" s="213" t="s">
        <v>1301</v>
      </c>
      <c r="H72" s="213" t="s">
        <v>941</v>
      </c>
      <c r="I72" s="213" t="s">
        <v>1301</v>
      </c>
      <c r="J72" s="213" t="s">
        <v>1301</v>
      </c>
      <c r="K72" s="213" t="s">
        <v>1301</v>
      </c>
      <c r="L72" s="213" t="s">
        <v>1301</v>
      </c>
      <c r="M72" s="213" t="s">
        <v>941</v>
      </c>
      <c r="N72" s="213" t="s">
        <v>1301</v>
      </c>
      <c r="O72" s="213" t="s">
        <v>1301</v>
      </c>
      <c r="P72" s="213" t="s">
        <v>1301</v>
      </c>
      <c r="Q72" s="213" t="s">
        <v>1466</v>
      </c>
      <c r="R72" s="213" t="s">
        <v>1466</v>
      </c>
      <c r="S72" s="213" t="s">
        <v>1466</v>
      </c>
      <c r="T72" s="213" t="s">
        <v>1466</v>
      </c>
      <c r="U72" s="213" t="s">
        <v>1466</v>
      </c>
    </row>
    <row r="73" spans="1:23" ht="30" customHeight="1" x14ac:dyDescent="0.2">
      <c r="A73" s="222" t="s">
        <v>942</v>
      </c>
      <c r="B73" s="213" t="s">
        <v>777</v>
      </c>
      <c r="C73" s="213" t="s">
        <v>777</v>
      </c>
      <c r="D73" s="213" t="s">
        <v>777</v>
      </c>
      <c r="E73" s="213" t="s">
        <v>777</v>
      </c>
      <c r="F73" s="213" t="s">
        <v>777</v>
      </c>
      <c r="G73" s="213" t="s">
        <v>1302</v>
      </c>
      <c r="H73" s="213" t="s">
        <v>1181</v>
      </c>
      <c r="I73" s="213" t="s">
        <v>1302</v>
      </c>
      <c r="J73" s="213" t="s">
        <v>1302</v>
      </c>
      <c r="K73" s="213" t="s">
        <v>1302</v>
      </c>
      <c r="L73" s="213" t="s">
        <v>1302</v>
      </c>
      <c r="M73" s="213" t="s">
        <v>1181</v>
      </c>
      <c r="N73" s="213" t="s">
        <v>1302</v>
      </c>
      <c r="O73" s="213" t="s">
        <v>1302</v>
      </c>
      <c r="P73" s="213" t="s">
        <v>1302</v>
      </c>
      <c r="Q73" s="213" t="s">
        <v>1466</v>
      </c>
      <c r="R73" s="213" t="s">
        <v>1466</v>
      </c>
      <c r="S73" s="213" t="s">
        <v>1466</v>
      </c>
      <c r="T73" s="213" t="s">
        <v>1466</v>
      </c>
      <c r="U73" s="213" t="s">
        <v>1466</v>
      </c>
    </row>
    <row r="74" spans="1:23" ht="30" customHeight="1" x14ac:dyDescent="0.2">
      <c r="A74" s="222" t="s">
        <v>943</v>
      </c>
      <c r="B74" s="213" t="s">
        <v>777</v>
      </c>
      <c r="C74" s="213" t="s">
        <v>777</v>
      </c>
      <c r="D74" s="213" t="s">
        <v>777</v>
      </c>
      <c r="E74" s="213" t="s">
        <v>777</v>
      </c>
      <c r="F74" s="213" t="s">
        <v>777</v>
      </c>
      <c r="G74" s="213" t="s">
        <v>1303</v>
      </c>
      <c r="H74" s="213" t="s">
        <v>1182</v>
      </c>
      <c r="I74" s="213" t="s">
        <v>1303</v>
      </c>
      <c r="J74" s="213" t="s">
        <v>1303</v>
      </c>
      <c r="K74" s="213" t="s">
        <v>1303</v>
      </c>
      <c r="L74" s="213" t="s">
        <v>1303</v>
      </c>
      <c r="M74" s="213" t="s">
        <v>1182</v>
      </c>
      <c r="N74" s="213" t="s">
        <v>1303</v>
      </c>
      <c r="O74" s="213" t="s">
        <v>1303</v>
      </c>
      <c r="P74" s="213" t="s">
        <v>1303</v>
      </c>
      <c r="Q74" s="213" t="s">
        <v>1466</v>
      </c>
      <c r="R74" s="213" t="s">
        <v>1466</v>
      </c>
      <c r="S74" s="213" t="s">
        <v>1466</v>
      </c>
      <c r="T74" s="213" t="s">
        <v>1466</v>
      </c>
      <c r="U74" s="213" t="s">
        <v>1466</v>
      </c>
    </row>
    <row r="75" spans="1:23" ht="30" customHeight="1" x14ac:dyDescent="0.2">
      <c r="A75" s="222" t="s">
        <v>938</v>
      </c>
      <c r="B75" s="213" t="s">
        <v>777</v>
      </c>
      <c r="C75" s="213" t="s">
        <v>777</v>
      </c>
      <c r="D75" s="213" t="s">
        <v>777</v>
      </c>
      <c r="E75" s="213" t="s">
        <v>777</v>
      </c>
      <c r="F75" s="213" t="s">
        <v>777</v>
      </c>
      <c r="G75" s="213" t="s">
        <v>1300</v>
      </c>
      <c r="H75" s="213" t="s">
        <v>944</v>
      </c>
      <c r="I75" s="213" t="s">
        <v>1300</v>
      </c>
      <c r="J75" s="213" t="s">
        <v>1300</v>
      </c>
      <c r="K75" s="213" t="s">
        <v>1300</v>
      </c>
      <c r="L75" s="213" t="s">
        <v>1300</v>
      </c>
      <c r="M75" s="213" t="s">
        <v>944</v>
      </c>
      <c r="N75" s="213" t="s">
        <v>1300</v>
      </c>
      <c r="O75" s="213" t="s">
        <v>1300</v>
      </c>
      <c r="P75" s="213" t="s">
        <v>1300</v>
      </c>
      <c r="Q75" s="213" t="s">
        <v>1466</v>
      </c>
      <c r="R75" s="213" t="s">
        <v>1466</v>
      </c>
      <c r="S75" s="213" t="s">
        <v>1466</v>
      </c>
      <c r="T75" s="213" t="s">
        <v>1466</v>
      </c>
      <c r="U75" s="213" t="s">
        <v>1466</v>
      </c>
    </row>
    <row r="76" spans="1:23" ht="30" customHeight="1" x14ac:dyDescent="0.2">
      <c r="A76" s="222" t="s">
        <v>945</v>
      </c>
      <c r="B76" s="213" t="s">
        <v>777</v>
      </c>
      <c r="C76" s="213" t="s">
        <v>777</v>
      </c>
      <c r="D76" s="213" t="s">
        <v>777</v>
      </c>
      <c r="E76" s="213" t="s">
        <v>777</v>
      </c>
      <c r="F76" s="213" t="s">
        <v>777</v>
      </c>
      <c r="G76" s="213" t="s">
        <v>1304</v>
      </c>
      <c r="H76" s="213" t="s">
        <v>946</v>
      </c>
      <c r="I76" s="213" t="s">
        <v>1304</v>
      </c>
      <c r="J76" s="213" t="s">
        <v>1304</v>
      </c>
      <c r="K76" s="213" t="s">
        <v>1304</v>
      </c>
      <c r="L76" s="213" t="s">
        <v>1304</v>
      </c>
      <c r="M76" s="213" t="s">
        <v>946</v>
      </c>
      <c r="N76" s="213" t="s">
        <v>1304</v>
      </c>
      <c r="O76" s="213" t="s">
        <v>1304</v>
      </c>
      <c r="P76" s="213" t="s">
        <v>1304</v>
      </c>
      <c r="Q76" s="213" t="s">
        <v>1462</v>
      </c>
      <c r="R76" s="213" t="s">
        <v>1462</v>
      </c>
      <c r="S76" s="213" t="s">
        <v>1462</v>
      </c>
      <c r="T76" s="213" t="s">
        <v>1462</v>
      </c>
      <c r="U76" s="213" t="s">
        <v>1462</v>
      </c>
    </row>
    <row r="77" spans="1:23" ht="30" customHeight="1" x14ac:dyDescent="0.2">
      <c r="A77" s="222" t="s">
        <v>947</v>
      </c>
      <c r="B77" s="213" t="s">
        <v>777</v>
      </c>
      <c r="C77" s="213" t="s">
        <v>777</v>
      </c>
      <c r="D77" s="213" t="s">
        <v>777</v>
      </c>
      <c r="E77" s="213" t="s">
        <v>777</v>
      </c>
      <c r="F77" s="213" t="s">
        <v>777</v>
      </c>
      <c r="G77" s="213" t="s">
        <v>1305</v>
      </c>
      <c r="H77" s="213" t="s">
        <v>948</v>
      </c>
      <c r="I77" s="213" t="s">
        <v>1305</v>
      </c>
      <c r="J77" s="213" t="s">
        <v>1305</v>
      </c>
      <c r="K77" s="213" t="s">
        <v>1305</v>
      </c>
      <c r="L77" s="213" t="s">
        <v>1305</v>
      </c>
      <c r="M77" s="213" t="s">
        <v>948</v>
      </c>
      <c r="N77" s="213" t="s">
        <v>1305</v>
      </c>
      <c r="O77" s="213" t="s">
        <v>1305</v>
      </c>
      <c r="P77" s="213" t="s">
        <v>1305</v>
      </c>
      <c r="Q77" s="213" t="s">
        <v>1462</v>
      </c>
      <c r="R77" s="213" t="s">
        <v>1462</v>
      </c>
      <c r="S77" s="213" t="s">
        <v>1462</v>
      </c>
      <c r="T77" s="213" t="s">
        <v>1462</v>
      </c>
      <c r="U77" s="213" t="s">
        <v>1462</v>
      </c>
    </row>
    <row r="78" spans="1:23" ht="30" customHeight="1" x14ac:dyDescent="0.2">
      <c r="A78" s="222" t="s">
        <v>949</v>
      </c>
      <c r="B78" s="213" t="s">
        <v>777</v>
      </c>
      <c r="C78" s="213" t="s">
        <v>777</v>
      </c>
      <c r="D78" s="213" t="s">
        <v>777</v>
      </c>
      <c r="E78" s="213" t="s">
        <v>777</v>
      </c>
      <c r="F78" s="213" t="s">
        <v>777</v>
      </c>
      <c r="G78" s="213" t="s">
        <v>1306</v>
      </c>
      <c r="H78" s="213" t="s">
        <v>950</v>
      </c>
      <c r="I78" s="213" t="s">
        <v>1306</v>
      </c>
      <c r="J78" s="213" t="s">
        <v>1306</v>
      </c>
      <c r="K78" s="213" t="s">
        <v>1306</v>
      </c>
      <c r="L78" s="213" t="s">
        <v>1306</v>
      </c>
      <c r="M78" s="213" t="s">
        <v>950</v>
      </c>
      <c r="N78" s="213" t="s">
        <v>1306</v>
      </c>
      <c r="O78" s="213" t="s">
        <v>1306</v>
      </c>
      <c r="P78" s="213" t="s">
        <v>1306</v>
      </c>
      <c r="Q78" s="213" t="s">
        <v>1462</v>
      </c>
      <c r="R78" s="213" t="s">
        <v>1462</v>
      </c>
      <c r="S78" s="213" t="s">
        <v>1462</v>
      </c>
      <c r="T78" s="213" t="s">
        <v>1462</v>
      </c>
      <c r="U78" s="213" t="s">
        <v>1462</v>
      </c>
    </row>
    <row r="79" spans="1:23" ht="30" customHeight="1" x14ac:dyDescent="0.2">
      <c r="A79" s="222" t="s">
        <v>951</v>
      </c>
      <c r="B79" s="213" t="s">
        <v>777</v>
      </c>
      <c r="C79" s="213" t="s">
        <v>777</v>
      </c>
      <c r="D79" s="213" t="s">
        <v>777</v>
      </c>
      <c r="E79" s="213" t="s">
        <v>777</v>
      </c>
      <c r="F79" s="213" t="s">
        <v>777</v>
      </c>
      <c r="G79" s="213" t="s">
        <v>1307</v>
      </c>
      <c r="H79" s="213" t="s">
        <v>952</v>
      </c>
      <c r="I79" s="213" t="s">
        <v>1307</v>
      </c>
      <c r="J79" s="213" t="s">
        <v>1307</v>
      </c>
      <c r="K79" s="213" t="s">
        <v>1307</v>
      </c>
      <c r="L79" s="213" t="s">
        <v>1307</v>
      </c>
      <c r="M79" s="213" t="s">
        <v>952</v>
      </c>
      <c r="N79" s="213" t="s">
        <v>1307</v>
      </c>
      <c r="O79" s="213" t="s">
        <v>1307</v>
      </c>
      <c r="P79" s="213" t="s">
        <v>1307</v>
      </c>
      <c r="Q79" s="213" t="s">
        <v>1466</v>
      </c>
      <c r="R79" s="213" t="s">
        <v>1466</v>
      </c>
      <c r="S79" s="213" t="s">
        <v>1466</v>
      </c>
      <c r="T79" s="213" t="s">
        <v>1466</v>
      </c>
      <c r="U79" s="213" t="s">
        <v>1466</v>
      </c>
    </row>
    <row r="80" spans="1:23" ht="30" customHeight="1" x14ac:dyDescent="0.2">
      <c r="A80" s="222" t="s">
        <v>953</v>
      </c>
      <c r="B80" s="213" t="s">
        <v>777</v>
      </c>
      <c r="C80" s="213" t="s">
        <v>777</v>
      </c>
      <c r="D80" s="213" t="s">
        <v>777</v>
      </c>
      <c r="E80" s="213" t="s">
        <v>777</v>
      </c>
      <c r="F80" s="213" t="s">
        <v>777</v>
      </c>
      <c r="G80" s="213" t="s">
        <v>1307</v>
      </c>
      <c r="H80" s="213" t="s">
        <v>952</v>
      </c>
      <c r="I80" s="213" t="s">
        <v>1307</v>
      </c>
      <c r="J80" s="213" t="s">
        <v>1307</v>
      </c>
      <c r="K80" s="213" t="s">
        <v>1307</v>
      </c>
      <c r="L80" s="213" t="s">
        <v>1307</v>
      </c>
      <c r="M80" s="213" t="s">
        <v>952</v>
      </c>
      <c r="N80" s="213" t="s">
        <v>1307</v>
      </c>
      <c r="O80" s="213" t="s">
        <v>1307</v>
      </c>
      <c r="P80" s="213" t="s">
        <v>1307</v>
      </c>
      <c r="Q80" s="213" t="s">
        <v>1466</v>
      </c>
      <c r="R80" s="213" t="s">
        <v>1466</v>
      </c>
      <c r="S80" s="213" t="s">
        <v>1466</v>
      </c>
      <c r="T80" s="213" t="s">
        <v>1466</v>
      </c>
      <c r="U80" s="213" t="s">
        <v>1466</v>
      </c>
    </row>
    <row r="81" spans="1:21" ht="30" customHeight="1" x14ac:dyDescent="0.2">
      <c r="A81" s="222" t="s">
        <v>954</v>
      </c>
      <c r="B81" s="213" t="s">
        <v>777</v>
      </c>
      <c r="C81" s="213" t="s">
        <v>777</v>
      </c>
      <c r="D81" s="213" t="s">
        <v>777</v>
      </c>
      <c r="E81" s="213" t="s">
        <v>777</v>
      </c>
      <c r="F81" s="213" t="s">
        <v>777</v>
      </c>
      <c r="G81" s="213" t="s">
        <v>1307</v>
      </c>
      <c r="H81" s="213" t="s">
        <v>952</v>
      </c>
      <c r="I81" s="213" t="s">
        <v>1307</v>
      </c>
      <c r="J81" s="213" t="s">
        <v>1307</v>
      </c>
      <c r="K81" s="213" t="s">
        <v>1307</v>
      </c>
      <c r="L81" s="213" t="s">
        <v>1307</v>
      </c>
      <c r="M81" s="213" t="s">
        <v>952</v>
      </c>
      <c r="N81" s="213" t="s">
        <v>1307</v>
      </c>
      <c r="O81" s="213" t="s">
        <v>1307</v>
      </c>
      <c r="P81" s="213" t="s">
        <v>1307</v>
      </c>
      <c r="Q81" s="213" t="s">
        <v>1466</v>
      </c>
      <c r="R81" s="213" t="s">
        <v>1466</v>
      </c>
      <c r="S81" s="213" t="s">
        <v>1466</v>
      </c>
      <c r="T81" s="213" t="s">
        <v>1466</v>
      </c>
      <c r="U81" s="213" t="s">
        <v>1466</v>
      </c>
    </row>
    <row r="82" spans="1:21" ht="30" customHeight="1" x14ac:dyDescent="0.2">
      <c r="A82" s="222" t="s">
        <v>955</v>
      </c>
      <c r="B82" s="213" t="s">
        <v>777</v>
      </c>
      <c r="C82" s="213" t="s">
        <v>777</v>
      </c>
      <c r="D82" s="213" t="s">
        <v>777</v>
      </c>
      <c r="E82" s="213" t="s">
        <v>777</v>
      </c>
      <c r="F82" s="213" t="s">
        <v>777</v>
      </c>
      <c r="G82" s="213" t="s">
        <v>1307</v>
      </c>
      <c r="H82" s="213" t="s">
        <v>952</v>
      </c>
      <c r="I82" s="213" t="s">
        <v>1307</v>
      </c>
      <c r="J82" s="213" t="s">
        <v>1307</v>
      </c>
      <c r="K82" s="213" t="s">
        <v>1307</v>
      </c>
      <c r="L82" s="213" t="s">
        <v>1307</v>
      </c>
      <c r="M82" s="213" t="s">
        <v>952</v>
      </c>
      <c r="N82" s="213" t="s">
        <v>1307</v>
      </c>
      <c r="O82" s="213" t="s">
        <v>1307</v>
      </c>
      <c r="P82" s="213" t="s">
        <v>1307</v>
      </c>
      <c r="Q82" s="213" t="s">
        <v>1466</v>
      </c>
      <c r="R82" s="213" t="s">
        <v>1466</v>
      </c>
      <c r="S82" s="213" t="s">
        <v>1466</v>
      </c>
      <c r="T82" s="213" t="s">
        <v>1466</v>
      </c>
      <c r="U82" s="213" t="s">
        <v>1466</v>
      </c>
    </row>
    <row r="83" spans="1:21" ht="30" customHeight="1" x14ac:dyDescent="0.2">
      <c r="A83" s="222" t="s">
        <v>956</v>
      </c>
      <c r="B83" s="213" t="s">
        <v>777</v>
      </c>
      <c r="C83" s="213" t="s">
        <v>777</v>
      </c>
      <c r="D83" s="213" t="s">
        <v>777</v>
      </c>
      <c r="E83" s="213" t="s">
        <v>777</v>
      </c>
      <c r="F83" s="213" t="s">
        <v>777</v>
      </c>
      <c r="G83" s="213" t="s">
        <v>1308</v>
      </c>
      <c r="H83" s="213" t="s">
        <v>957</v>
      </c>
      <c r="I83" s="213" t="s">
        <v>1308</v>
      </c>
      <c r="J83" s="213" t="s">
        <v>1308</v>
      </c>
      <c r="K83" s="213" t="s">
        <v>1308</v>
      </c>
      <c r="L83" s="213" t="s">
        <v>1308</v>
      </c>
      <c r="M83" s="213" t="s">
        <v>957</v>
      </c>
      <c r="N83" s="213" t="s">
        <v>1308</v>
      </c>
      <c r="O83" s="213" t="s">
        <v>1308</v>
      </c>
      <c r="P83" s="213" t="s">
        <v>1308</v>
      </c>
      <c r="Q83" s="213" t="s">
        <v>1467</v>
      </c>
      <c r="R83" s="213" t="s">
        <v>1467</v>
      </c>
      <c r="S83" s="213" t="s">
        <v>1467</v>
      </c>
      <c r="T83" s="213" t="s">
        <v>1467</v>
      </c>
      <c r="U83" s="213" t="s">
        <v>1467</v>
      </c>
    </row>
    <row r="84" spans="1:21" ht="30" customHeight="1" x14ac:dyDescent="0.2">
      <c r="A84" s="222" t="s">
        <v>1491</v>
      </c>
      <c r="B84" s="213" t="s">
        <v>1468</v>
      </c>
      <c r="C84" s="213" t="s">
        <v>1468</v>
      </c>
      <c r="D84" s="213" t="s">
        <v>1468</v>
      </c>
      <c r="E84" s="213" t="s">
        <v>1468</v>
      </c>
      <c r="F84" s="213" t="s">
        <v>1468</v>
      </c>
      <c r="G84" s="213" t="s">
        <v>1309</v>
      </c>
      <c r="H84" s="213" t="s">
        <v>958</v>
      </c>
      <c r="I84" s="213" t="s">
        <v>1309</v>
      </c>
      <c r="J84" s="213" t="s">
        <v>1309</v>
      </c>
      <c r="K84" s="213" t="s">
        <v>1309</v>
      </c>
      <c r="L84" s="213" t="s">
        <v>1309</v>
      </c>
      <c r="M84" s="213" t="s">
        <v>958</v>
      </c>
      <c r="N84" s="213" t="s">
        <v>1309</v>
      </c>
      <c r="O84" s="213" t="s">
        <v>1309</v>
      </c>
      <c r="P84" s="213" t="s">
        <v>1309</v>
      </c>
      <c r="Q84" s="213" t="s">
        <v>1469</v>
      </c>
      <c r="R84" s="213" t="s">
        <v>1469</v>
      </c>
      <c r="S84" s="213" t="s">
        <v>1469</v>
      </c>
      <c r="T84" s="213" t="s">
        <v>1469</v>
      </c>
      <c r="U84" s="213" t="s">
        <v>1469</v>
      </c>
    </row>
    <row r="85" spans="1:21" ht="30" customHeight="1" x14ac:dyDescent="0.2">
      <c r="A85" s="222" t="s">
        <v>1492</v>
      </c>
      <c r="B85" s="213" t="s">
        <v>1468</v>
      </c>
      <c r="C85" s="213" t="s">
        <v>1468</v>
      </c>
      <c r="D85" s="213" t="s">
        <v>1468</v>
      </c>
      <c r="E85" s="213" t="s">
        <v>1468</v>
      </c>
      <c r="F85" s="213" t="s">
        <v>1468</v>
      </c>
      <c r="G85" s="213" t="s">
        <v>1310</v>
      </c>
      <c r="H85" s="213" t="s">
        <v>959</v>
      </c>
      <c r="I85" s="213" t="s">
        <v>1310</v>
      </c>
      <c r="J85" s="213" t="s">
        <v>1310</v>
      </c>
      <c r="K85" s="213" t="s">
        <v>1310</v>
      </c>
      <c r="L85" s="213" t="s">
        <v>1310</v>
      </c>
      <c r="M85" s="213" t="s">
        <v>959</v>
      </c>
      <c r="N85" s="213" t="s">
        <v>1310</v>
      </c>
      <c r="O85" s="213" t="s">
        <v>1310</v>
      </c>
      <c r="P85" s="213" t="s">
        <v>1310</v>
      </c>
      <c r="Q85" s="213" t="s">
        <v>1463</v>
      </c>
      <c r="R85" s="213" t="s">
        <v>1463</v>
      </c>
      <c r="S85" s="213" t="s">
        <v>1463</v>
      </c>
      <c r="T85" s="213" t="s">
        <v>1463</v>
      </c>
      <c r="U85" s="213" t="s">
        <v>1463</v>
      </c>
    </row>
    <row r="86" spans="1:21" ht="30" customHeight="1" x14ac:dyDescent="0.2">
      <c r="A86" s="222" t="s">
        <v>1493</v>
      </c>
      <c r="B86" s="213" t="s">
        <v>1468</v>
      </c>
      <c r="C86" s="213" t="s">
        <v>1468</v>
      </c>
      <c r="D86" s="213" t="s">
        <v>1468</v>
      </c>
      <c r="E86" s="213" t="s">
        <v>1468</v>
      </c>
      <c r="F86" s="213" t="s">
        <v>1468</v>
      </c>
      <c r="G86" s="213" t="s">
        <v>1311</v>
      </c>
      <c r="H86" s="213" t="s">
        <v>1183</v>
      </c>
      <c r="I86" s="213" t="s">
        <v>1311</v>
      </c>
      <c r="J86" s="213" t="s">
        <v>1311</v>
      </c>
      <c r="K86" s="213" t="s">
        <v>1311</v>
      </c>
      <c r="L86" s="213" t="s">
        <v>1311</v>
      </c>
      <c r="M86" s="213" t="s">
        <v>1183</v>
      </c>
      <c r="N86" s="213" t="s">
        <v>1311</v>
      </c>
      <c r="O86" s="213" t="s">
        <v>1311</v>
      </c>
      <c r="P86" s="213" t="s">
        <v>1311</v>
      </c>
      <c r="Q86" s="213" t="s">
        <v>1470</v>
      </c>
      <c r="R86" s="213" t="s">
        <v>1470</v>
      </c>
      <c r="S86" s="213" t="s">
        <v>1470</v>
      </c>
      <c r="T86" s="213" t="s">
        <v>1470</v>
      </c>
      <c r="U86" s="213" t="s">
        <v>1470</v>
      </c>
    </row>
    <row r="87" spans="1:21" ht="30" customHeight="1" x14ac:dyDescent="0.2">
      <c r="A87" s="222" t="s">
        <v>960</v>
      </c>
      <c r="B87" s="213" t="s">
        <v>1468</v>
      </c>
      <c r="C87" s="213" t="s">
        <v>1468</v>
      </c>
      <c r="D87" s="213" t="s">
        <v>1468</v>
      </c>
      <c r="E87" s="213" t="s">
        <v>1468</v>
      </c>
      <c r="F87" s="213" t="s">
        <v>1468</v>
      </c>
      <c r="G87" s="213" t="s">
        <v>1312</v>
      </c>
      <c r="H87" s="213" t="s">
        <v>961</v>
      </c>
      <c r="I87" s="213" t="s">
        <v>1312</v>
      </c>
      <c r="J87" s="213" t="s">
        <v>1312</v>
      </c>
      <c r="K87" s="213" t="s">
        <v>1312</v>
      </c>
      <c r="L87" s="213" t="s">
        <v>1312</v>
      </c>
      <c r="M87" s="213" t="s">
        <v>961</v>
      </c>
      <c r="N87" s="213" t="s">
        <v>1312</v>
      </c>
      <c r="O87" s="213" t="s">
        <v>1312</v>
      </c>
      <c r="P87" s="213" t="s">
        <v>1312</v>
      </c>
      <c r="Q87" s="213" t="s">
        <v>1461</v>
      </c>
      <c r="R87" s="213" t="s">
        <v>1461</v>
      </c>
      <c r="S87" s="213" t="s">
        <v>1461</v>
      </c>
      <c r="T87" s="213" t="s">
        <v>1461</v>
      </c>
      <c r="U87" s="213" t="s">
        <v>1461</v>
      </c>
    </row>
    <row r="88" spans="1:21" ht="30" customHeight="1" x14ac:dyDescent="0.2">
      <c r="A88" s="222" t="s">
        <v>962</v>
      </c>
      <c r="B88" s="213" t="s">
        <v>1468</v>
      </c>
      <c r="C88" s="213" t="s">
        <v>1468</v>
      </c>
      <c r="D88" s="213" t="s">
        <v>1468</v>
      </c>
      <c r="E88" s="213" t="s">
        <v>1468</v>
      </c>
      <c r="F88" s="213" t="s">
        <v>1468</v>
      </c>
      <c r="G88" s="213" t="s">
        <v>1313</v>
      </c>
      <c r="H88" s="213" t="s">
        <v>963</v>
      </c>
      <c r="I88" s="213" t="s">
        <v>1313</v>
      </c>
      <c r="J88" s="213" t="s">
        <v>1313</v>
      </c>
      <c r="K88" s="213" t="s">
        <v>1313</v>
      </c>
      <c r="L88" s="213" t="s">
        <v>1313</v>
      </c>
      <c r="M88" s="213" t="s">
        <v>963</v>
      </c>
      <c r="N88" s="213" t="s">
        <v>1313</v>
      </c>
      <c r="O88" s="213" t="s">
        <v>1313</v>
      </c>
      <c r="P88" s="213" t="s">
        <v>1313</v>
      </c>
      <c r="Q88" s="213" t="s">
        <v>1461</v>
      </c>
      <c r="R88" s="213" t="s">
        <v>1461</v>
      </c>
      <c r="S88" s="213" t="s">
        <v>1461</v>
      </c>
      <c r="T88" s="213" t="s">
        <v>1461</v>
      </c>
      <c r="U88" s="213" t="s">
        <v>1461</v>
      </c>
    </row>
    <row r="89" spans="1:21" ht="30" customHeight="1" x14ac:dyDescent="0.2">
      <c r="A89" s="222" t="s">
        <v>964</v>
      </c>
      <c r="B89" s="213" t="s">
        <v>1468</v>
      </c>
      <c r="C89" s="213" t="s">
        <v>1468</v>
      </c>
      <c r="D89" s="213" t="s">
        <v>1468</v>
      </c>
      <c r="E89" s="213" t="s">
        <v>1468</v>
      </c>
      <c r="F89" s="213" t="s">
        <v>1468</v>
      </c>
      <c r="G89" s="213" t="s">
        <v>1314</v>
      </c>
      <c r="H89" s="213" t="s">
        <v>965</v>
      </c>
      <c r="I89" s="213" t="s">
        <v>1314</v>
      </c>
      <c r="J89" s="213" t="s">
        <v>1314</v>
      </c>
      <c r="K89" s="213" t="s">
        <v>1314</v>
      </c>
      <c r="L89" s="213" t="s">
        <v>1314</v>
      </c>
      <c r="M89" s="213" t="s">
        <v>965</v>
      </c>
      <c r="N89" s="213" t="s">
        <v>1314</v>
      </c>
      <c r="O89" s="213" t="s">
        <v>1314</v>
      </c>
      <c r="P89" s="213" t="s">
        <v>1314</v>
      </c>
      <c r="Q89" s="213" t="s">
        <v>1471</v>
      </c>
      <c r="R89" s="213" t="s">
        <v>1471</v>
      </c>
      <c r="S89" s="213" t="s">
        <v>1471</v>
      </c>
      <c r="T89" s="213" t="s">
        <v>1471</v>
      </c>
      <c r="U89" s="213" t="s">
        <v>1471</v>
      </c>
    </row>
    <row r="90" spans="1:21" ht="30" customHeight="1" x14ac:dyDescent="0.2">
      <c r="A90" s="222" t="s">
        <v>966</v>
      </c>
      <c r="B90" s="213" t="s">
        <v>1468</v>
      </c>
      <c r="C90" s="213" t="s">
        <v>1468</v>
      </c>
      <c r="D90" s="213" t="s">
        <v>1468</v>
      </c>
      <c r="E90" s="213" t="s">
        <v>1468</v>
      </c>
      <c r="F90" s="213" t="s">
        <v>1468</v>
      </c>
      <c r="G90" s="213" t="s">
        <v>1315</v>
      </c>
      <c r="H90" s="213" t="s">
        <v>967</v>
      </c>
      <c r="I90" s="213" t="s">
        <v>1315</v>
      </c>
      <c r="J90" s="213" t="s">
        <v>1315</v>
      </c>
      <c r="K90" s="213" t="s">
        <v>1315</v>
      </c>
      <c r="L90" s="213" t="s">
        <v>1315</v>
      </c>
      <c r="M90" s="213" t="s">
        <v>967</v>
      </c>
      <c r="N90" s="213" t="s">
        <v>1315</v>
      </c>
      <c r="O90" s="213" t="s">
        <v>1315</v>
      </c>
      <c r="P90" s="213" t="s">
        <v>1315</v>
      </c>
      <c r="Q90" s="213" t="s">
        <v>1466</v>
      </c>
      <c r="R90" s="213" t="s">
        <v>1466</v>
      </c>
      <c r="S90" s="213" t="s">
        <v>1466</v>
      </c>
      <c r="T90" s="213" t="s">
        <v>1466</v>
      </c>
      <c r="U90" s="213" t="s">
        <v>1466</v>
      </c>
    </row>
    <row r="91" spans="1:21" ht="30" customHeight="1" x14ac:dyDescent="0.2">
      <c r="A91" s="222" t="s">
        <v>968</v>
      </c>
      <c r="B91" s="213" t="s">
        <v>1468</v>
      </c>
      <c r="C91" s="213" t="s">
        <v>1468</v>
      </c>
      <c r="D91" s="213" t="s">
        <v>1468</v>
      </c>
      <c r="E91" s="213" t="s">
        <v>1468</v>
      </c>
      <c r="F91" s="213" t="s">
        <v>1468</v>
      </c>
      <c r="G91" s="213" t="s">
        <v>1316</v>
      </c>
      <c r="H91" s="213" t="s">
        <v>969</v>
      </c>
      <c r="I91" s="213" t="s">
        <v>1316</v>
      </c>
      <c r="J91" s="213" t="s">
        <v>1316</v>
      </c>
      <c r="K91" s="213" t="s">
        <v>1316</v>
      </c>
      <c r="L91" s="213" t="s">
        <v>1316</v>
      </c>
      <c r="M91" s="213" t="s">
        <v>969</v>
      </c>
      <c r="N91" s="213" t="s">
        <v>1316</v>
      </c>
      <c r="O91" s="213" t="s">
        <v>1316</v>
      </c>
      <c r="P91" s="213" t="s">
        <v>1316</v>
      </c>
      <c r="Q91" s="213" t="s">
        <v>1466</v>
      </c>
      <c r="R91" s="213" t="s">
        <v>1466</v>
      </c>
      <c r="S91" s="213" t="s">
        <v>1466</v>
      </c>
      <c r="T91" s="213" t="s">
        <v>1466</v>
      </c>
      <c r="U91" s="213" t="s">
        <v>1466</v>
      </c>
    </row>
    <row r="92" spans="1:21" ht="30" customHeight="1" x14ac:dyDescent="0.2">
      <c r="A92" s="222" t="s">
        <v>970</v>
      </c>
      <c r="B92" s="213" t="s">
        <v>1468</v>
      </c>
      <c r="C92" s="213" t="s">
        <v>1468</v>
      </c>
      <c r="D92" s="213" t="s">
        <v>1468</v>
      </c>
      <c r="E92" s="213" t="s">
        <v>1468</v>
      </c>
      <c r="F92" s="213" t="s">
        <v>1468</v>
      </c>
      <c r="G92" s="213" t="s">
        <v>1317</v>
      </c>
      <c r="H92" s="213" t="s">
        <v>971</v>
      </c>
      <c r="I92" s="213" t="s">
        <v>1317</v>
      </c>
      <c r="J92" s="213" t="s">
        <v>1317</v>
      </c>
      <c r="K92" s="213" t="s">
        <v>1317</v>
      </c>
      <c r="L92" s="213" t="s">
        <v>1317</v>
      </c>
      <c r="M92" s="213" t="s">
        <v>971</v>
      </c>
      <c r="N92" s="213" t="s">
        <v>1317</v>
      </c>
      <c r="O92" s="213" t="s">
        <v>1317</v>
      </c>
      <c r="P92" s="213" t="s">
        <v>1317</v>
      </c>
      <c r="Q92" s="213" t="s">
        <v>809</v>
      </c>
      <c r="R92" s="213" t="s">
        <v>809</v>
      </c>
      <c r="S92" s="213" t="s">
        <v>809</v>
      </c>
      <c r="T92" s="213" t="s">
        <v>809</v>
      </c>
      <c r="U92" s="213" t="s">
        <v>809</v>
      </c>
    </row>
    <row r="93" spans="1:21" ht="30" customHeight="1" x14ac:dyDescent="0.2">
      <c r="A93" s="217"/>
      <c r="B93" s="223" t="s">
        <v>778</v>
      </c>
      <c r="C93" s="213" t="s">
        <v>716</v>
      </c>
      <c r="D93" s="213" t="s">
        <v>717</v>
      </c>
      <c r="E93" s="213" t="s">
        <v>718</v>
      </c>
      <c r="F93" s="213" t="s">
        <v>719</v>
      </c>
      <c r="G93" s="213" t="s">
        <v>885</v>
      </c>
      <c r="H93" s="213" t="s">
        <v>703</v>
      </c>
      <c r="I93" s="213" t="s">
        <v>164</v>
      </c>
      <c r="J93" s="213" t="s">
        <v>165</v>
      </c>
      <c r="K93" s="213" t="s">
        <v>166</v>
      </c>
      <c r="L93" s="213" t="s">
        <v>167</v>
      </c>
      <c r="M93" s="213" t="s">
        <v>169</v>
      </c>
      <c r="N93" s="213" t="s">
        <v>168</v>
      </c>
      <c r="O93" s="213" t="s">
        <v>170</v>
      </c>
      <c r="P93" s="213" t="s">
        <v>171</v>
      </c>
      <c r="Q93" s="213" t="s">
        <v>172</v>
      </c>
      <c r="R93" s="213" t="s">
        <v>172</v>
      </c>
      <c r="S93" s="213" t="s">
        <v>172</v>
      </c>
      <c r="T93" s="213" t="s">
        <v>172</v>
      </c>
      <c r="U93" s="213" t="s">
        <v>172</v>
      </c>
    </row>
    <row r="94" spans="1:21" ht="30" customHeight="1" x14ac:dyDescent="0.2">
      <c r="A94" s="222" t="s">
        <v>972</v>
      </c>
      <c r="B94" s="213" t="s">
        <v>778</v>
      </c>
      <c r="C94" s="213" t="s">
        <v>778</v>
      </c>
      <c r="D94" s="213" t="s">
        <v>778</v>
      </c>
      <c r="E94" s="213" t="s">
        <v>778</v>
      </c>
      <c r="F94" s="213" t="s">
        <v>778</v>
      </c>
      <c r="G94" s="213" t="s">
        <v>1202</v>
      </c>
      <c r="H94" s="213" t="s">
        <v>973</v>
      </c>
      <c r="I94" s="213" t="s">
        <v>1202</v>
      </c>
      <c r="J94" s="213" t="s">
        <v>1202</v>
      </c>
      <c r="K94" s="213" t="s">
        <v>1202</v>
      </c>
      <c r="L94" s="213" t="s">
        <v>1202</v>
      </c>
      <c r="M94" s="213" t="s">
        <v>973</v>
      </c>
      <c r="N94" s="213" t="s">
        <v>1202</v>
      </c>
      <c r="O94" s="213" t="s">
        <v>1202</v>
      </c>
      <c r="P94" s="213" t="s">
        <v>1202</v>
      </c>
      <c r="Q94" s="213" t="s">
        <v>778</v>
      </c>
      <c r="R94" s="213" t="s">
        <v>778</v>
      </c>
      <c r="S94" s="213" t="s">
        <v>778</v>
      </c>
      <c r="T94" s="213" t="s">
        <v>778</v>
      </c>
      <c r="U94" s="213" t="s">
        <v>778</v>
      </c>
    </row>
    <row r="95" spans="1:21" ht="30" customHeight="1" x14ac:dyDescent="0.2">
      <c r="A95" s="222" t="s">
        <v>974</v>
      </c>
      <c r="B95" s="213" t="s">
        <v>778</v>
      </c>
      <c r="C95" s="213" t="s">
        <v>778</v>
      </c>
      <c r="D95" s="213" t="s">
        <v>778</v>
      </c>
      <c r="E95" s="213" t="s">
        <v>778</v>
      </c>
      <c r="F95" s="213" t="s">
        <v>778</v>
      </c>
      <c r="G95" s="213" t="s">
        <v>1203</v>
      </c>
      <c r="H95" s="213" t="s">
        <v>975</v>
      </c>
      <c r="I95" s="213" t="s">
        <v>1203</v>
      </c>
      <c r="J95" s="213" t="s">
        <v>1203</v>
      </c>
      <c r="K95" s="213" t="s">
        <v>1203</v>
      </c>
      <c r="L95" s="213" t="s">
        <v>1203</v>
      </c>
      <c r="M95" s="213" t="s">
        <v>975</v>
      </c>
      <c r="N95" s="213" t="s">
        <v>1203</v>
      </c>
      <c r="O95" s="213" t="s">
        <v>1203</v>
      </c>
      <c r="P95" s="213" t="s">
        <v>1203</v>
      </c>
      <c r="Q95" s="213" t="s">
        <v>778</v>
      </c>
      <c r="R95" s="213" t="s">
        <v>778</v>
      </c>
      <c r="S95" s="213" t="s">
        <v>778</v>
      </c>
      <c r="T95" s="213" t="s">
        <v>778</v>
      </c>
      <c r="U95" s="213" t="s">
        <v>778</v>
      </c>
    </row>
    <row r="96" spans="1:21" ht="30" customHeight="1" x14ac:dyDescent="0.2">
      <c r="A96" s="222" t="s">
        <v>976</v>
      </c>
      <c r="B96" s="213" t="s">
        <v>778</v>
      </c>
      <c r="C96" s="213" t="s">
        <v>778</v>
      </c>
      <c r="D96" s="213" t="s">
        <v>778</v>
      </c>
      <c r="E96" s="213" t="s">
        <v>778</v>
      </c>
      <c r="F96" s="213" t="s">
        <v>778</v>
      </c>
      <c r="G96" s="213" t="s">
        <v>1204</v>
      </c>
      <c r="H96" s="213" t="s">
        <v>977</v>
      </c>
      <c r="I96" s="213" t="s">
        <v>1204</v>
      </c>
      <c r="J96" s="213" t="s">
        <v>1204</v>
      </c>
      <c r="K96" s="213" t="s">
        <v>1204</v>
      </c>
      <c r="L96" s="213" t="s">
        <v>1204</v>
      </c>
      <c r="M96" s="213" t="s">
        <v>977</v>
      </c>
      <c r="N96" s="213" t="s">
        <v>1204</v>
      </c>
      <c r="O96" s="213" t="s">
        <v>1204</v>
      </c>
      <c r="P96" s="213" t="s">
        <v>1204</v>
      </c>
      <c r="Q96" s="213" t="s">
        <v>778</v>
      </c>
      <c r="R96" s="213" t="s">
        <v>778</v>
      </c>
      <c r="S96" s="213" t="s">
        <v>778</v>
      </c>
      <c r="T96" s="213" t="s">
        <v>778</v>
      </c>
      <c r="U96" s="213" t="s">
        <v>778</v>
      </c>
    </row>
    <row r="97" spans="1:21" ht="30" customHeight="1" x14ac:dyDescent="0.2">
      <c r="A97" s="222" t="s">
        <v>978</v>
      </c>
      <c r="B97" s="213" t="s">
        <v>778</v>
      </c>
      <c r="C97" s="213" t="s">
        <v>778</v>
      </c>
      <c r="D97" s="213" t="s">
        <v>778</v>
      </c>
      <c r="E97" s="213" t="s">
        <v>778</v>
      </c>
      <c r="F97" s="213" t="s">
        <v>778</v>
      </c>
      <c r="G97" s="213" t="s">
        <v>979</v>
      </c>
      <c r="H97" s="213" t="s">
        <v>979</v>
      </c>
      <c r="I97" s="213" t="s">
        <v>979</v>
      </c>
      <c r="J97" s="213" t="s">
        <v>979</v>
      </c>
      <c r="K97" s="213" t="s">
        <v>979</v>
      </c>
      <c r="L97" s="213" t="s">
        <v>979</v>
      </c>
      <c r="M97" s="213" t="s">
        <v>979</v>
      </c>
      <c r="N97" s="213" t="s">
        <v>979</v>
      </c>
      <c r="O97" s="213" t="s">
        <v>979</v>
      </c>
      <c r="P97" s="213" t="s">
        <v>979</v>
      </c>
      <c r="Q97" s="213" t="s">
        <v>778</v>
      </c>
      <c r="R97" s="213" t="s">
        <v>778</v>
      </c>
      <c r="S97" s="213" t="s">
        <v>778</v>
      </c>
      <c r="T97" s="213" t="s">
        <v>778</v>
      </c>
      <c r="U97" s="213" t="s">
        <v>778</v>
      </c>
    </row>
    <row r="98" spans="1:21" ht="30" customHeight="1" x14ac:dyDescent="0.2">
      <c r="A98" s="222" t="s">
        <v>980</v>
      </c>
      <c r="B98" s="213" t="s">
        <v>778</v>
      </c>
      <c r="C98" s="213" t="s">
        <v>778</v>
      </c>
      <c r="D98" s="213" t="s">
        <v>778</v>
      </c>
      <c r="E98" s="213" t="s">
        <v>778</v>
      </c>
      <c r="F98" s="213" t="s">
        <v>778</v>
      </c>
      <c r="G98" s="213" t="s">
        <v>1205</v>
      </c>
      <c r="H98" s="213" t="s">
        <v>981</v>
      </c>
      <c r="I98" s="213" t="s">
        <v>1205</v>
      </c>
      <c r="J98" s="213" t="s">
        <v>1205</v>
      </c>
      <c r="K98" s="213" t="s">
        <v>1205</v>
      </c>
      <c r="L98" s="213" t="s">
        <v>1205</v>
      </c>
      <c r="M98" s="213" t="s">
        <v>981</v>
      </c>
      <c r="N98" s="213" t="s">
        <v>1205</v>
      </c>
      <c r="O98" s="213" t="s">
        <v>1205</v>
      </c>
      <c r="P98" s="213" t="s">
        <v>1205</v>
      </c>
      <c r="Q98" s="213" t="s">
        <v>778</v>
      </c>
      <c r="R98" s="213" t="s">
        <v>778</v>
      </c>
      <c r="S98" s="213" t="s">
        <v>778</v>
      </c>
      <c r="T98" s="213" t="s">
        <v>778</v>
      </c>
      <c r="U98" s="213" t="s">
        <v>778</v>
      </c>
    </row>
    <row r="99" spans="1:21" ht="30" customHeight="1" x14ac:dyDescent="0.2">
      <c r="A99" s="222" t="s">
        <v>982</v>
      </c>
      <c r="B99" s="213" t="s">
        <v>778</v>
      </c>
      <c r="C99" s="213" t="s">
        <v>778</v>
      </c>
      <c r="D99" s="213" t="s">
        <v>778</v>
      </c>
      <c r="E99" s="213" t="s">
        <v>778</v>
      </c>
      <c r="F99" s="213" t="s">
        <v>778</v>
      </c>
      <c r="G99" s="213" t="s">
        <v>1206</v>
      </c>
      <c r="H99" s="213" t="s">
        <v>1164</v>
      </c>
      <c r="I99" s="213" t="s">
        <v>1206</v>
      </c>
      <c r="J99" s="213" t="s">
        <v>1206</v>
      </c>
      <c r="K99" s="213" t="s">
        <v>1206</v>
      </c>
      <c r="L99" s="213" t="s">
        <v>1206</v>
      </c>
      <c r="M99" s="213" t="s">
        <v>1165</v>
      </c>
      <c r="N99" s="213" t="s">
        <v>1206</v>
      </c>
      <c r="O99" s="213" t="s">
        <v>1206</v>
      </c>
      <c r="P99" s="213" t="s">
        <v>1206</v>
      </c>
      <c r="Q99" s="213" t="s">
        <v>778</v>
      </c>
      <c r="R99" s="213" t="s">
        <v>778</v>
      </c>
      <c r="S99" s="213" t="s">
        <v>778</v>
      </c>
      <c r="T99" s="213" t="s">
        <v>778</v>
      </c>
      <c r="U99" s="213" t="s">
        <v>778</v>
      </c>
    </row>
    <row r="100" spans="1:21" ht="30" customHeight="1" x14ac:dyDescent="0.2">
      <c r="A100" s="222" t="s">
        <v>983</v>
      </c>
      <c r="B100" s="213" t="s">
        <v>778</v>
      </c>
      <c r="C100" s="213" t="s">
        <v>778</v>
      </c>
      <c r="D100" s="213" t="s">
        <v>778</v>
      </c>
      <c r="E100" s="213" t="s">
        <v>778</v>
      </c>
      <c r="F100" s="213" t="s">
        <v>778</v>
      </c>
      <c r="G100" s="213" t="s">
        <v>1446</v>
      </c>
      <c r="H100" s="213" t="s">
        <v>1446</v>
      </c>
      <c r="I100" s="213" t="s">
        <v>1446</v>
      </c>
      <c r="J100" s="213" t="s">
        <v>1446</v>
      </c>
      <c r="K100" s="213" t="s">
        <v>1446</v>
      </c>
      <c r="L100" s="213" t="s">
        <v>1207</v>
      </c>
      <c r="M100" s="213" t="s">
        <v>984</v>
      </c>
      <c r="N100" s="213" t="s">
        <v>1207</v>
      </c>
      <c r="O100" s="213" t="s">
        <v>1207</v>
      </c>
      <c r="P100" s="213" t="s">
        <v>1207</v>
      </c>
      <c r="Q100" s="213" t="s">
        <v>778</v>
      </c>
      <c r="R100" s="213" t="s">
        <v>778</v>
      </c>
      <c r="S100" s="213" t="s">
        <v>778</v>
      </c>
      <c r="T100" s="213" t="s">
        <v>778</v>
      </c>
      <c r="U100" s="213" t="s">
        <v>778</v>
      </c>
    </row>
    <row r="101" spans="1:21" ht="30" customHeight="1" x14ac:dyDescent="0.2">
      <c r="A101" s="222" t="s">
        <v>985</v>
      </c>
      <c r="B101" s="213" t="s">
        <v>778</v>
      </c>
      <c r="C101" s="213" t="s">
        <v>778</v>
      </c>
      <c r="D101" s="213" t="s">
        <v>778</v>
      </c>
      <c r="E101" s="213" t="s">
        <v>778</v>
      </c>
      <c r="F101" s="213" t="s">
        <v>778</v>
      </c>
      <c r="G101" s="213" t="s">
        <v>1447</v>
      </c>
      <c r="H101" s="213" t="s">
        <v>1447</v>
      </c>
      <c r="I101" s="213" t="s">
        <v>1447</v>
      </c>
      <c r="J101" s="213" t="s">
        <v>1447</v>
      </c>
      <c r="K101" s="213" t="s">
        <v>1447</v>
      </c>
      <c r="L101" s="213" t="s">
        <v>1208</v>
      </c>
      <c r="M101" s="213" t="s">
        <v>986</v>
      </c>
      <c r="N101" s="213" t="s">
        <v>1208</v>
      </c>
      <c r="O101" s="213" t="s">
        <v>1208</v>
      </c>
      <c r="P101" s="213" t="s">
        <v>1208</v>
      </c>
      <c r="Q101" s="213" t="s">
        <v>778</v>
      </c>
      <c r="R101" s="213" t="s">
        <v>778</v>
      </c>
      <c r="S101" s="213" t="s">
        <v>778</v>
      </c>
      <c r="T101" s="213" t="s">
        <v>778</v>
      </c>
      <c r="U101" s="213" t="s">
        <v>778</v>
      </c>
    </row>
    <row r="102" spans="1:21" ht="30" customHeight="1" x14ac:dyDescent="0.2">
      <c r="A102" s="222" t="s">
        <v>987</v>
      </c>
      <c r="B102" s="213" t="s">
        <v>778</v>
      </c>
      <c r="C102" s="213" t="s">
        <v>778</v>
      </c>
      <c r="D102" s="213" t="s">
        <v>778</v>
      </c>
      <c r="E102" s="213" t="s">
        <v>778</v>
      </c>
      <c r="F102" s="213" t="s">
        <v>778</v>
      </c>
      <c r="G102" s="213" t="s">
        <v>1448</v>
      </c>
      <c r="H102" s="213" t="s">
        <v>1448</v>
      </c>
      <c r="I102" s="213" t="s">
        <v>1448</v>
      </c>
      <c r="J102" s="213" t="s">
        <v>1448</v>
      </c>
      <c r="K102" s="213" t="s">
        <v>1448</v>
      </c>
      <c r="L102" s="213" t="s">
        <v>1209</v>
      </c>
      <c r="M102" s="213" t="s">
        <v>988</v>
      </c>
      <c r="N102" s="213" t="s">
        <v>1209</v>
      </c>
      <c r="O102" s="213" t="s">
        <v>1209</v>
      </c>
      <c r="P102" s="213" t="s">
        <v>1209</v>
      </c>
      <c r="Q102" s="213" t="s">
        <v>778</v>
      </c>
      <c r="R102" s="213" t="s">
        <v>778</v>
      </c>
      <c r="S102" s="213" t="s">
        <v>778</v>
      </c>
      <c r="T102" s="213" t="s">
        <v>778</v>
      </c>
      <c r="U102" s="213" t="s">
        <v>778</v>
      </c>
    </row>
    <row r="103" spans="1:21" ht="30" customHeight="1" x14ac:dyDescent="0.2">
      <c r="A103" s="222" t="s">
        <v>989</v>
      </c>
      <c r="B103" s="213" t="s">
        <v>778</v>
      </c>
      <c r="C103" s="213" t="s">
        <v>778</v>
      </c>
      <c r="D103" s="213" t="s">
        <v>778</v>
      </c>
      <c r="E103" s="213" t="s">
        <v>778</v>
      </c>
      <c r="F103" s="213" t="s">
        <v>778</v>
      </c>
      <c r="G103" s="213" t="s">
        <v>1449</v>
      </c>
      <c r="H103" s="213" t="s">
        <v>1449</v>
      </c>
      <c r="I103" s="213" t="s">
        <v>1449</v>
      </c>
      <c r="J103" s="213" t="s">
        <v>1449</v>
      </c>
      <c r="K103" s="213" t="s">
        <v>1449</v>
      </c>
      <c r="L103" s="213" t="s">
        <v>1210</v>
      </c>
      <c r="M103" s="213" t="s">
        <v>990</v>
      </c>
      <c r="N103" s="213" t="s">
        <v>1210</v>
      </c>
      <c r="O103" s="213" t="s">
        <v>1210</v>
      </c>
      <c r="P103" s="213" t="s">
        <v>1210</v>
      </c>
      <c r="Q103" s="213" t="s">
        <v>778</v>
      </c>
      <c r="R103" s="213" t="s">
        <v>778</v>
      </c>
      <c r="S103" s="213" t="s">
        <v>778</v>
      </c>
      <c r="T103" s="213" t="s">
        <v>778</v>
      </c>
      <c r="U103" s="213" t="s">
        <v>778</v>
      </c>
    </row>
    <row r="104" spans="1:21" ht="30" customHeight="1" x14ac:dyDescent="0.2">
      <c r="A104" s="222" t="s">
        <v>991</v>
      </c>
      <c r="B104" s="213" t="s">
        <v>778</v>
      </c>
      <c r="C104" s="213" t="s">
        <v>778</v>
      </c>
      <c r="D104" s="213" t="s">
        <v>778</v>
      </c>
      <c r="E104" s="213" t="s">
        <v>778</v>
      </c>
      <c r="F104" s="213" t="s">
        <v>778</v>
      </c>
      <c r="G104" s="213" t="s">
        <v>1450</v>
      </c>
      <c r="H104" s="213" t="s">
        <v>1450</v>
      </c>
      <c r="I104" s="213" t="s">
        <v>1450</v>
      </c>
      <c r="J104" s="213" t="s">
        <v>1450</v>
      </c>
      <c r="K104" s="213" t="s">
        <v>1450</v>
      </c>
      <c r="L104" s="213" t="s">
        <v>1211</v>
      </c>
      <c r="M104" s="213" t="s">
        <v>992</v>
      </c>
      <c r="N104" s="213" t="s">
        <v>1211</v>
      </c>
      <c r="O104" s="213" t="s">
        <v>1211</v>
      </c>
      <c r="P104" s="213" t="s">
        <v>1211</v>
      </c>
      <c r="Q104" s="213" t="s">
        <v>778</v>
      </c>
      <c r="R104" s="213" t="s">
        <v>778</v>
      </c>
      <c r="S104" s="213" t="s">
        <v>778</v>
      </c>
      <c r="T104" s="213" t="s">
        <v>778</v>
      </c>
      <c r="U104" s="213" t="s">
        <v>778</v>
      </c>
    </row>
    <row r="105" spans="1:21" ht="30" customHeight="1" x14ac:dyDescent="0.2">
      <c r="A105" s="222" t="s">
        <v>993</v>
      </c>
      <c r="B105" s="213" t="s">
        <v>778</v>
      </c>
      <c r="C105" s="213" t="s">
        <v>778</v>
      </c>
      <c r="D105" s="213" t="s">
        <v>778</v>
      </c>
      <c r="E105" s="213" t="s">
        <v>778</v>
      </c>
      <c r="F105" s="213" t="s">
        <v>778</v>
      </c>
      <c r="G105" s="213" t="s">
        <v>1355</v>
      </c>
      <c r="H105" s="213" t="s">
        <v>1355</v>
      </c>
      <c r="I105" s="213" t="s">
        <v>1355</v>
      </c>
      <c r="J105" s="213" t="s">
        <v>1355</v>
      </c>
      <c r="K105" s="213" t="s">
        <v>1355</v>
      </c>
      <c r="L105" s="213" t="s">
        <v>1212</v>
      </c>
      <c r="M105" s="213" t="s">
        <v>994</v>
      </c>
      <c r="N105" s="213" t="s">
        <v>1212</v>
      </c>
      <c r="O105" s="213" t="s">
        <v>1212</v>
      </c>
      <c r="P105" s="213" t="s">
        <v>1212</v>
      </c>
      <c r="Q105" s="213" t="s">
        <v>778</v>
      </c>
      <c r="R105" s="213" t="s">
        <v>778</v>
      </c>
      <c r="S105" s="213" t="s">
        <v>778</v>
      </c>
      <c r="T105" s="213" t="s">
        <v>778</v>
      </c>
      <c r="U105" s="213" t="s">
        <v>778</v>
      </c>
    </row>
    <row r="106" spans="1:21" ht="30" customHeight="1" x14ac:dyDescent="0.2">
      <c r="A106" s="222" t="s">
        <v>995</v>
      </c>
      <c r="B106" s="213" t="s">
        <v>778</v>
      </c>
      <c r="C106" s="213" t="s">
        <v>778</v>
      </c>
      <c r="D106" s="213" t="s">
        <v>778</v>
      </c>
      <c r="E106" s="213" t="s">
        <v>778</v>
      </c>
      <c r="F106" s="213" t="s">
        <v>778</v>
      </c>
      <c r="G106" s="213" t="s">
        <v>1356</v>
      </c>
      <c r="H106" s="213" t="s">
        <v>1356</v>
      </c>
      <c r="I106" s="213" t="s">
        <v>1356</v>
      </c>
      <c r="J106" s="213" t="s">
        <v>1356</v>
      </c>
      <c r="K106" s="213" t="s">
        <v>1356</v>
      </c>
      <c r="L106" s="213" t="s">
        <v>1213</v>
      </c>
      <c r="M106" s="213" t="s">
        <v>996</v>
      </c>
      <c r="N106" s="213" t="s">
        <v>1213</v>
      </c>
      <c r="O106" s="213" t="s">
        <v>1213</v>
      </c>
      <c r="P106" s="213" t="s">
        <v>1213</v>
      </c>
      <c r="Q106" s="213" t="s">
        <v>778</v>
      </c>
      <c r="R106" s="213" t="s">
        <v>778</v>
      </c>
      <c r="S106" s="213" t="s">
        <v>778</v>
      </c>
      <c r="T106" s="213" t="s">
        <v>778</v>
      </c>
      <c r="U106" s="213" t="s">
        <v>778</v>
      </c>
    </row>
    <row r="107" spans="1:21" ht="30" customHeight="1" x14ac:dyDescent="0.2">
      <c r="A107" s="222" t="s">
        <v>997</v>
      </c>
      <c r="B107" s="213" t="s">
        <v>778</v>
      </c>
      <c r="C107" s="213" t="s">
        <v>778</v>
      </c>
      <c r="D107" s="213" t="s">
        <v>778</v>
      </c>
      <c r="E107" s="213" t="s">
        <v>778</v>
      </c>
      <c r="F107" s="213" t="s">
        <v>778</v>
      </c>
      <c r="G107" s="213" t="s">
        <v>1357</v>
      </c>
      <c r="H107" s="213" t="s">
        <v>1357</v>
      </c>
      <c r="I107" s="213" t="s">
        <v>1357</v>
      </c>
      <c r="J107" s="213" t="s">
        <v>1357</v>
      </c>
      <c r="K107" s="213" t="s">
        <v>1357</v>
      </c>
      <c r="L107" s="219" t="s">
        <v>1214</v>
      </c>
      <c r="M107" s="219" t="s">
        <v>998</v>
      </c>
      <c r="N107" s="219" t="s">
        <v>1214</v>
      </c>
      <c r="O107" s="219" t="s">
        <v>1214</v>
      </c>
      <c r="P107" s="219" t="s">
        <v>1214</v>
      </c>
      <c r="Q107" s="213" t="s">
        <v>778</v>
      </c>
      <c r="R107" s="213" t="s">
        <v>778</v>
      </c>
      <c r="S107" s="213" t="s">
        <v>778</v>
      </c>
      <c r="T107" s="213" t="s">
        <v>778</v>
      </c>
      <c r="U107" s="213" t="s">
        <v>778</v>
      </c>
    </row>
    <row r="108" spans="1:21" ht="30" customHeight="1" x14ac:dyDescent="0.2">
      <c r="A108" s="222" t="s">
        <v>999</v>
      </c>
      <c r="B108" s="213" t="s">
        <v>778</v>
      </c>
      <c r="C108" s="213" t="s">
        <v>778</v>
      </c>
      <c r="D108" s="213" t="s">
        <v>778</v>
      </c>
      <c r="E108" s="213" t="s">
        <v>778</v>
      </c>
      <c r="F108" s="213" t="s">
        <v>778</v>
      </c>
      <c r="G108" s="213" t="s">
        <v>1451</v>
      </c>
      <c r="H108" s="213" t="s">
        <v>1451</v>
      </c>
      <c r="I108" s="213" t="s">
        <v>1451</v>
      </c>
      <c r="J108" s="213" t="s">
        <v>1451</v>
      </c>
      <c r="K108" s="213" t="s">
        <v>1451</v>
      </c>
      <c r="L108" s="219" t="s">
        <v>1215</v>
      </c>
      <c r="M108" s="219" t="s">
        <v>1000</v>
      </c>
      <c r="N108" s="219" t="s">
        <v>1215</v>
      </c>
      <c r="O108" s="219" t="s">
        <v>1215</v>
      </c>
      <c r="P108" s="219" t="s">
        <v>1215</v>
      </c>
      <c r="Q108" s="213" t="s">
        <v>778</v>
      </c>
      <c r="R108" s="213" t="s">
        <v>778</v>
      </c>
      <c r="S108" s="213" t="s">
        <v>778</v>
      </c>
      <c r="T108" s="213" t="s">
        <v>778</v>
      </c>
      <c r="U108" s="213" t="s">
        <v>778</v>
      </c>
    </row>
    <row r="109" spans="1:21" ht="30" customHeight="1" x14ac:dyDescent="0.2">
      <c r="A109" s="222" t="s">
        <v>1001</v>
      </c>
      <c r="B109" s="213" t="s">
        <v>778</v>
      </c>
      <c r="C109" s="213" t="s">
        <v>778</v>
      </c>
      <c r="D109" s="213" t="s">
        <v>778</v>
      </c>
      <c r="E109" s="213" t="s">
        <v>778</v>
      </c>
      <c r="F109" s="213" t="s">
        <v>778</v>
      </c>
      <c r="G109" s="213" t="s">
        <v>1358</v>
      </c>
      <c r="H109" s="213" t="s">
        <v>1358</v>
      </c>
      <c r="I109" s="213" t="s">
        <v>1358</v>
      </c>
      <c r="J109" s="213" t="s">
        <v>1358</v>
      </c>
      <c r="K109" s="213" t="s">
        <v>1358</v>
      </c>
      <c r="L109" s="219" t="s">
        <v>1216</v>
      </c>
      <c r="M109" s="219" t="s">
        <v>1002</v>
      </c>
      <c r="N109" s="219" t="s">
        <v>1216</v>
      </c>
      <c r="O109" s="219" t="s">
        <v>1216</v>
      </c>
      <c r="P109" s="219" t="s">
        <v>1216</v>
      </c>
      <c r="Q109" s="213" t="s">
        <v>778</v>
      </c>
      <c r="R109" s="213" t="s">
        <v>778</v>
      </c>
      <c r="S109" s="213" t="s">
        <v>778</v>
      </c>
      <c r="T109" s="213" t="s">
        <v>778</v>
      </c>
      <c r="U109" s="213" t="s">
        <v>778</v>
      </c>
    </row>
    <row r="110" spans="1:21" ht="30" customHeight="1" x14ac:dyDescent="0.2">
      <c r="A110" s="222" t="s">
        <v>1003</v>
      </c>
      <c r="B110" s="213" t="s">
        <v>778</v>
      </c>
      <c r="C110" s="213" t="s">
        <v>778</v>
      </c>
      <c r="D110" s="213" t="s">
        <v>778</v>
      </c>
      <c r="E110" s="213" t="s">
        <v>778</v>
      </c>
      <c r="F110" s="213" t="s">
        <v>778</v>
      </c>
      <c r="G110" s="213" t="s">
        <v>1359</v>
      </c>
      <c r="H110" s="213" t="s">
        <v>1359</v>
      </c>
      <c r="I110" s="213" t="s">
        <v>1359</v>
      </c>
      <c r="J110" s="213" t="s">
        <v>1359</v>
      </c>
      <c r="K110" s="213" t="s">
        <v>1359</v>
      </c>
      <c r="L110" s="219" t="s">
        <v>1217</v>
      </c>
      <c r="M110" s="219" t="s">
        <v>1004</v>
      </c>
      <c r="N110" s="219" t="s">
        <v>1217</v>
      </c>
      <c r="O110" s="219" t="s">
        <v>1217</v>
      </c>
      <c r="P110" s="219" t="s">
        <v>1217</v>
      </c>
      <c r="Q110" s="213" t="s">
        <v>778</v>
      </c>
      <c r="R110" s="213" t="s">
        <v>778</v>
      </c>
      <c r="S110" s="213" t="s">
        <v>778</v>
      </c>
      <c r="T110" s="213" t="s">
        <v>778</v>
      </c>
      <c r="U110" s="213" t="s">
        <v>778</v>
      </c>
    </row>
    <row r="111" spans="1:21" ht="30" customHeight="1" x14ac:dyDescent="0.2">
      <c r="A111" s="222" t="s">
        <v>1005</v>
      </c>
      <c r="B111" s="213" t="s">
        <v>778</v>
      </c>
      <c r="C111" s="213" t="s">
        <v>778</v>
      </c>
      <c r="D111" s="213" t="s">
        <v>778</v>
      </c>
      <c r="E111" s="213" t="s">
        <v>778</v>
      </c>
      <c r="F111" s="213" t="s">
        <v>778</v>
      </c>
      <c r="G111" s="213" t="s">
        <v>1360</v>
      </c>
      <c r="H111" s="213" t="s">
        <v>1360</v>
      </c>
      <c r="I111" s="213" t="s">
        <v>1360</v>
      </c>
      <c r="J111" s="213" t="s">
        <v>1360</v>
      </c>
      <c r="K111" s="213" t="s">
        <v>1360</v>
      </c>
      <c r="L111" s="219" t="s">
        <v>1218</v>
      </c>
      <c r="M111" s="219" t="s">
        <v>1006</v>
      </c>
      <c r="N111" s="219" t="s">
        <v>1218</v>
      </c>
      <c r="O111" s="219" t="s">
        <v>1218</v>
      </c>
      <c r="P111" s="219" t="s">
        <v>1218</v>
      </c>
      <c r="Q111" s="213" t="s">
        <v>778</v>
      </c>
      <c r="R111" s="213" t="s">
        <v>778</v>
      </c>
      <c r="S111" s="213" t="s">
        <v>778</v>
      </c>
      <c r="T111" s="213" t="s">
        <v>778</v>
      </c>
      <c r="U111" s="213" t="s">
        <v>778</v>
      </c>
    </row>
    <row r="112" spans="1:21" ht="30" customHeight="1" x14ac:dyDescent="0.2">
      <c r="A112" s="222" t="s">
        <v>1007</v>
      </c>
      <c r="B112" s="213" t="s">
        <v>778</v>
      </c>
      <c r="C112" s="213" t="s">
        <v>778</v>
      </c>
      <c r="D112" s="213" t="s">
        <v>778</v>
      </c>
      <c r="E112" s="213" t="s">
        <v>778</v>
      </c>
      <c r="F112" s="213" t="s">
        <v>778</v>
      </c>
      <c r="G112" s="213" t="s">
        <v>1361</v>
      </c>
      <c r="H112" s="213" t="s">
        <v>1361</v>
      </c>
      <c r="I112" s="213" t="s">
        <v>1361</v>
      </c>
      <c r="J112" s="213" t="s">
        <v>1361</v>
      </c>
      <c r="K112" s="213" t="s">
        <v>1361</v>
      </c>
      <c r="L112" s="219" t="s">
        <v>1219</v>
      </c>
      <c r="M112" s="219" t="s">
        <v>1008</v>
      </c>
      <c r="N112" s="219" t="s">
        <v>1219</v>
      </c>
      <c r="O112" s="219" t="s">
        <v>1219</v>
      </c>
      <c r="P112" s="219" t="s">
        <v>1219</v>
      </c>
      <c r="Q112" s="213" t="s">
        <v>778</v>
      </c>
      <c r="R112" s="213" t="s">
        <v>778</v>
      </c>
      <c r="S112" s="213" t="s">
        <v>778</v>
      </c>
      <c r="T112" s="213" t="s">
        <v>778</v>
      </c>
      <c r="U112" s="213" t="s">
        <v>778</v>
      </c>
    </row>
    <row r="113" spans="1:21" ht="30" customHeight="1" x14ac:dyDescent="0.2">
      <c r="A113" s="222" t="s">
        <v>1009</v>
      </c>
      <c r="B113" s="213" t="s">
        <v>778</v>
      </c>
      <c r="C113" s="213" t="s">
        <v>778</v>
      </c>
      <c r="D113" s="213" t="s">
        <v>778</v>
      </c>
      <c r="E113" s="213" t="s">
        <v>778</v>
      </c>
      <c r="F113" s="213" t="s">
        <v>778</v>
      </c>
      <c r="G113" s="213" t="s">
        <v>1362</v>
      </c>
      <c r="H113" s="213" t="s">
        <v>1362</v>
      </c>
      <c r="I113" s="213" t="s">
        <v>1362</v>
      </c>
      <c r="J113" s="213" t="s">
        <v>1362</v>
      </c>
      <c r="K113" s="213" t="s">
        <v>1362</v>
      </c>
      <c r="L113" s="219" t="s">
        <v>1010</v>
      </c>
      <c r="M113" s="219" t="s">
        <v>1010</v>
      </c>
      <c r="N113" s="219" t="s">
        <v>1010</v>
      </c>
      <c r="O113" s="219" t="s">
        <v>1010</v>
      </c>
      <c r="P113" s="219" t="s">
        <v>1010</v>
      </c>
      <c r="Q113" s="213" t="s">
        <v>778</v>
      </c>
      <c r="R113" s="213" t="s">
        <v>778</v>
      </c>
      <c r="S113" s="213" t="s">
        <v>778</v>
      </c>
      <c r="T113" s="213" t="s">
        <v>778</v>
      </c>
      <c r="U113" s="213" t="s">
        <v>778</v>
      </c>
    </row>
    <row r="114" spans="1:21" ht="30" customHeight="1" x14ac:dyDescent="0.2">
      <c r="A114" s="222" t="s">
        <v>1011</v>
      </c>
      <c r="B114" s="213" t="s">
        <v>778</v>
      </c>
      <c r="C114" s="213" t="s">
        <v>778</v>
      </c>
      <c r="D114" s="213" t="s">
        <v>778</v>
      </c>
      <c r="E114" s="213" t="s">
        <v>778</v>
      </c>
      <c r="F114" s="213" t="s">
        <v>778</v>
      </c>
      <c r="G114" s="213" t="s">
        <v>1439</v>
      </c>
      <c r="H114" s="213" t="s">
        <v>1439</v>
      </c>
      <c r="I114" s="213" t="s">
        <v>1439</v>
      </c>
      <c r="J114" s="213" t="s">
        <v>1439</v>
      </c>
      <c r="K114" s="213" t="s">
        <v>1439</v>
      </c>
      <c r="L114" s="219" t="s">
        <v>1220</v>
      </c>
      <c r="M114" s="219" t="s">
        <v>1012</v>
      </c>
      <c r="N114" s="219" t="s">
        <v>1220</v>
      </c>
      <c r="O114" s="219" t="s">
        <v>1220</v>
      </c>
      <c r="P114" s="219" t="s">
        <v>1220</v>
      </c>
      <c r="Q114" s="213" t="s">
        <v>778</v>
      </c>
      <c r="R114" s="213" t="s">
        <v>778</v>
      </c>
      <c r="S114" s="213" t="s">
        <v>778</v>
      </c>
      <c r="T114" s="213" t="s">
        <v>778</v>
      </c>
      <c r="U114" s="213" t="s">
        <v>778</v>
      </c>
    </row>
    <row r="115" spans="1:21" ht="30" customHeight="1" x14ac:dyDescent="0.2">
      <c r="A115" s="222" t="s">
        <v>1013</v>
      </c>
      <c r="B115" s="213" t="s">
        <v>778</v>
      </c>
      <c r="C115" s="213" t="s">
        <v>778</v>
      </c>
      <c r="D115" s="213" t="s">
        <v>778</v>
      </c>
      <c r="E115" s="213" t="s">
        <v>778</v>
      </c>
      <c r="F115" s="213" t="s">
        <v>778</v>
      </c>
      <c r="G115" s="213" t="s">
        <v>1440</v>
      </c>
      <c r="H115" s="213" t="s">
        <v>1440</v>
      </c>
      <c r="I115" s="213" t="s">
        <v>1440</v>
      </c>
      <c r="J115" s="213" t="s">
        <v>1440</v>
      </c>
      <c r="K115" s="213" t="s">
        <v>1440</v>
      </c>
      <c r="L115" s="213" t="s">
        <v>1221</v>
      </c>
      <c r="M115" s="213" t="s">
        <v>1014</v>
      </c>
      <c r="N115" s="213" t="s">
        <v>1221</v>
      </c>
      <c r="O115" s="213" t="s">
        <v>1221</v>
      </c>
      <c r="P115" s="213" t="s">
        <v>1221</v>
      </c>
      <c r="Q115" s="213" t="s">
        <v>778</v>
      </c>
      <c r="R115" s="213" t="s">
        <v>778</v>
      </c>
      <c r="S115" s="213" t="s">
        <v>778</v>
      </c>
      <c r="T115" s="213" t="s">
        <v>778</v>
      </c>
      <c r="U115" s="213" t="s">
        <v>778</v>
      </c>
    </row>
    <row r="116" spans="1:21" ht="30" customHeight="1" x14ac:dyDescent="0.2">
      <c r="A116" s="222" t="s">
        <v>1015</v>
      </c>
      <c r="B116" s="213" t="s">
        <v>778</v>
      </c>
      <c r="C116" s="213" t="s">
        <v>778</v>
      </c>
      <c r="D116" s="213" t="s">
        <v>778</v>
      </c>
      <c r="E116" s="213" t="s">
        <v>778</v>
      </c>
      <c r="F116" s="213" t="s">
        <v>778</v>
      </c>
      <c r="G116" s="213" t="s">
        <v>1441</v>
      </c>
      <c r="H116" s="213" t="s">
        <v>1441</v>
      </c>
      <c r="I116" s="213" t="s">
        <v>1441</v>
      </c>
      <c r="J116" s="213" t="s">
        <v>1441</v>
      </c>
      <c r="K116" s="213" t="s">
        <v>1441</v>
      </c>
      <c r="L116" s="213" t="s">
        <v>1016</v>
      </c>
      <c r="M116" s="213" t="s">
        <v>1016</v>
      </c>
      <c r="N116" s="213" t="s">
        <v>1016</v>
      </c>
      <c r="O116" s="213" t="s">
        <v>1016</v>
      </c>
      <c r="P116" s="213" t="s">
        <v>1016</v>
      </c>
      <c r="Q116" s="213" t="s">
        <v>778</v>
      </c>
      <c r="R116" s="213" t="s">
        <v>778</v>
      </c>
      <c r="S116" s="213" t="s">
        <v>778</v>
      </c>
      <c r="T116" s="213" t="s">
        <v>778</v>
      </c>
      <c r="U116" s="213" t="s">
        <v>778</v>
      </c>
    </row>
    <row r="117" spans="1:21" ht="30" customHeight="1" x14ac:dyDescent="0.2">
      <c r="A117" s="213" t="s">
        <v>1017</v>
      </c>
      <c r="B117" s="213" t="s">
        <v>778</v>
      </c>
      <c r="C117" s="213" t="s">
        <v>778</v>
      </c>
      <c r="D117" s="213" t="s">
        <v>778</v>
      </c>
      <c r="E117" s="213" t="s">
        <v>778</v>
      </c>
      <c r="F117" s="213" t="s">
        <v>778</v>
      </c>
      <c r="G117" s="213" t="s">
        <v>1363</v>
      </c>
      <c r="H117" s="213" t="s">
        <v>1363</v>
      </c>
      <c r="I117" s="213" t="s">
        <v>1363</v>
      </c>
      <c r="J117" s="213" t="s">
        <v>1363</v>
      </c>
      <c r="K117" s="213" t="s">
        <v>1363</v>
      </c>
      <c r="L117" s="213" t="s">
        <v>1222</v>
      </c>
      <c r="M117" s="213" t="s">
        <v>1018</v>
      </c>
      <c r="N117" s="213" t="s">
        <v>1222</v>
      </c>
      <c r="O117" s="213" t="s">
        <v>1222</v>
      </c>
      <c r="P117" s="213" t="s">
        <v>1222</v>
      </c>
      <c r="Q117" s="213" t="s">
        <v>778</v>
      </c>
      <c r="R117" s="213" t="s">
        <v>778</v>
      </c>
      <c r="S117" s="213" t="s">
        <v>778</v>
      </c>
      <c r="T117" s="213" t="s">
        <v>778</v>
      </c>
      <c r="U117" s="213" t="s">
        <v>778</v>
      </c>
    </row>
    <row r="118" spans="1:21" ht="30" customHeight="1" x14ac:dyDescent="0.2">
      <c r="A118" s="222" t="s">
        <v>1019</v>
      </c>
      <c r="B118" s="213" t="s">
        <v>778</v>
      </c>
      <c r="C118" s="213" t="s">
        <v>778</v>
      </c>
      <c r="D118" s="213" t="s">
        <v>778</v>
      </c>
      <c r="E118" s="213" t="s">
        <v>778</v>
      </c>
      <c r="F118" s="213" t="s">
        <v>778</v>
      </c>
      <c r="G118" s="213" t="s">
        <v>1364</v>
      </c>
      <c r="H118" s="213" t="s">
        <v>1364</v>
      </c>
      <c r="I118" s="213" t="s">
        <v>1364</v>
      </c>
      <c r="J118" s="213" t="s">
        <v>1364</v>
      </c>
      <c r="K118" s="213" t="s">
        <v>1364</v>
      </c>
      <c r="L118" s="213" t="s">
        <v>1223</v>
      </c>
      <c r="M118" s="213" t="s">
        <v>1020</v>
      </c>
      <c r="N118" s="213" t="s">
        <v>1223</v>
      </c>
      <c r="O118" s="213" t="s">
        <v>1223</v>
      </c>
      <c r="P118" s="213" t="s">
        <v>1223</v>
      </c>
      <c r="Q118" s="213" t="s">
        <v>778</v>
      </c>
      <c r="R118" s="213" t="s">
        <v>778</v>
      </c>
      <c r="S118" s="213" t="s">
        <v>778</v>
      </c>
      <c r="T118" s="213" t="s">
        <v>778</v>
      </c>
      <c r="U118" s="213" t="s">
        <v>778</v>
      </c>
    </row>
    <row r="119" spans="1:21" ht="30" customHeight="1" x14ac:dyDescent="0.2">
      <c r="A119" s="222" t="s">
        <v>1021</v>
      </c>
      <c r="B119" s="213" t="s">
        <v>778</v>
      </c>
      <c r="C119" s="213" t="s">
        <v>778</v>
      </c>
      <c r="D119" s="213" t="s">
        <v>778</v>
      </c>
      <c r="E119" s="213" t="s">
        <v>778</v>
      </c>
      <c r="F119" s="213" t="s">
        <v>778</v>
      </c>
      <c r="G119" s="213" t="s">
        <v>1365</v>
      </c>
      <c r="H119" s="213" t="s">
        <v>1365</v>
      </c>
      <c r="I119" s="213" t="s">
        <v>1365</v>
      </c>
      <c r="J119" s="213" t="s">
        <v>1365</v>
      </c>
      <c r="K119" s="213" t="s">
        <v>1365</v>
      </c>
      <c r="L119" s="213" t="s">
        <v>1224</v>
      </c>
      <c r="M119" s="213" t="s">
        <v>1022</v>
      </c>
      <c r="N119" s="213" t="s">
        <v>1224</v>
      </c>
      <c r="O119" s="213" t="s">
        <v>1224</v>
      </c>
      <c r="P119" s="213" t="s">
        <v>1224</v>
      </c>
      <c r="Q119" s="213" t="s">
        <v>778</v>
      </c>
      <c r="R119" s="213" t="s">
        <v>778</v>
      </c>
      <c r="S119" s="213" t="s">
        <v>778</v>
      </c>
      <c r="T119" s="213" t="s">
        <v>778</v>
      </c>
      <c r="U119" s="213" t="s">
        <v>778</v>
      </c>
    </row>
    <row r="120" spans="1:21" ht="30" customHeight="1" x14ac:dyDescent="0.2">
      <c r="A120" s="222" t="s">
        <v>1023</v>
      </c>
      <c r="B120" s="213" t="s">
        <v>778</v>
      </c>
      <c r="C120" s="213" t="s">
        <v>778</v>
      </c>
      <c r="D120" s="213" t="s">
        <v>778</v>
      </c>
      <c r="E120" s="213" t="s">
        <v>778</v>
      </c>
      <c r="F120" s="213" t="s">
        <v>778</v>
      </c>
      <c r="G120" s="213" t="s">
        <v>1442</v>
      </c>
      <c r="H120" s="213" t="s">
        <v>1442</v>
      </c>
      <c r="I120" s="213" t="s">
        <v>1442</v>
      </c>
      <c r="J120" s="213" t="s">
        <v>1442</v>
      </c>
      <c r="K120" s="213" t="s">
        <v>1442</v>
      </c>
      <c r="L120" s="213" t="s">
        <v>1225</v>
      </c>
      <c r="M120" s="213" t="s">
        <v>1024</v>
      </c>
      <c r="N120" s="213" t="s">
        <v>1225</v>
      </c>
      <c r="O120" s="213" t="s">
        <v>1225</v>
      </c>
      <c r="P120" s="213" t="s">
        <v>1225</v>
      </c>
      <c r="Q120" s="213" t="s">
        <v>778</v>
      </c>
      <c r="R120" s="213" t="s">
        <v>778</v>
      </c>
      <c r="S120" s="213" t="s">
        <v>778</v>
      </c>
      <c r="T120" s="213" t="s">
        <v>778</v>
      </c>
      <c r="U120" s="213" t="s">
        <v>778</v>
      </c>
    </row>
    <row r="121" spans="1:21" ht="30" customHeight="1" x14ac:dyDescent="0.2">
      <c r="A121" s="222" t="s">
        <v>1025</v>
      </c>
      <c r="B121" s="213" t="s">
        <v>778</v>
      </c>
      <c r="C121" s="213" t="s">
        <v>778</v>
      </c>
      <c r="D121" s="213" t="s">
        <v>778</v>
      </c>
      <c r="E121" s="213" t="s">
        <v>778</v>
      </c>
      <c r="F121" s="213" t="s">
        <v>778</v>
      </c>
      <c r="G121" s="213" t="s">
        <v>1443</v>
      </c>
      <c r="H121" s="213" t="s">
        <v>1443</v>
      </c>
      <c r="I121" s="213" t="s">
        <v>1443</v>
      </c>
      <c r="J121" s="213" t="s">
        <v>1443</v>
      </c>
      <c r="K121" s="213" t="s">
        <v>1443</v>
      </c>
      <c r="L121" s="213" t="s">
        <v>1226</v>
      </c>
      <c r="M121" s="213" t="s">
        <v>1026</v>
      </c>
      <c r="N121" s="213" t="s">
        <v>1226</v>
      </c>
      <c r="O121" s="213" t="s">
        <v>1226</v>
      </c>
      <c r="P121" s="213" t="s">
        <v>1226</v>
      </c>
      <c r="Q121" s="213" t="s">
        <v>778</v>
      </c>
      <c r="R121" s="213" t="s">
        <v>778</v>
      </c>
      <c r="S121" s="213" t="s">
        <v>778</v>
      </c>
      <c r="T121" s="213" t="s">
        <v>778</v>
      </c>
      <c r="U121" s="213" t="s">
        <v>778</v>
      </c>
    </row>
    <row r="122" spans="1:21" ht="30" customHeight="1" x14ac:dyDescent="0.2">
      <c r="A122" s="222" t="s">
        <v>1027</v>
      </c>
      <c r="B122" s="213" t="s">
        <v>778</v>
      </c>
      <c r="C122" s="213" t="s">
        <v>778</v>
      </c>
      <c r="D122" s="213" t="s">
        <v>778</v>
      </c>
      <c r="E122" s="213" t="s">
        <v>778</v>
      </c>
      <c r="F122" s="213" t="s">
        <v>778</v>
      </c>
      <c r="G122" s="213" t="s">
        <v>1444</v>
      </c>
      <c r="H122" s="213" t="s">
        <v>1444</v>
      </c>
      <c r="I122" s="213" t="s">
        <v>1444</v>
      </c>
      <c r="J122" s="213" t="s">
        <v>1444</v>
      </c>
      <c r="K122" s="213" t="s">
        <v>1444</v>
      </c>
      <c r="L122" s="213" t="s">
        <v>1227</v>
      </c>
      <c r="M122" s="213" t="s">
        <v>1028</v>
      </c>
      <c r="N122" s="213" t="s">
        <v>1227</v>
      </c>
      <c r="O122" s="213" t="s">
        <v>1227</v>
      </c>
      <c r="P122" s="213" t="s">
        <v>1227</v>
      </c>
      <c r="Q122" s="213" t="s">
        <v>778</v>
      </c>
      <c r="R122" s="213" t="s">
        <v>778</v>
      </c>
      <c r="S122" s="213" t="s">
        <v>778</v>
      </c>
      <c r="T122" s="213" t="s">
        <v>778</v>
      </c>
      <c r="U122" s="213" t="s">
        <v>778</v>
      </c>
    </row>
    <row r="123" spans="1:21" ht="30" customHeight="1" x14ac:dyDescent="0.2">
      <c r="A123" s="222" t="s">
        <v>1029</v>
      </c>
      <c r="B123" s="213" t="s">
        <v>778</v>
      </c>
      <c r="C123" s="213" t="s">
        <v>778</v>
      </c>
      <c r="D123" s="213" t="s">
        <v>778</v>
      </c>
      <c r="E123" s="213" t="s">
        <v>778</v>
      </c>
      <c r="F123" s="213" t="s">
        <v>778</v>
      </c>
      <c r="G123" s="213" t="s">
        <v>1445</v>
      </c>
      <c r="H123" s="213" t="s">
        <v>1445</v>
      </c>
      <c r="I123" s="213" t="s">
        <v>1445</v>
      </c>
      <c r="J123" s="213" t="s">
        <v>1445</v>
      </c>
      <c r="K123" s="213" t="s">
        <v>1445</v>
      </c>
      <c r="L123" s="213" t="s">
        <v>1228</v>
      </c>
      <c r="M123" s="213" t="s">
        <v>1030</v>
      </c>
      <c r="N123" s="213" t="s">
        <v>1228</v>
      </c>
      <c r="O123" s="213" t="s">
        <v>1228</v>
      </c>
      <c r="P123" s="213" t="s">
        <v>1228</v>
      </c>
      <c r="Q123" s="213" t="s">
        <v>778</v>
      </c>
      <c r="R123" s="213" t="s">
        <v>778</v>
      </c>
      <c r="S123" s="213" t="s">
        <v>778</v>
      </c>
      <c r="T123" s="213" t="s">
        <v>778</v>
      </c>
      <c r="U123" s="213" t="s">
        <v>778</v>
      </c>
    </row>
    <row r="124" spans="1:21" ht="30" customHeight="1" x14ac:dyDescent="0.2">
      <c r="A124" s="222" t="s">
        <v>1031</v>
      </c>
      <c r="B124" s="213" t="s">
        <v>778</v>
      </c>
      <c r="C124" s="213" t="s">
        <v>778</v>
      </c>
      <c r="D124" s="213" t="s">
        <v>778</v>
      </c>
      <c r="E124" s="213" t="s">
        <v>778</v>
      </c>
      <c r="F124" s="213" t="s">
        <v>778</v>
      </c>
      <c r="G124" s="213" t="s">
        <v>1419</v>
      </c>
      <c r="H124" s="213" t="s">
        <v>1419</v>
      </c>
      <c r="I124" s="213" t="s">
        <v>1419</v>
      </c>
      <c r="J124" s="213" t="s">
        <v>1419</v>
      </c>
      <c r="K124" s="213" t="s">
        <v>1419</v>
      </c>
      <c r="L124" s="213" t="s">
        <v>1229</v>
      </c>
      <c r="M124" s="213" t="s">
        <v>1032</v>
      </c>
      <c r="N124" s="213" t="s">
        <v>1229</v>
      </c>
      <c r="O124" s="213" t="s">
        <v>1229</v>
      </c>
      <c r="P124" s="213" t="s">
        <v>1229</v>
      </c>
      <c r="Q124" s="213" t="s">
        <v>778</v>
      </c>
      <c r="R124" s="213" t="s">
        <v>778</v>
      </c>
      <c r="S124" s="213" t="s">
        <v>778</v>
      </c>
      <c r="T124" s="213" t="s">
        <v>778</v>
      </c>
      <c r="U124" s="213" t="s">
        <v>778</v>
      </c>
    </row>
    <row r="125" spans="1:21" ht="30" customHeight="1" x14ac:dyDescent="0.2">
      <c r="A125" s="222" t="s">
        <v>1033</v>
      </c>
      <c r="B125" s="213" t="s">
        <v>778</v>
      </c>
      <c r="C125" s="213" t="s">
        <v>778</v>
      </c>
      <c r="D125" s="213" t="s">
        <v>778</v>
      </c>
      <c r="E125" s="213" t="s">
        <v>778</v>
      </c>
      <c r="F125" s="213" t="s">
        <v>778</v>
      </c>
      <c r="G125" s="213" t="s">
        <v>1420</v>
      </c>
      <c r="H125" s="213" t="s">
        <v>1420</v>
      </c>
      <c r="I125" s="213" t="s">
        <v>1420</v>
      </c>
      <c r="J125" s="213" t="s">
        <v>1420</v>
      </c>
      <c r="K125" s="213" t="s">
        <v>1420</v>
      </c>
      <c r="L125" s="213" t="s">
        <v>1230</v>
      </c>
      <c r="M125" s="213" t="s">
        <v>1034</v>
      </c>
      <c r="N125" s="213" t="s">
        <v>1230</v>
      </c>
      <c r="O125" s="213" t="s">
        <v>1230</v>
      </c>
      <c r="P125" s="213" t="s">
        <v>1230</v>
      </c>
      <c r="Q125" s="213" t="s">
        <v>778</v>
      </c>
      <c r="R125" s="213" t="s">
        <v>778</v>
      </c>
      <c r="S125" s="213" t="s">
        <v>778</v>
      </c>
      <c r="T125" s="213" t="s">
        <v>778</v>
      </c>
      <c r="U125" s="213" t="s">
        <v>778</v>
      </c>
    </row>
    <row r="126" spans="1:21" ht="30" customHeight="1" x14ac:dyDescent="0.2">
      <c r="A126" s="222" t="s">
        <v>1035</v>
      </c>
      <c r="B126" s="213" t="s">
        <v>778</v>
      </c>
      <c r="C126" s="213" t="s">
        <v>778</v>
      </c>
      <c r="D126" s="213" t="s">
        <v>778</v>
      </c>
      <c r="E126" s="213" t="s">
        <v>778</v>
      </c>
      <c r="F126" s="213" t="s">
        <v>778</v>
      </c>
      <c r="G126" s="213" t="s">
        <v>1421</v>
      </c>
      <c r="H126" s="213" t="s">
        <v>1421</v>
      </c>
      <c r="I126" s="213" t="s">
        <v>1421</v>
      </c>
      <c r="J126" s="213" t="s">
        <v>1421</v>
      </c>
      <c r="K126" s="213" t="s">
        <v>1421</v>
      </c>
      <c r="L126" s="213" t="s">
        <v>1231</v>
      </c>
      <c r="M126" s="213" t="s">
        <v>1036</v>
      </c>
      <c r="N126" s="213" t="s">
        <v>1231</v>
      </c>
      <c r="O126" s="213" t="s">
        <v>1231</v>
      </c>
      <c r="P126" s="213" t="s">
        <v>1231</v>
      </c>
      <c r="Q126" s="213" t="s">
        <v>778</v>
      </c>
      <c r="R126" s="213" t="s">
        <v>778</v>
      </c>
      <c r="S126" s="213" t="s">
        <v>778</v>
      </c>
      <c r="T126" s="213" t="s">
        <v>778</v>
      </c>
      <c r="U126" s="213" t="s">
        <v>778</v>
      </c>
    </row>
    <row r="127" spans="1:21" ht="30" customHeight="1" x14ac:dyDescent="0.2">
      <c r="A127" s="222" t="s">
        <v>1037</v>
      </c>
      <c r="B127" s="213" t="s">
        <v>778</v>
      </c>
      <c r="C127" s="213" t="s">
        <v>778</v>
      </c>
      <c r="D127" s="213" t="s">
        <v>778</v>
      </c>
      <c r="E127" s="213" t="s">
        <v>778</v>
      </c>
      <c r="F127" s="213" t="s">
        <v>778</v>
      </c>
      <c r="G127" s="213" t="s">
        <v>1422</v>
      </c>
      <c r="H127" s="213" t="s">
        <v>1422</v>
      </c>
      <c r="I127" s="213" t="s">
        <v>1422</v>
      </c>
      <c r="J127" s="213" t="s">
        <v>1422</v>
      </c>
      <c r="K127" s="213" t="s">
        <v>1422</v>
      </c>
      <c r="L127" s="213" t="s">
        <v>1232</v>
      </c>
      <c r="M127" s="213" t="s">
        <v>1038</v>
      </c>
      <c r="N127" s="213" t="s">
        <v>1232</v>
      </c>
      <c r="O127" s="213" t="s">
        <v>1232</v>
      </c>
      <c r="P127" s="213" t="s">
        <v>1232</v>
      </c>
      <c r="Q127" s="213" t="s">
        <v>778</v>
      </c>
      <c r="R127" s="213" t="s">
        <v>778</v>
      </c>
      <c r="S127" s="213" t="s">
        <v>778</v>
      </c>
      <c r="T127" s="213" t="s">
        <v>778</v>
      </c>
      <c r="U127" s="213" t="s">
        <v>778</v>
      </c>
    </row>
    <row r="128" spans="1:21" ht="30" customHeight="1" x14ac:dyDescent="0.2">
      <c r="A128" s="222" t="s">
        <v>1039</v>
      </c>
      <c r="B128" s="213" t="s">
        <v>778</v>
      </c>
      <c r="C128" s="213" t="s">
        <v>778</v>
      </c>
      <c r="D128" s="213" t="s">
        <v>778</v>
      </c>
      <c r="E128" s="213" t="s">
        <v>778</v>
      </c>
      <c r="F128" s="213" t="s">
        <v>778</v>
      </c>
      <c r="G128" s="213" t="s">
        <v>1423</v>
      </c>
      <c r="H128" s="213" t="s">
        <v>1423</v>
      </c>
      <c r="I128" s="213" t="s">
        <v>1423</v>
      </c>
      <c r="J128" s="213" t="s">
        <v>1423</v>
      </c>
      <c r="K128" s="213" t="s">
        <v>1423</v>
      </c>
      <c r="L128" s="213" t="s">
        <v>1233</v>
      </c>
      <c r="M128" s="213" t="s">
        <v>1040</v>
      </c>
      <c r="N128" s="213" t="s">
        <v>1233</v>
      </c>
      <c r="O128" s="213" t="s">
        <v>1233</v>
      </c>
      <c r="P128" s="213" t="s">
        <v>1233</v>
      </c>
      <c r="Q128" s="213" t="s">
        <v>778</v>
      </c>
      <c r="R128" s="213" t="s">
        <v>778</v>
      </c>
      <c r="S128" s="213" t="s">
        <v>778</v>
      </c>
      <c r="T128" s="213" t="s">
        <v>778</v>
      </c>
      <c r="U128" s="213" t="s">
        <v>778</v>
      </c>
    </row>
    <row r="129" spans="1:21" ht="30" customHeight="1" x14ac:dyDescent="0.2">
      <c r="A129" s="222" t="s">
        <v>1041</v>
      </c>
      <c r="B129" s="213" t="s">
        <v>778</v>
      </c>
      <c r="C129" s="213" t="s">
        <v>778</v>
      </c>
      <c r="D129" s="213" t="s">
        <v>778</v>
      </c>
      <c r="E129" s="213" t="s">
        <v>778</v>
      </c>
      <c r="F129" s="213" t="s">
        <v>778</v>
      </c>
      <c r="G129" s="213" t="s">
        <v>1424</v>
      </c>
      <c r="H129" s="213" t="s">
        <v>1424</v>
      </c>
      <c r="I129" s="213" t="s">
        <v>1424</v>
      </c>
      <c r="J129" s="213" t="s">
        <v>1424</v>
      </c>
      <c r="K129" s="213" t="s">
        <v>1424</v>
      </c>
      <c r="L129" s="213" t="s">
        <v>1234</v>
      </c>
      <c r="M129" s="213" t="s">
        <v>1042</v>
      </c>
      <c r="N129" s="213" t="s">
        <v>1234</v>
      </c>
      <c r="O129" s="213" t="s">
        <v>1234</v>
      </c>
      <c r="P129" s="213" t="s">
        <v>1234</v>
      </c>
      <c r="Q129" s="213" t="s">
        <v>778</v>
      </c>
      <c r="R129" s="213" t="s">
        <v>778</v>
      </c>
      <c r="S129" s="213" t="s">
        <v>778</v>
      </c>
      <c r="T129" s="213" t="s">
        <v>778</v>
      </c>
      <c r="U129" s="213" t="s">
        <v>778</v>
      </c>
    </row>
    <row r="130" spans="1:21" ht="30" customHeight="1" x14ac:dyDescent="0.2">
      <c r="A130" s="222" t="s">
        <v>1043</v>
      </c>
      <c r="B130" s="213" t="s">
        <v>778</v>
      </c>
      <c r="C130" s="213" t="s">
        <v>778</v>
      </c>
      <c r="D130" s="213" t="s">
        <v>778</v>
      </c>
      <c r="E130" s="213" t="s">
        <v>778</v>
      </c>
      <c r="F130" s="213" t="s">
        <v>778</v>
      </c>
      <c r="G130" s="213" t="s">
        <v>1425</v>
      </c>
      <c r="H130" s="213" t="s">
        <v>1425</v>
      </c>
      <c r="I130" s="213" t="s">
        <v>1425</v>
      </c>
      <c r="J130" s="213" t="s">
        <v>1425</v>
      </c>
      <c r="K130" s="213" t="s">
        <v>1425</v>
      </c>
      <c r="L130" s="213" t="s">
        <v>1235</v>
      </c>
      <c r="M130" s="213" t="s">
        <v>1044</v>
      </c>
      <c r="N130" s="213" t="s">
        <v>1235</v>
      </c>
      <c r="O130" s="213" t="s">
        <v>1235</v>
      </c>
      <c r="P130" s="213" t="s">
        <v>1235</v>
      </c>
      <c r="Q130" s="213" t="s">
        <v>778</v>
      </c>
      <c r="R130" s="213" t="s">
        <v>778</v>
      </c>
      <c r="S130" s="213" t="s">
        <v>778</v>
      </c>
      <c r="T130" s="213" t="s">
        <v>778</v>
      </c>
      <c r="U130" s="213" t="s">
        <v>778</v>
      </c>
    </row>
    <row r="131" spans="1:21" ht="30" customHeight="1" x14ac:dyDescent="0.2">
      <c r="A131" s="222" t="s">
        <v>1045</v>
      </c>
      <c r="B131" s="213" t="s">
        <v>778</v>
      </c>
      <c r="C131" s="213" t="s">
        <v>778</v>
      </c>
      <c r="D131" s="213" t="s">
        <v>778</v>
      </c>
      <c r="E131" s="213" t="s">
        <v>778</v>
      </c>
      <c r="F131" s="213" t="s">
        <v>778</v>
      </c>
      <c r="G131" s="213" t="s">
        <v>1426</v>
      </c>
      <c r="H131" s="213" t="s">
        <v>1426</v>
      </c>
      <c r="I131" s="213" t="s">
        <v>1426</v>
      </c>
      <c r="J131" s="213" t="s">
        <v>1426</v>
      </c>
      <c r="K131" s="213" t="s">
        <v>1426</v>
      </c>
      <c r="L131" s="213" t="s">
        <v>1236</v>
      </c>
      <c r="M131" s="213" t="s">
        <v>1046</v>
      </c>
      <c r="N131" s="213" t="s">
        <v>1236</v>
      </c>
      <c r="O131" s="213" t="s">
        <v>1236</v>
      </c>
      <c r="P131" s="213" t="s">
        <v>1236</v>
      </c>
      <c r="Q131" s="213" t="s">
        <v>778</v>
      </c>
      <c r="R131" s="213" t="s">
        <v>778</v>
      </c>
      <c r="S131" s="213" t="s">
        <v>778</v>
      </c>
      <c r="T131" s="213" t="s">
        <v>778</v>
      </c>
      <c r="U131" s="213" t="s">
        <v>778</v>
      </c>
    </row>
    <row r="132" spans="1:21" ht="30" customHeight="1" x14ac:dyDescent="0.2">
      <c r="A132" s="222" t="s">
        <v>1047</v>
      </c>
      <c r="B132" s="213" t="s">
        <v>778</v>
      </c>
      <c r="C132" s="213" t="s">
        <v>778</v>
      </c>
      <c r="D132" s="213" t="s">
        <v>778</v>
      </c>
      <c r="E132" s="213" t="s">
        <v>778</v>
      </c>
      <c r="F132" s="213" t="s">
        <v>778</v>
      </c>
      <c r="G132" s="213" t="s">
        <v>1427</v>
      </c>
      <c r="H132" s="213" t="s">
        <v>1427</v>
      </c>
      <c r="I132" s="213" t="s">
        <v>1427</v>
      </c>
      <c r="J132" s="213" t="s">
        <v>1427</v>
      </c>
      <c r="K132" s="213" t="s">
        <v>1427</v>
      </c>
      <c r="L132" s="213" t="s">
        <v>1237</v>
      </c>
      <c r="M132" s="213" t="s">
        <v>1048</v>
      </c>
      <c r="N132" s="213" t="s">
        <v>1237</v>
      </c>
      <c r="O132" s="213" t="s">
        <v>1237</v>
      </c>
      <c r="P132" s="213" t="s">
        <v>1237</v>
      </c>
      <c r="Q132" s="213" t="s">
        <v>778</v>
      </c>
      <c r="R132" s="213" t="s">
        <v>778</v>
      </c>
      <c r="S132" s="213" t="s">
        <v>778</v>
      </c>
      <c r="T132" s="213" t="s">
        <v>778</v>
      </c>
      <c r="U132" s="213" t="s">
        <v>778</v>
      </c>
    </row>
    <row r="133" spans="1:21" ht="30" customHeight="1" x14ac:dyDescent="0.2">
      <c r="A133" s="222" t="s">
        <v>1049</v>
      </c>
      <c r="B133" s="213" t="s">
        <v>778</v>
      </c>
      <c r="C133" s="213" t="s">
        <v>778</v>
      </c>
      <c r="D133" s="213" t="s">
        <v>778</v>
      </c>
      <c r="E133" s="213" t="s">
        <v>778</v>
      </c>
      <c r="F133" s="213" t="s">
        <v>778</v>
      </c>
      <c r="G133" s="213" t="s">
        <v>1428</v>
      </c>
      <c r="H133" s="213" t="s">
        <v>1428</v>
      </c>
      <c r="I133" s="213" t="s">
        <v>1428</v>
      </c>
      <c r="J133" s="213" t="s">
        <v>1428</v>
      </c>
      <c r="K133" s="213" t="s">
        <v>1428</v>
      </c>
      <c r="L133" s="213" t="s">
        <v>1238</v>
      </c>
      <c r="M133" s="213" t="s">
        <v>1050</v>
      </c>
      <c r="N133" s="213" t="s">
        <v>1238</v>
      </c>
      <c r="O133" s="213" t="s">
        <v>1238</v>
      </c>
      <c r="P133" s="213" t="s">
        <v>1238</v>
      </c>
      <c r="Q133" s="213" t="s">
        <v>778</v>
      </c>
      <c r="R133" s="213" t="s">
        <v>778</v>
      </c>
      <c r="S133" s="213" t="s">
        <v>778</v>
      </c>
      <c r="T133" s="213" t="s">
        <v>778</v>
      </c>
      <c r="U133" s="213" t="s">
        <v>778</v>
      </c>
    </row>
    <row r="134" spans="1:21" ht="30" customHeight="1" x14ac:dyDescent="0.2">
      <c r="A134" s="222" t="s">
        <v>1051</v>
      </c>
      <c r="B134" s="213" t="s">
        <v>778</v>
      </c>
      <c r="C134" s="213" t="s">
        <v>778</v>
      </c>
      <c r="D134" s="213" t="s">
        <v>778</v>
      </c>
      <c r="E134" s="213" t="s">
        <v>778</v>
      </c>
      <c r="F134" s="213" t="s">
        <v>778</v>
      </c>
      <c r="G134" s="213" t="s">
        <v>1429</v>
      </c>
      <c r="H134" s="213" t="s">
        <v>1429</v>
      </c>
      <c r="I134" s="213" t="s">
        <v>1429</v>
      </c>
      <c r="J134" s="213" t="s">
        <v>1429</v>
      </c>
      <c r="K134" s="213" t="s">
        <v>1429</v>
      </c>
      <c r="L134" s="213" t="s">
        <v>1239</v>
      </c>
      <c r="M134" s="213" t="s">
        <v>1052</v>
      </c>
      <c r="N134" s="213" t="s">
        <v>1239</v>
      </c>
      <c r="O134" s="213" t="s">
        <v>1239</v>
      </c>
      <c r="P134" s="213" t="s">
        <v>1239</v>
      </c>
      <c r="Q134" s="213" t="s">
        <v>778</v>
      </c>
      <c r="R134" s="213" t="s">
        <v>778</v>
      </c>
      <c r="S134" s="213" t="s">
        <v>778</v>
      </c>
      <c r="T134" s="213" t="s">
        <v>778</v>
      </c>
      <c r="U134" s="213" t="s">
        <v>778</v>
      </c>
    </row>
    <row r="135" spans="1:21" ht="30" customHeight="1" x14ac:dyDescent="0.2">
      <c r="A135" s="222" t="s">
        <v>1053</v>
      </c>
      <c r="B135" s="213" t="s">
        <v>778</v>
      </c>
      <c r="C135" s="213" t="s">
        <v>778</v>
      </c>
      <c r="D135" s="213" t="s">
        <v>778</v>
      </c>
      <c r="E135" s="213" t="s">
        <v>778</v>
      </c>
      <c r="F135" s="213" t="s">
        <v>778</v>
      </c>
      <c r="G135" s="213" t="s">
        <v>1430</v>
      </c>
      <c r="H135" s="213" t="s">
        <v>1430</v>
      </c>
      <c r="I135" s="213" t="s">
        <v>1430</v>
      </c>
      <c r="J135" s="213" t="s">
        <v>1430</v>
      </c>
      <c r="K135" s="213" t="s">
        <v>1430</v>
      </c>
      <c r="L135" s="213" t="s">
        <v>1240</v>
      </c>
      <c r="M135" s="213" t="s">
        <v>1054</v>
      </c>
      <c r="N135" s="213" t="s">
        <v>1240</v>
      </c>
      <c r="O135" s="213" t="s">
        <v>1240</v>
      </c>
      <c r="P135" s="213" t="s">
        <v>1240</v>
      </c>
      <c r="Q135" s="213" t="s">
        <v>778</v>
      </c>
      <c r="R135" s="213" t="s">
        <v>778</v>
      </c>
      <c r="S135" s="213" t="s">
        <v>778</v>
      </c>
      <c r="T135" s="213" t="s">
        <v>778</v>
      </c>
      <c r="U135" s="213" t="s">
        <v>778</v>
      </c>
    </row>
    <row r="136" spans="1:21" ht="30" customHeight="1" x14ac:dyDescent="0.2">
      <c r="A136" s="222" t="s">
        <v>1055</v>
      </c>
      <c r="B136" s="213" t="s">
        <v>778</v>
      </c>
      <c r="C136" s="213" t="s">
        <v>778</v>
      </c>
      <c r="D136" s="213" t="s">
        <v>778</v>
      </c>
      <c r="E136" s="213" t="s">
        <v>778</v>
      </c>
      <c r="F136" s="213" t="s">
        <v>778</v>
      </c>
      <c r="G136" s="213" t="s">
        <v>1431</v>
      </c>
      <c r="H136" s="213" t="s">
        <v>1431</v>
      </c>
      <c r="I136" s="213" t="s">
        <v>1431</v>
      </c>
      <c r="J136" s="213" t="s">
        <v>1431</v>
      </c>
      <c r="K136" s="213" t="s">
        <v>1431</v>
      </c>
      <c r="L136" s="213" t="s">
        <v>1241</v>
      </c>
      <c r="M136" s="213" t="s">
        <v>1056</v>
      </c>
      <c r="N136" s="213" t="s">
        <v>1241</v>
      </c>
      <c r="O136" s="213" t="s">
        <v>1241</v>
      </c>
      <c r="P136" s="213" t="s">
        <v>1241</v>
      </c>
      <c r="Q136" s="213" t="s">
        <v>778</v>
      </c>
      <c r="R136" s="213" t="s">
        <v>778</v>
      </c>
      <c r="S136" s="213" t="s">
        <v>778</v>
      </c>
      <c r="T136" s="213" t="s">
        <v>778</v>
      </c>
      <c r="U136" s="213" t="s">
        <v>778</v>
      </c>
    </row>
    <row r="137" spans="1:21" ht="30" customHeight="1" x14ac:dyDescent="0.2">
      <c r="A137" s="222" t="s">
        <v>1057</v>
      </c>
      <c r="B137" s="213" t="s">
        <v>778</v>
      </c>
      <c r="C137" s="213" t="s">
        <v>778</v>
      </c>
      <c r="D137" s="213" t="s">
        <v>778</v>
      </c>
      <c r="E137" s="213" t="s">
        <v>778</v>
      </c>
      <c r="F137" s="213" t="s">
        <v>778</v>
      </c>
      <c r="G137" s="213" t="s">
        <v>1432</v>
      </c>
      <c r="H137" s="213" t="s">
        <v>1432</v>
      </c>
      <c r="I137" s="213" t="s">
        <v>1432</v>
      </c>
      <c r="J137" s="213" t="s">
        <v>1432</v>
      </c>
      <c r="K137" s="213" t="s">
        <v>1432</v>
      </c>
      <c r="L137" s="213" t="s">
        <v>1242</v>
      </c>
      <c r="M137" s="213" t="s">
        <v>1058</v>
      </c>
      <c r="N137" s="213" t="s">
        <v>1242</v>
      </c>
      <c r="O137" s="213" t="s">
        <v>1242</v>
      </c>
      <c r="P137" s="213" t="s">
        <v>1242</v>
      </c>
      <c r="Q137" s="213" t="s">
        <v>778</v>
      </c>
      <c r="R137" s="213" t="s">
        <v>778</v>
      </c>
      <c r="S137" s="213" t="s">
        <v>778</v>
      </c>
      <c r="T137" s="213" t="s">
        <v>778</v>
      </c>
      <c r="U137" s="213" t="s">
        <v>778</v>
      </c>
    </row>
    <row r="138" spans="1:21" ht="30" customHeight="1" x14ac:dyDescent="0.2">
      <c r="A138" s="222" t="s">
        <v>1059</v>
      </c>
      <c r="B138" s="213" t="s">
        <v>778</v>
      </c>
      <c r="C138" s="213" t="s">
        <v>778</v>
      </c>
      <c r="D138" s="213" t="s">
        <v>778</v>
      </c>
      <c r="E138" s="213" t="s">
        <v>778</v>
      </c>
      <c r="F138" s="213" t="s">
        <v>778</v>
      </c>
      <c r="G138" s="213" t="s">
        <v>1433</v>
      </c>
      <c r="H138" s="213" t="s">
        <v>1433</v>
      </c>
      <c r="I138" s="213" t="s">
        <v>1433</v>
      </c>
      <c r="J138" s="213" t="s">
        <v>1433</v>
      </c>
      <c r="K138" s="213" t="s">
        <v>1433</v>
      </c>
      <c r="L138" s="213" t="s">
        <v>1243</v>
      </c>
      <c r="M138" s="213" t="s">
        <v>1060</v>
      </c>
      <c r="N138" s="213" t="s">
        <v>1243</v>
      </c>
      <c r="O138" s="213" t="s">
        <v>1243</v>
      </c>
      <c r="P138" s="213" t="s">
        <v>1243</v>
      </c>
      <c r="Q138" s="213" t="s">
        <v>778</v>
      </c>
      <c r="R138" s="213" t="s">
        <v>778</v>
      </c>
      <c r="S138" s="213" t="s">
        <v>778</v>
      </c>
      <c r="T138" s="213" t="s">
        <v>778</v>
      </c>
      <c r="U138" s="213" t="s">
        <v>778</v>
      </c>
    </row>
    <row r="139" spans="1:21" ht="30" customHeight="1" x14ac:dyDescent="0.2">
      <c r="A139" s="222" t="s">
        <v>1061</v>
      </c>
      <c r="B139" s="213" t="s">
        <v>778</v>
      </c>
      <c r="C139" s="213" t="s">
        <v>778</v>
      </c>
      <c r="D139" s="213" t="s">
        <v>778</v>
      </c>
      <c r="E139" s="213" t="s">
        <v>778</v>
      </c>
      <c r="F139" s="213" t="s">
        <v>778</v>
      </c>
      <c r="G139" s="213" t="s">
        <v>1434</v>
      </c>
      <c r="H139" s="213" t="s">
        <v>1434</v>
      </c>
      <c r="I139" s="213" t="s">
        <v>1434</v>
      </c>
      <c r="J139" s="213" t="s">
        <v>1434</v>
      </c>
      <c r="K139" s="213" t="s">
        <v>1434</v>
      </c>
      <c r="L139" s="213" t="s">
        <v>1244</v>
      </c>
      <c r="M139" s="213" t="s">
        <v>1166</v>
      </c>
      <c r="N139" s="213" t="s">
        <v>1244</v>
      </c>
      <c r="O139" s="213" t="s">
        <v>1244</v>
      </c>
      <c r="P139" s="213" t="s">
        <v>1244</v>
      </c>
      <c r="Q139" s="213" t="s">
        <v>778</v>
      </c>
      <c r="R139" s="213" t="s">
        <v>778</v>
      </c>
      <c r="S139" s="213" t="s">
        <v>778</v>
      </c>
      <c r="T139" s="213" t="s">
        <v>778</v>
      </c>
      <c r="U139" s="213" t="s">
        <v>778</v>
      </c>
    </row>
    <row r="140" spans="1:21" ht="30" customHeight="1" x14ac:dyDescent="0.2">
      <c r="A140" s="222" t="s">
        <v>1062</v>
      </c>
      <c r="B140" s="213" t="s">
        <v>778</v>
      </c>
      <c r="C140" s="213" t="s">
        <v>778</v>
      </c>
      <c r="D140" s="213" t="s">
        <v>778</v>
      </c>
      <c r="E140" s="213" t="s">
        <v>778</v>
      </c>
      <c r="F140" s="213" t="s">
        <v>778</v>
      </c>
      <c r="G140" s="213" t="s">
        <v>1435</v>
      </c>
      <c r="H140" s="213" t="s">
        <v>1435</v>
      </c>
      <c r="I140" s="213" t="s">
        <v>1435</v>
      </c>
      <c r="J140" s="213" t="s">
        <v>1435</v>
      </c>
      <c r="K140" s="213" t="s">
        <v>1435</v>
      </c>
      <c r="L140" s="213" t="s">
        <v>1245</v>
      </c>
      <c r="M140" s="213" t="s">
        <v>1063</v>
      </c>
      <c r="N140" s="213" t="s">
        <v>1245</v>
      </c>
      <c r="O140" s="213" t="s">
        <v>1245</v>
      </c>
      <c r="P140" s="213" t="s">
        <v>1245</v>
      </c>
      <c r="Q140" s="213" t="s">
        <v>778</v>
      </c>
      <c r="R140" s="213" t="s">
        <v>778</v>
      </c>
      <c r="S140" s="213" t="s">
        <v>778</v>
      </c>
      <c r="T140" s="213" t="s">
        <v>778</v>
      </c>
      <c r="U140" s="213" t="s">
        <v>778</v>
      </c>
    </row>
    <row r="141" spans="1:21" ht="30" customHeight="1" x14ac:dyDescent="0.2">
      <c r="A141" s="222" t="s">
        <v>1064</v>
      </c>
      <c r="B141" s="213" t="s">
        <v>778</v>
      </c>
      <c r="C141" s="213" t="s">
        <v>778</v>
      </c>
      <c r="D141" s="213" t="s">
        <v>778</v>
      </c>
      <c r="E141" s="213" t="s">
        <v>778</v>
      </c>
      <c r="F141" s="213" t="s">
        <v>778</v>
      </c>
      <c r="G141" s="213" t="s">
        <v>1436</v>
      </c>
      <c r="H141" s="213" t="s">
        <v>1436</v>
      </c>
      <c r="I141" s="213" t="s">
        <v>1436</v>
      </c>
      <c r="J141" s="213" t="s">
        <v>1436</v>
      </c>
      <c r="K141" s="213" t="s">
        <v>1436</v>
      </c>
      <c r="L141" s="213" t="s">
        <v>1246</v>
      </c>
      <c r="M141" s="213" t="s">
        <v>1065</v>
      </c>
      <c r="N141" s="213" t="s">
        <v>1246</v>
      </c>
      <c r="O141" s="213" t="s">
        <v>1246</v>
      </c>
      <c r="P141" s="213" t="s">
        <v>1246</v>
      </c>
      <c r="Q141" s="213" t="s">
        <v>778</v>
      </c>
      <c r="R141" s="213" t="s">
        <v>778</v>
      </c>
      <c r="S141" s="213" t="s">
        <v>778</v>
      </c>
      <c r="T141" s="213" t="s">
        <v>778</v>
      </c>
      <c r="U141" s="213" t="s">
        <v>778</v>
      </c>
    </row>
    <row r="142" spans="1:21" ht="30" customHeight="1" x14ac:dyDescent="0.2">
      <c r="A142" s="222" t="s">
        <v>1066</v>
      </c>
      <c r="B142" s="213" t="s">
        <v>778</v>
      </c>
      <c r="C142" s="213" t="s">
        <v>778</v>
      </c>
      <c r="D142" s="213" t="s">
        <v>778</v>
      </c>
      <c r="E142" s="213" t="s">
        <v>778</v>
      </c>
      <c r="F142" s="213" t="s">
        <v>778</v>
      </c>
      <c r="G142" s="213" t="s">
        <v>1437</v>
      </c>
      <c r="H142" s="213" t="s">
        <v>1437</v>
      </c>
      <c r="I142" s="213" t="s">
        <v>1437</v>
      </c>
      <c r="J142" s="213" t="s">
        <v>1437</v>
      </c>
      <c r="K142" s="213" t="s">
        <v>1437</v>
      </c>
      <c r="L142" s="213" t="s">
        <v>1247</v>
      </c>
      <c r="M142" s="213" t="s">
        <v>1067</v>
      </c>
      <c r="N142" s="213" t="s">
        <v>1247</v>
      </c>
      <c r="O142" s="213" t="s">
        <v>1247</v>
      </c>
      <c r="P142" s="213" t="s">
        <v>1247</v>
      </c>
      <c r="Q142" s="213" t="s">
        <v>778</v>
      </c>
      <c r="R142" s="213" t="s">
        <v>778</v>
      </c>
      <c r="S142" s="213" t="s">
        <v>778</v>
      </c>
      <c r="T142" s="213" t="s">
        <v>778</v>
      </c>
      <c r="U142" s="213" t="s">
        <v>778</v>
      </c>
    </row>
    <row r="143" spans="1:21" ht="30" customHeight="1" x14ac:dyDescent="0.2">
      <c r="A143" s="222" t="s">
        <v>1068</v>
      </c>
      <c r="B143" s="213" t="s">
        <v>778</v>
      </c>
      <c r="C143" s="213" t="s">
        <v>778</v>
      </c>
      <c r="D143" s="213" t="s">
        <v>778</v>
      </c>
      <c r="E143" s="213" t="s">
        <v>778</v>
      </c>
      <c r="F143" s="213" t="s">
        <v>778</v>
      </c>
      <c r="G143" s="213" t="s">
        <v>1438</v>
      </c>
      <c r="H143" s="213" t="s">
        <v>1438</v>
      </c>
      <c r="I143" s="213" t="s">
        <v>1438</v>
      </c>
      <c r="J143" s="213" t="s">
        <v>1438</v>
      </c>
      <c r="K143" s="213" t="s">
        <v>1438</v>
      </c>
      <c r="L143" s="213" t="s">
        <v>1248</v>
      </c>
      <c r="M143" s="213" t="s">
        <v>1069</v>
      </c>
      <c r="N143" s="213" t="s">
        <v>1248</v>
      </c>
      <c r="O143" s="213" t="s">
        <v>1248</v>
      </c>
      <c r="P143" s="213" t="s">
        <v>1248</v>
      </c>
      <c r="Q143" s="213" t="s">
        <v>778</v>
      </c>
      <c r="R143" s="213" t="s">
        <v>778</v>
      </c>
      <c r="S143" s="213" t="s">
        <v>778</v>
      </c>
      <c r="T143" s="213" t="s">
        <v>778</v>
      </c>
      <c r="U143" s="213" t="s">
        <v>778</v>
      </c>
    </row>
    <row r="144" spans="1:21" ht="30" customHeight="1" x14ac:dyDescent="0.2">
      <c r="A144" s="222" t="s">
        <v>1070</v>
      </c>
      <c r="B144" s="213" t="s">
        <v>778</v>
      </c>
      <c r="C144" s="213" t="s">
        <v>778</v>
      </c>
      <c r="D144" s="213" t="s">
        <v>778</v>
      </c>
      <c r="E144" s="213" t="s">
        <v>778</v>
      </c>
      <c r="F144" s="213" t="s">
        <v>778</v>
      </c>
      <c r="G144" s="213" t="s">
        <v>1418</v>
      </c>
      <c r="H144" s="213" t="s">
        <v>1418</v>
      </c>
      <c r="I144" s="213" t="s">
        <v>1418</v>
      </c>
      <c r="J144" s="213" t="s">
        <v>1418</v>
      </c>
      <c r="K144" s="213" t="s">
        <v>1418</v>
      </c>
      <c r="L144" s="213" t="s">
        <v>1249</v>
      </c>
      <c r="M144" s="213" t="s">
        <v>1071</v>
      </c>
      <c r="N144" s="213" t="s">
        <v>1249</v>
      </c>
      <c r="O144" s="213" t="s">
        <v>1249</v>
      </c>
      <c r="P144" s="213" t="s">
        <v>1249</v>
      </c>
      <c r="Q144" s="213" t="s">
        <v>778</v>
      </c>
      <c r="R144" s="213" t="s">
        <v>778</v>
      </c>
      <c r="S144" s="213" t="s">
        <v>778</v>
      </c>
      <c r="T144" s="213" t="s">
        <v>778</v>
      </c>
      <c r="U144" s="213" t="s">
        <v>778</v>
      </c>
    </row>
    <row r="145" spans="1:21" ht="30" customHeight="1" x14ac:dyDescent="0.2">
      <c r="A145" s="222" t="s">
        <v>1072</v>
      </c>
      <c r="B145" s="213" t="s">
        <v>778</v>
      </c>
      <c r="C145" s="213" t="s">
        <v>778</v>
      </c>
      <c r="D145" s="213" t="s">
        <v>778</v>
      </c>
      <c r="E145" s="213" t="s">
        <v>778</v>
      </c>
      <c r="F145" s="213" t="s">
        <v>778</v>
      </c>
      <c r="G145" s="213" t="s">
        <v>1416</v>
      </c>
      <c r="H145" s="213" t="s">
        <v>1416</v>
      </c>
      <c r="I145" s="213" t="s">
        <v>1416</v>
      </c>
      <c r="J145" s="213" t="s">
        <v>1416</v>
      </c>
      <c r="K145" s="213" t="s">
        <v>1416</v>
      </c>
      <c r="L145" s="213" t="s">
        <v>1250</v>
      </c>
      <c r="M145" s="213" t="s">
        <v>1073</v>
      </c>
      <c r="N145" s="213" t="s">
        <v>1250</v>
      </c>
      <c r="O145" s="213" t="s">
        <v>1250</v>
      </c>
      <c r="P145" s="213" t="s">
        <v>1250</v>
      </c>
      <c r="Q145" s="213" t="s">
        <v>778</v>
      </c>
      <c r="R145" s="213" t="s">
        <v>778</v>
      </c>
      <c r="S145" s="213" t="s">
        <v>778</v>
      </c>
      <c r="T145" s="213" t="s">
        <v>778</v>
      </c>
      <c r="U145" s="213" t="s">
        <v>778</v>
      </c>
    </row>
    <row r="146" spans="1:21" ht="30" customHeight="1" x14ac:dyDescent="0.2">
      <c r="A146" s="222" t="s">
        <v>1074</v>
      </c>
      <c r="B146" s="213" t="s">
        <v>778</v>
      </c>
      <c r="C146" s="213" t="s">
        <v>778</v>
      </c>
      <c r="D146" s="213" t="s">
        <v>778</v>
      </c>
      <c r="E146" s="213" t="s">
        <v>778</v>
      </c>
      <c r="F146" s="213" t="s">
        <v>778</v>
      </c>
      <c r="G146" s="213" t="s">
        <v>1417</v>
      </c>
      <c r="H146" s="213" t="s">
        <v>1417</v>
      </c>
      <c r="I146" s="213" t="s">
        <v>1417</v>
      </c>
      <c r="J146" s="213" t="s">
        <v>1417</v>
      </c>
      <c r="K146" s="213" t="s">
        <v>1417</v>
      </c>
      <c r="L146" s="213" t="s">
        <v>1251</v>
      </c>
      <c r="M146" s="213" t="s">
        <v>1075</v>
      </c>
      <c r="N146" s="213" t="s">
        <v>1251</v>
      </c>
      <c r="O146" s="213" t="s">
        <v>1251</v>
      </c>
      <c r="P146" s="213" t="s">
        <v>1251</v>
      </c>
      <c r="Q146" s="213" t="s">
        <v>778</v>
      </c>
      <c r="R146" s="213" t="s">
        <v>778</v>
      </c>
      <c r="S146" s="213" t="s">
        <v>778</v>
      </c>
      <c r="T146" s="213" t="s">
        <v>778</v>
      </c>
      <c r="U146" s="213" t="s">
        <v>778</v>
      </c>
    </row>
    <row r="147" spans="1:21" ht="30" customHeight="1" x14ac:dyDescent="0.2">
      <c r="A147" s="222" t="s">
        <v>1076</v>
      </c>
      <c r="B147" s="213" t="s">
        <v>778</v>
      </c>
      <c r="C147" s="213" t="s">
        <v>778</v>
      </c>
      <c r="D147" s="213" t="s">
        <v>778</v>
      </c>
      <c r="E147" s="213" t="s">
        <v>778</v>
      </c>
      <c r="F147" s="213" t="s">
        <v>778</v>
      </c>
      <c r="G147" s="213" t="s">
        <v>1415</v>
      </c>
      <c r="H147" s="213" t="s">
        <v>1415</v>
      </c>
      <c r="I147" s="213" t="s">
        <v>1415</v>
      </c>
      <c r="J147" s="213" t="s">
        <v>1415</v>
      </c>
      <c r="K147" s="213" t="s">
        <v>1415</v>
      </c>
      <c r="L147" s="213" t="s">
        <v>1252</v>
      </c>
      <c r="M147" s="213" t="s">
        <v>1077</v>
      </c>
      <c r="N147" s="213" t="s">
        <v>1252</v>
      </c>
      <c r="O147" s="213" t="s">
        <v>1252</v>
      </c>
      <c r="P147" s="213" t="s">
        <v>1252</v>
      </c>
      <c r="Q147" s="213" t="s">
        <v>778</v>
      </c>
      <c r="R147" s="213" t="s">
        <v>778</v>
      </c>
      <c r="S147" s="213" t="s">
        <v>778</v>
      </c>
      <c r="T147" s="213" t="s">
        <v>778</v>
      </c>
      <c r="U147" s="213" t="s">
        <v>778</v>
      </c>
    </row>
    <row r="148" spans="1:21" ht="30" customHeight="1" x14ac:dyDescent="0.2">
      <c r="A148" s="222" t="s">
        <v>1078</v>
      </c>
      <c r="B148" s="213" t="s">
        <v>778</v>
      </c>
      <c r="C148" s="213" t="s">
        <v>778</v>
      </c>
      <c r="D148" s="213" t="s">
        <v>778</v>
      </c>
      <c r="E148" s="213" t="s">
        <v>778</v>
      </c>
      <c r="F148" s="213" t="s">
        <v>778</v>
      </c>
      <c r="G148" s="213" t="s">
        <v>1366</v>
      </c>
      <c r="H148" s="213" t="s">
        <v>1366</v>
      </c>
      <c r="I148" s="213" t="s">
        <v>1366</v>
      </c>
      <c r="J148" s="213" t="s">
        <v>1366</v>
      </c>
      <c r="K148" s="213" t="s">
        <v>1366</v>
      </c>
      <c r="L148" s="213" t="s">
        <v>1253</v>
      </c>
      <c r="M148" s="213" t="s">
        <v>1079</v>
      </c>
      <c r="N148" s="213" t="s">
        <v>1253</v>
      </c>
      <c r="O148" s="213" t="s">
        <v>1253</v>
      </c>
      <c r="P148" s="213" t="s">
        <v>1253</v>
      </c>
      <c r="Q148" s="213" t="s">
        <v>778</v>
      </c>
      <c r="R148" s="213" t="s">
        <v>778</v>
      </c>
      <c r="S148" s="213" t="s">
        <v>778</v>
      </c>
      <c r="T148" s="213" t="s">
        <v>778</v>
      </c>
      <c r="U148" s="213" t="s">
        <v>778</v>
      </c>
    </row>
    <row r="149" spans="1:21" ht="30" customHeight="1" x14ac:dyDescent="0.2">
      <c r="A149" s="222" t="s">
        <v>1080</v>
      </c>
      <c r="B149" s="213" t="s">
        <v>778</v>
      </c>
      <c r="C149" s="213" t="s">
        <v>778</v>
      </c>
      <c r="D149" s="213" t="s">
        <v>778</v>
      </c>
      <c r="E149" s="213" t="s">
        <v>778</v>
      </c>
      <c r="F149" s="213" t="s">
        <v>778</v>
      </c>
      <c r="G149" s="213" t="s">
        <v>1367</v>
      </c>
      <c r="H149" s="213" t="s">
        <v>1367</v>
      </c>
      <c r="I149" s="213" t="s">
        <v>1367</v>
      </c>
      <c r="J149" s="213" t="s">
        <v>1367</v>
      </c>
      <c r="K149" s="213" t="s">
        <v>1367</v>
      </c>
      <c r="L149" s="213" t="s">
        <v>1254</v>
      </c>
      <c r="M149" s="213" t="s">
        <v>1081</v>
      </c>
      <c r="N149" s="213" t="s">
        <v>1254</v>
      </c>
      <c r="O149" s="213" t="s">
        <v>1254</v>
      </c>
      <c r="P149" s="213" t="s">
        <v>1254</v>
      </c>
      <c r="Q149" s="213" t="s">
        <v>778</v>
      </c>
      <c r="R149" s="213" t="s">
        <v>778</v>
      </c>
      <c r="S149" s="213" t="s">
        <v>778</v>
      </c>
      <c r="T149" s="213" t="s">
        <v>778</v>
      </c>
      <c r="U149" s="213" t="s">
        <v>778</v>
      </c>
    </row>
    <row r="150" spans="1:21" ht="30" customHeight="1" x14ac:dyDescent="0.2">
      <c r="A150" s="222" t="s">
        <v>1082</v>
      </c>
      <c r="B150" s="213" t="s">
        <v>778</v>
      </c>
      <c r="C150" s="213" t="s">
        <v>778</v>
      </c>
      <c r="D150" s="213" t="s">
        <v>778</v>
      </c>
      <c r="E150" s="213" t="s">
        <v>778</v>
      </c>
      <c r="F150" s="213" t="s">
        <v>778</v>
      </c>
      <c r="G150" s="213" t="s">
        <v>1412</v>
      </c>
      <c r="H150" s="213" t="s">
        <v>1412</v>
      </c>
      <c r="I150" s="213" t="s">
        <v>1412</v>
      </c>
      <c r="J150" s="213" t="s">
        <v>1412</v>
      </c>
      <c r="K150" s="213" t="s">
        <v>1412</v>
      </c>
      <c r="L150" s="213" t="s">
        <v>1255</v>
      </c>
      <c r="M150" s="213" t="s">
        <v>1083</v>
      </c>
      <c r="N150" s="213" t="s">
        <v>1255</v>
      </c>
      <c r="O150" s="213" t="s">
        <v>1255</v>
      </c>
      <c r="P150" s="213" t="s">
        <v>1255</v>
      </c>
      <c r="Q150" s="213" t="s">
        <v>778</v>
      </c>
      <c r="R150" s="213" t="s">
        <v>778</v>
      </c>
      <c r="S150" s="213" t="s">
        <v>778</v>
      </c>
      <c r="T150" s="213" t="s">
        <v>778</v>
      </c>
      <c r="U150" s="213" t="s">
        <v>778</v>
      </c>
    </row>
    <row r="151" spans="1:21" ht="30" customHeight="1" x14ac:dyDescent="0.2">
      <c r="A151" s="222" t="s">
        <v>1084</v>
      </c>
      <c r="B151" s="213" t="s">
        <v>778</v>
      </c>
      <c r="C151" s="213" t="s">
        <v>778</v>
      </c>
      <c r="D151" s="213" t="s">
        <v>778</v>
      </c>
      <c r="E151" s="213" t="s">
        <v>778</v>
      </c>
      <c r="F151" s="213" t="s">
        <v>778</v>
      </c>
      <c r="G151" s="213" t="s">
        <v>1413</v>
      </c>
      <c r="H151" s="213" t="s">
        <v>1413</v>
      </c>
      <c r="I151" s="213" t="s">
        <v>1413</v>
      </c>
      <c r="J151" s="213" t="s">
        <v>1413</v>
      </c>
      <c r="K151" s="213" t="s">
        <v>1413</v>
      </c>
      <c r="L151" s="213" t="s">
        <v>1256</v>
      </c>
      <c r="M151" s="213" t="s">
        <v>1085</v>
      </c>
      <c r="N151" s="213" t="s">
        <v>1256</v>
      </c>
      <c r="O151" s="213" t="s">
        <v>1256</v>
      </c>
      <c r="P151" s="213" t="s">
        <v>1256</v>
      </c>
      <c r="Q151" s="213" t="s">
        <v>778</v>
      </c>
      <c r="R151" s="213" t="s">
        <v>778</v>
      </c>
      <c r="S151" s="213" t="s">
        <v>778</v>
      </c>
      <c r="T151" s="213" t="s">
        <v>778</v>
      </c>
      <c r="U151" s="213" t="s">
        <v>778</v>
      </c>
    </row>
    <row r="152" spans="1:21" ht="30" customHeight="1" x14ac:dyDescent="0.2">
      <c r="A152" s="222" t="s">
        <v>1086</v>
      </c>
      <c r="B152" s="213" t="s">
        <v>778</v>
      </c>
      <c r="C152" s="213" t="s">
        <v>778</v>
      </c>
      <c r="D152" s="213" t="s">
        <v>778</v>
      </c>
      <c r="E152" s="213" t="s">
        <v>778</v>
      </c>
      <c r="F152" s="213" t="s">
        <v>778</v>
      </c>
      <c r="G152" s="213" t="s">
        <v>1414</v>
      </c>
      <c r="H152" s="213" t="s">
        <v>1414</v>
      </c>
      <c r="I152" s="213" t="s">
        <v>1414</v>
      </c>
      <c r="J152" s="213" t="s">
        <v>1414</v>
      </c>
      <c r="K152" s="213" t="s">
        <v>1414</v>
      </c>
      <c r="L152" s="213" t="s">
        <v>1257</v>
      </c>
      <c r="M152" s="213" t="s">
        <v>1167</v>
      </c>
      <c r="N152" s="213" t="s">
        <v>1257</v>
      </c>
      <c r="O152" s="213" t="s">
        <v>1257</v>
      </c>
      <c r="P152" s="213" t="s">
        <v>1257</v>
      </c>
      <c r="Q152" s="213" t="s">
        <v>778</v>
      </c>
      <c r="R152" s="213" t="s">
        <v>778</v>
      </c>
      <c r="S152" s="213" t="s">
        <v>778</v>
      </c>
      <c r="T152" s="213" t="s">
        <v>778</v>
      </c>
      <c r="U152" s="213" t="s">
        <v>778</v>
      </c>
    </row>
    <row r="153" spans="1:21" ht="30" customHeight="1" x14ac:dyDescent="0.2">
      <c r="A153" s="222" t="s">
        <v>1087</v>
      </c>
      <c r="B153" s="213" t="s">
        <v>778</v>
      </c>
      <c r="C153" s="213" t="s">
        <v>778</v>
      </c>
      <c r="D153" s="213" t="s">
        <v>778</v>
      </c>
      <c r="E153" s="213" t="s">
        <v>778</v>
      </c>
      <c r="F153" s="213" t="s">
        <v>778</v>
      </c>
      <c r="G153" s="213" t="s">
        <v>1397</v>
      </c>
      <c r="H153" s="213" t="s">
        <v>1397</v>
      </c>
      <c r="I153" s="213" t="s">
        <v>1397</v>
      </c>
      <c r="J153" s="213" t="s">
        <v>1397</v>
      </c>
      <c r="K153" s="213" t="s">
        <v>1397</v>
      </c>
      <c r="L153" s="213" t="s">
        <v>1258</v>
      </c>
      <c r="M153" s="213" t="s">
        <v>1168</v>
      </c>
      <c r="N153" s="213" t="s">
        <v>1258</v>
      </c>
      <c r="O153" s="213" t="s">
        <v>1258</v>
      </c>
      <c r="P153" s="213" t="s">
        <v>1258</v>
      </c>
      <c r="Q153" s="213" t="s">
        <v>778</v>
      </c>
      <c r="R153" s="213" t="s">
        <v>778</v>
      </c>
      <c r="S153" s="213" t="s">
        <v>778</v>
      </c>
      <c r="T153" s="213" t="s">
        <v>778</v>
      </c>
      <c r="U153" s="213" t="s">
        <v>778</v>
      </c>
    </row>
    <row r="154" spans="1:21" ht="30" customHeight="1" x14ac:dyDescent="0.2">
      <c r="A154" s="222" t="s">
        <v>1088</v>
      </c>
      <c r="B154" s="213" t="s">
        <v>778</v>
      </c>
      <c r="C154" s="213" t="s">
        <v>778</v>
      </c>
      <c r="D154" s="213" t="s">
        <v>778</v>
      </c>
      <c r="E154" s="213" t="s">
        <v>778</v>
      </c>
      <c r="F154" s="213" t="s">
        <v>778</v>
      </c>
      <c r="G154" s="213" t="s">
        <v>1398</v>
      </c>
      <c r="H154" s="213" t="s">
        <v>1398</v>
      </c>
      <c r="I154" s="213" t="s">
        <v>1398</v>
      </c>
      <c r="J154" s="213" t="s">
        <v>1398</v>
      </c>
      <c r="K154" s="213" t="s">
        <v>1398</v>
      </c>
      <c r="L154" s="213" t="s">
        <v>1259</v>
      </c>
      <c r="M154" s="213" t="s">
        <v>1169</v>
      </c>
      <c r="N154" s="213" t="s">
        <v>1259</v>
      </c>
      <c r="O154" s="213" t="s">
        <v>1259</v>
      </c>
      <c r="P154" s="213" t="s">
        <v>1259</v>
      </c>
      <c r="Q154" s="213" t="s">
        <v>778</v>
      </c>
      <c r="R154" s="213" t="s">
        <v>778</v>
      </c>
      <c r="S154" s="213" t="s">
        <v>778</v>
      </c>
      <c r="T154" s="213" t="s">
        <v>778</v>
      </c>
      <c r="U154" s="213" t="s">
        <v>778</v>
      </c>
    </row>
    <row r="155" spans="1:21" ht="30" customHeight="1" x14ac:dyDescent="0.2">
      <c r="A155" s="222" t="s">
        <v>1089</v>
      </c>
      <c r="B155" s="213" t="s">
        <v>778</v>
      </c>
      <c r="C155" s="213" t="s">
        <v>778</v>
      </c>
      <c r="D155" s="213" t="s">
        <v>778</v>
      </c>
      <c r="E155" s="213" t="s">
        <v>778</v>
      </c>
      <c r="F155" s="213" t="s">
        <v>778</v>
      </c>
      <c r="G155" s="213" t="s">
        <v>1399</v>
      </c>
      <c r="H155" s="213" t="s">
        <v>1399</v>
      </c>
      <c r="I155" s="213" t="s">
        <v>1399</v>
      </c>
      <c r="J155" s="213" t="s">
        <v>1399</v>
      </c>
      <c r="K155" s="213" t="s">
        <v>1399</v>
      </c>
      <c r="L155" s="213" t="s">
        <v>1260</v>
      </c>
      <c r="M155" s="213" t="s">
        <v>1170</v>
      </c>
      <c r="N155" s="213" t="s">
        <v>1260</v>
      </c>
      <c r="O155" s="213" t="s">
        <v>1260</v>
      </c>
      <c r="P155" s="213" t="s">
        <v>1260</v>
      </c>
      <c r="Q155" s="213" t="s">
        <v>778</v>
      </c>
      <c r="R155" s="213" t="s">
        <v>778</v>
      </c>
      <c r="S155" s="213" t="s">
        <v>778</v>
      </c>
      <c r="T155" s="213" t="s">
        <v>778</v>
      </c>
      <c r="U155" s="213" t="s">
        <v>778</v>
      </c>
    </row>
    <row r="156" spans="1:21" ht="30" customHeight="1" x14ac:dyDescent="0.2">
      <c r="A156" s="222" t="s">
        <v>1090</v>
      </c>
      <c r="B156" s="213" t="s">
        <v>778</v>
      </c>
      <c r="C156" s="213" t="s">
        <v>778</v>
      </c>
      <c r="D156" s="213" t="s">
        <v>778</v>
      </c>
      <c r="E156" s="213" t="s">
        <v>778</v>
      </c>
      <c r="F156" s="213" t="s">
        <v>778</v>
      </c>
      <c r="G156" s="213" t="s">
        <v>1400</v>
      </c>
      <c r="H156" s="213" t="s">
        <v>1400</v>
      </c>
      <c r="I156" s="213" t="s">
        <v>1400</v>
      </c>
      <c r="J156" s="213" t="s">
        <v>1400</v>
      </c>
      <c r="K156" s="213" t="s">
        <v>1400</v>
      </c>
      <c r="L156" s="213" t="s">
        <v>1261</v>
      </c>
      <c r="M156" s="213" t="s">
        <v>1171</v>
      </c>
      <c r="N156" s="213" t="s">
        <v>1261</v>
      </c>
      <c r="O156" s="213" t="s">
        <v>1261</v>
      </c>
      <c r="P156" s="213" t="s">
        <v>1261</v>
      </c>
      <c r="Q156" s="213" t="s">
        <v>778</v>
      </c>
      <c r="R156" s="213" t="s">
        <v>778</v>
      </c>
      <c r="S156" s="213" t="s">
        <v>778</v>
      </c>
      <c r="T156" s="213" t="s">
        <v>778</v>
      </c>
      <c r="U156" s="213" t="s">
        <v>778</v>
      </c>
    </row>
    <row r="157" spans="1:21" ht="30" customHeight="1" x14ac:dyDescent="0.2">
      <c r="A157" s="222" t="s">
        <v>1091</v>
      </c>
      <c r="B157" s="213" t="s">
        <v>778</v>
      </c>
      <c r="C157" s="213" t="s">
        <v>778</v>
      </c>
      <c r="D157" s="213" t="s">
        <v>778</v>
      </c>
      <c r="E157" s="213" t="s">
        <v>778</v>
      </c>
      <c r="F157" s="213" t="s">
        <v>778</v>
      </c>
      <c r="G157" s="213" t="s">
        <v>1401</v>
      </c>
      <c r="H157" s="213" t="s">
        <v>1401</v>
      </c>
      <c r="I157" s="213" t="s">
        <v>1401</v>
      </c>
      <c r="J157" s="213" t="s">
        <v>1401</v>
      </c>
      <c r="K157" s="213" t="s">
        <v>1401</v>
      </c>
      <c r="L157" s="213" t="s">
        <v>1262</v>
      </c>
      <c r="M157" s="213" t="s">
        <v>1172</v>
      </c>
      <c r="N157" s="213" t="s">
        <v>1262</v>
      </c>
      <c r="O157" s="213" t="s">
        <v>1262</v>
      </c>
      <c r="P157" s="213" t="s">
        <v>1262</v>
      </c>
      <c r="Q157" s="213" t="s">
        <v>778</v>
      </c>
      <c r="R157" s="213" t="s">
        <v>778</v>
      </c>
      <c r="S157" s="213" t="s">
        <v>778</v>
      </c>
      <c r="T157" s="213" t="s">
        <v>778</v>
      </c>
      <c r="U157" s="213" t="s">
        <v>778</v>
      </c>
    </row>
    <row r="158" spans="1:21" ht="30" customHeight="1" x14ac:dyDescent="0.2">
      <c r="A158" s="222" t="s">
        <v>1092</v>
      </c>
      <c r="B158" s="213" t="s">
        <v>778</v>
      </c>
      <c r="C158" s="213" t="s">
        <v>778</v>
      </c>
      <c r="D158" s="213" t="s">
        <v>778</v>
      </c>
      <c r="E158" s="213" t="s">
        <v>778</v>
      </c>
      <c r="F158" s="213" t="s">
        <v>778</v>
      </c>
      <c r="G158" s="213" t="s">
        <v>1402</v>
      </c>
      <c r="H158" s="213" t="s">
        <v>1402</v>
      </c>
      <c r="I158" s="213" t="s">
        <v>1402</v>
      </c>
      <c r="J158" s="213" t="s">
        <v>1402</v>
      </c>
      <c r="K158" s="213" t="s">
        <v>1402</v>
      </c>
      <c r="L158" s="213" t="s">
        <v>1093</v>
      </c>
      <c r="M158" s="213" t="s">
        <v>1093</v>
      </c>
      <c r="N158" s="213" t="s">
        <v>1093</v>
      </c>
      <c r="O158" s="213" t="s">
        <v>1093</v>
      </c>
      <c r="P158" s="213" t="s">
        <v>1093</v>
      </c>
      <c r="Q158" s="213" t="s">
        <v>778</v>
      </c>
      <c r="R158" s="213" t="s">
        <v>778</v>
      </c>
      <c r="S158" s="213" t="s">
        <v>778</v>
      </c>
      <c r="T158" s="213" t="s">
        <v>778</v>
      </c>
      <c r="U158" s="213" t="s">
        <v>778</v>
      </c>
    </row>
    <row r="159" spans="1:21" ht="30" customHeight="1" x14ac:dyDescent="0.2">
      <c r="A159" s="222" t="s">
        <v>1094</v>
      </c>
      <c r="B159" s="213" t="s">
        <v>778</v>
      </c>
      <c r="C159" s="213" t="s">
        <v>778</v>
      </c>
      <c r="D159" s="213" t="s">
        <v>778</v>
      </c>
      <c r="E159" s="213" t="s">
        <v>778</v>
      </c>
      <c r="F159" s="213" t="s">
        <v>778</v>
      </c>
      <c r="G159" s="213" t="s">
        <v>1403</v>
      </c>
      <c r="H159" s="213" t="s">
        <v>1403</v>
      </c>
      <c r="I159" s="213" t="s">
        <v>1403</v>
      </c>
      <c r="J159" s="213" t="s">
        <v>1403</v>
      </c>
      <c r="K159" s="213" t="s">
        <v>1403</v>
      </c>
      <c r="L159" s="213" t="s">
        <v>1263</v>
      </c>
      <c r="M159" s="213" t="s">
        <v>1095</v>
      </c>
      <c r="N159" s="213" t="s">
        <v>1263</v>
      </c>
      <c r="O159" s="213" t="s">
        <v>1263</v>
      </c>
      <c r="P159" s="213" t="s">
        <v>1263</v>
      </c>
      <c r="Q159" s="213" t="s">
        <v>778</v>
      </c>
      <c r="R159" s="213" t="s">
        <v>778</v>
      </c>
      <c r="S159" s="213" t="s">
        <v>778</v>
      </c>
      <c r="T159" s="213" t="s">
        <v>778</v>
      </c>
      <c r="U159" s="213" t="s">
        <v>778</v>
      </c>
    </row>
    <row r="160" spans="1:21" ht="30" customHeight="1" x14ac:dyDescent="0.2">
      <c r="A160" s="222" t="s">
        <v>1096</v>
      </c>
      <c r="B160" s="213" t="s">
        <v>778</v>
      </c>
      <c r="C160" s="213" t="s">
        <v>778</v>
      </c>
      <c r="D160" s="213" t="s">
        <v>778</v>
      </c>
      <c r="E160" s="213" t="s">
        <v>778</v>
      </c>
      <c r="F160" s="213" t="s">
        <v>778</v>
      </c>
      <c r="G160" s="213" t="s">
        <v>1404</v>
      </c>
      <c r="H160" s="213" t="s">
        <v>1404</v>
      </c>
      <c r="I160" s="213" t="s">
        <v>1404</v>
      </c>
      <c r="J160" s="213" t="s">
        <v>1404</v>
      </c>
      <c r="K160" s="213" t="s">
        <v>1404</v>
      </c>
      <c r="L160" s="213" t="s">
        <v>1264</v>
      </c>
      <c r="M160" s="213" t="s">
        <v>1173</v>
      </c>
      <c r="N160" s="213" t="s">
        <v>1264</v>
      </c>
      <c r="O160" s="213" t="s">
        <v>1264</v>
      </c>
      <c r="P160" s="213" t="s">
        <v>1264</v>
      </c>
      <c r="Q160" s="213" t="s">
        <v>778</v>
      </c>
      <c r="R160" s="213" t="s">
        <v>778</v>
      </c>
      <c r="S160" s="213" t="s">
        <v>778</v>
      </c>
      <c r="T160" s="213" t="s">
        <v>778</v>
      </c>
      <c r="U160" s="213" t="s">
        <v>778</v>
      </c>
    </row>
    <row r="161" spans="1:23" ht="30" customHeight="1" x14ac:dyDescent="0.2">
      <c r="A161" s="222" t="s">
        <v>1097</v>
      </c>
      <c r="B161" s="213" t="s">
        <v>778</v>
      </c>
      <c r="C161" s="213" t="s">
        <v>778</v>
      </c>
      <c r="D161" s="213" t="s">
        <v>778</v>
      </c>
      <c r="E161" s="213" t="s">
        <v>778</v>
      </c>
      <c r="F161" s="213" t="s">
        <v>778</v>
      </c>
      <c r="G161" s="213" t="s">
        <v>1405</v>
      </c>
      <c r="H161" s="213" t="s">
        <v>1405</v>
      </c>
      <c r="I161" s="213" t="s">
        <v>1405</v>
      </c>
      <c r="J161" s="213" t="s">
        <v>1405</v>
      </c>
      <c r="K161" s="213" t="s">
        <v>1405</v>
      </c>
      <c r="L161" s="213" t="s">
        <v>1265</v>
      </c>
      <c r="M161" s="213" t="s">
        <v>1174</v>
      </c>
      <c r="N161" s="213" t="s">
        <v>1265</v>
      </c>
      <c r="O161" s="213" t="s">
        <v>1265</v>
      </c>
      <c r="P161" s="213" t="s">
        <v>1265</v>
      </c>
      <c r="Q161" s="213" t="s">
        <v>778</v>
      </c>
      <c r="R161" s="213" t="s">
        <v>778</v>
      </c>
      <c r="S161" s="213" t="s">
        <v>778</v>
      </c>
      <c r="T161" s="213" t="s">
        <v>778</v>
      </c>
      <c r="U161" s="213" t="s">
        <v>778</v>
      </c>
    </row>
    <row r="162" spans="1:23" ht="30" customHeight="1" x14ac:dyDescent="0.2">
      <c r="A162" s="222" t="s">
        <v>1098</v>
      </c>
      <c r="B162" s="213" t="s">
        <v>778</v>
      </c>
      <c r="C162" s="213" t="s">
        <v>778</v>
      </c>
      <c r="D162" s="213" t="s">
        <v>778</v>
      </c>
      <c r="E162" s="213" t="s">
        <v>778</v>
      </c>
      <c r="F162" s="213" t="s">
        <v>778</v>
      </c>
      <c r="G162" s="213" t="s">
        <v>1406</v>
      </c>
      <c r="H162" s="213" t="s">
        <v>1406</v>
      </c>
      <c r="I162" s="213" t="s">
        <v>1406</v>
      </c>
      <c r="J162" s="213" t="s">
        <v>1406</v>
      </c>
      <c r="K162" s="213" t="s">
        <v>1406</v>
      </c>
      <c r="L162" s="213" t="s">
        <v>1266</v>
      </c>
      <c r="M162" s="213" t="s">
        <v>1099</v>
      </c>
      <c r="N162" s="213" t="s">
        <v>1266</v>
      </c>
      <c r="O162" s="213" t="s">
        <v>1266</v>
      </c>
      <c r="P162" s="213" t="s">
        <v>1266</v>
      </c>
      <c r="Q162" s="213" t="s">
        <v>778</v>
      </c>
      <c r="R162" s="213" t="s">
        <v>778</v>
      </c>
      <c r="S162" s="213" t="s">
        <v>778</v>
      </c>
      <c r="T162" s="213" t="s">
        <v>778</v>
      </c>
      <c r="U162" s="213" t="s">
        <v>778</v>
      </c>
    </row>
    <row r="163" spans="1:23" ht="30" customHeight="1" x14ac:dyDescent="0.2">
      <c r="A163" s="222" t="s">
        <v>1100</v>
      </c>
      <c r="B163" s="213" t="s">
        <v>778</v>
      </c>
      <c r="C163" s="213" t="s">
        <v>778</v>
      </c>
      <c r="D163" s="213" t="s">
        <v>778</v>
      </c>
      <c r="E163" s="213" t="s">
        <v>778</v>
      </c>
      <c r="F163" s="213" t="s">
        <v>778</v>
      </c>
      <c r="G163" s="213" t="s">
        <v>1407</v>
      </c>
      <c r="H163" s="213" t="s">
        <v>1407</v>
      </c>
      <c r="I163" s="213" t="s">
        <v>1407</v>
      </c>
      <c r="J163" s="213" t="s">
        <v>1407</v>
      </c>
      <c r="K163" s="213" t="s">
        <v>1407</v>
      </c>
      <c r="L163" s="213" t="s">
        <v>1267</v>
      </c>
      <c r="M163" s="213" t="s">
        <v>1175</v>
      </c>
      <c r="N163" s="213" t="s">
        <v>1267</v>
      </c>
      <c r="O163" s="213" t="s">
        <v>1267</v>
      </c>
      <c r="P163" s="213" t="s">
        <v>1267</v>
      </c>
      <c r="Q163" s="213" t="s">
        <v>778</v>
      </c>
      <c r="R163" s="213" t="s">
        <v>778</v>
      </c>
      <c r="S163" s="213" t="s">
        <v>778</v>
      </c>
      <c r="T163" s="213" t="s">
        <v>778</v>
      </c>
      <c r="U163" s="213" t="s">
        <v>778</v>
      </c>
      <c r="W163" s="221"/>
    </row>
    <row r="164" spans="1:23" ht="30" customHeight="1" x14ac:dyDescent="0.2">
      <c r="A164" s="222" t="s">
        <v>1101</v>
      </c>
      <c r="B164" s="213" t="s">
        <v>778</v>
      </c>
      <c r="C164" s="213" t="s">
        <v>778</v>
      </c>
      <c r="D164" s="213" t="s">
        <v>778</v>
      </c>
      <c r="E164" s="213" t="s">
        <v>778</v>
      </c>
      <c r="F164" s="213" t="s">
        <v>778</v>
      </c>
      <c r="G164" s="213" t="s">
        <v>1408</v>
      </c>
      <c r="H164" s="213" t="s">
        <v>1408</v>
      </c>
      <c r="I164" s="213" t="s">
        <v>1408</v>
      </c>
      <c r="J164" s="213" t="s">
        <v>1408</v>
      </c>
      <c r="K164" s="213" t="s">
        <v>1408</v>
      </c>
      <c r="L164" s="213" t="s">
        <v>1268</v>
      </c>
      <c r="M164" s="213" t="s">
        <v>1176</v>
      </c>
      <c r="N164" s="213" t="s">
        <v>1268</v>
      </c>
      <c r="O164" s="213" t="s">
        <v>1268</v>
      </c>
      <c r="P164" s="213" t="s">
        <v>1268</v>
      </c>
      <c r="Q164" s="213" t="s">
        <v>778</v>
      </c>
      <c r="R164" s="213" t="s">
        <v>778</v>
      </c>
      <c r="S164" s="213" t="s">
        <v>778</v>
      </c>
      <c r="T164" s="213" t="s">
        <v>778</v>
      </c>
      <c r="U164" s="213" t="s">
        <v>778</v>
      </c>
    </row>
    <row r="165" spans="1:23" ht="30" customHeight="1" x14ac:dyDescent="0.2">
      <c r="A165" s="222" t="s">
        <v>1102</v>
      </c>
      <c r="B165" s="213" t="s">
        <v>778</v>
      </c>
      <c r="C165" s="213" t="s">
        <v>778</v>
      </c>
      <c r="D165" s="213" t="s">
        <v>778</v>
      </c>
      <c r="E165" s="213" t="s">
        <v>778</v>
      </c>
      <c r="F165" s="213" t="s">
        <v>778</v>
      </c>
      <c r="G165" s="213" t="s">
        <v>1409</v>
      </c>
      <c r="H165" s="213" t="s">
        <v>1409</v>
      </c>
      <c r="I165" s="213" t="s">
        <v>1409</v>
      </c>
      <c r="J165" s="213" t="s">
        <v>1409</v>
      </c>
      <c r="K165" s="213" t="s">
        <v>1409</v>
      </c>
      <c r="L165" s="213" t="s">
        <v>1269</v>
      </c>
      <c r="M165" s="213" t="s">
        <v>1177</v>
      </c>
      <c r="N165" s="213" t="s">
        <v>1269</v>
      </c>
      <c r="O165" s="213" t="s">
        <v>1269</v>
      </c>
      <c r="P165" s="213" t="s">
        <v>1269</v>
      </c>
      <c r="Q165" s="213" t="s">
        <v>778</v>
      </c>
      <c r="R165" s="213" t="s">
        <v>778</v>
      </c>
      <c r="S165" s="213" t="s">
        <v>778</v>
      </c>
      <c r="T165" s="213" t="s">
        <v>778</v>
      </c>
      <c r="U165" s="213" t="s">
        <v>778</v>
      </c>
    </row>
    <row r="166" spans="1:23" ht="30" customHeight="1" x14ac:dyDescent="0.2">
      <c r="A166" s="222" t="s">
        <v>1103</v>
      </c>
      <c r="B166" s="213" t="s">
        <v>778</v>
      </c>
      <c r="C166" s="213" t="s">
        <v>778</v>
      </c>
      <c r="D166" s="213" t="s">
        <v>778</v>
      </c>
      <c r="E166" s="213" t="s">
        <v>778</v>
      </c>
      <c r="F166" s="213" t="s">
        <v>778</v>
      </c>
      <c r="G166" s="213" t="s">
        <v>1410</v>
      </c>
      <c r="H166" s="213" t="s">
        <v>1410</v>
      </c>
      <c r="I166" s="213" t="s">
        <v>1410</v>
      </c>
      <c r="J166" s="213" t="s">
        <v>1410</v>
      </c>
      <c r="K166" s="213" t="s">
        <v>1410</v>
      </c>
      <c r="L166" s="213" t="s">
        <v>1270</v>
      </c>
      <c r="M166" s="213" t="s">
        <v>1178</v>
      </c>
      <c r="N166" s="213" t="s">
        <v>1270</v>
      </c>
      <c r="O166" s="213" t="s">
        <v>1270</v>
      </c>
      <c r="P166" s="213" t="s">
        <v>1270</v>
      </c>
      <c r="Q166" s="213" t="s">
        <v>778</v>
      </c>
      <c r="R166" s="213" t="s">
        <v>778</v>
      </c>
      <c r="S166" s="213" t="s">
        <v>778</v>
      </c>
      <c r="T166" s="213" t="s">
        <v>778</v>
      </c>
      <c r="U166" s="213" t="s">
        <v>778</v>
      </c>
    </row>
    <row r="167" spans="1:23" ht="30" customHeight="1" x14ac:dyDescent="0.2">
      <c r="A167" s="222" t="s">
        <v>1104</v>
      </c>
      <c r="B167" s="213" t="s">
        <v>778</v>
      </c>
      <c r="C167" s="213" t="s">
        <v>778</v>
      </c>
      <c r="D167" s="213" t="s">
        <v>778</v>
      </c>
      <c r="E167" s="213" t="s">
        <v>778</v>
      </c>
      <c r="F167" s="213" t="s">
        <v>778</v>
      </c>
      <c r="G167" s="213" t="s">
        <v>1411</v>
      </c>
      <c r="H167" s="213" t="s">
        <v>1411</v>
      </c>
      <c r="I167" s="213" t="s">
        <v>1411</v>
      </c>
      <c r="J167" s="213" t="s">
        <v>1411</v>
      </c>
      <c r="K167" s="213" t="s">
        <v>1411</v>
      </c>
      <c r="L167" s="213" t="s">
        <v>1271</v>
      </c>
      <c r="M167" s="213" t="s">
        <v>1105</v>
      </c>
      <c r="N167" s="213" t="s">
        <v>1271</v>
      </c>
      <c r="O167" s="213" t="s">
        <v>1271</v>
      </c>
      <c r="P167" s="213" t="s">
        <v>1271</v>
      </c>
      <c r="Q167" s="213" t="s">
        <v>778</v>
      </c>
      <c r="R167" s="213" t="s">
        <v>778</v>
      </c>
      <c r="S167" s="213" t="s">
        <v>778</v>
      </c>
      <c r="T167" s="213" t="s">
        <v>778</v>
      </c>
      <c r="U167" s="213" t="s">
        <v>778</v>
      </c>
    </row>
    <row r="168" spans="1:23" ht="30" customHeight="1" x14ac:dyDescent="0.2">
      <c r="A168" s="222" t="s">
        <v>1106</v>
      </c>
      <c r="B168" s="213" t="s">
        <v>778</v>
      </c>
      <c r="C168" s="213" t="s">
        <v>778</v>
      </c>
      <c r="D168" s="213" t="s">
        <v>778</v>
      </c>
      <c r="E168" s="213" t="s">
        <v>778</v>
      </c>
      <c r="F168" s="213" t="s">
        <v>778</v>
      </c>
      <c r="G168" s="213" t="s">
        <v>1396</v>
      </c>
      <c r="H168" s="213" t="s">
        <v>1396</v>
      </c>
      <c r="I168" s="213" t="s">
        <v>1396</v>
      </c>
      <c r="J168" s="213" t="s">
        <v>1396</v>
      </c>
      <c r="K168" s="213" t="s">
        <v>1396</v>
      </c>
      <c r="L168" s="213" t="s">
        <v>1272</v>
      </c>
      <c r="M168" s="213" t="s">
        <v>1107</v>
      </c>
      <c r="N168" s="213" t="s">
        <v>1272</v>
      </c>
      <c r="O168" s="213" t="s">
        <v>1272</v>
      </c>
      <c r="P168" s="213" t="s">
        <v>1272</v>
      </c>
      <c r="Q168" s="213" t="s">
        <v>778</v>
      </c>
      <c r="R168" s="213" t="s">
        <v>778</v>
      </c>
      <c r="S168" s="213" t="s">
        <v>778</v>
      </c>
      <c r="T168" s="213" t="s">
        <v>778</v>
      </c>
      <c r="U168" s="213" t="s">
        <v>778</v>
      </c>
    </row>
    <row r="169" spans="1:23" ht="30" customHeight="1" x14ac:dyDescent="0.2">
      <c r="A169" s="222" t="s">
        <v>1108</v>
      </c>
      <c r="B169" s="213" t="s">
        <v>778</v>
      </c>
      <c r="C169" s="213" t="s">
        <v>778</v>
      </c>
      <c r="D169" s="213" t="s">
        <v>778</v>
      </c>
      <c r="E169" s="213" t="s">
        <v>778</v>
      </c>
      <c r="F169" s="213" t="s">
        <v>778</v>
      </c>
      <c r="G169" s="219" t="s">
        <v>1391</v>
      </c>
      <c r="H169" s="219" t="s">
        <v>1391</v>
      </c>
      <c r="I169" s="219" t="s">
        <v>1391</v>
      </c>
      <c r="J169" s="219" t="s">
        <v>1391</v>
      </c>
      <c r="K169" s="219" t="s">
        <v>1391</v>
      </c>
      <c r="L169" s="213" t="s">
        <v>1109</v>
      </c>
      <c r="M169" s="213" t="s">
        <v>1109</v>
      </c>
      <c r="N169" s="213" t="s">
        <v>1109</v>
      </c>
      <c r="O169" s="213" t="s">
        <v>1109</v>
      </c>
      <c r="P169" s="213" t="s">
        <v>1109</v>
      </c>
      <c r="Q169" s="213" t="s">
        <v>778</v>
      </c>
      <c r="R169" s="213" t="s">
        <v>778</v>
      </c>
      <c r="S169" s="213" t="s">
        <v>778</v>
      </c>
      <c r="T169" s="213" t="s">
        <v>778</v>
      </c>
      <c r="U169" s="213" t="s">
        <v>778</v>
      </c>
    </row>
    <row r="170" spans="1:23" ht="30" customHeight="1" x14ac:dyDescent="0.2">
      <c r="A170" s="222" t="s">
        <v>1110</v>
      </c>
      <c r="B170" s="213" t="s">
        <v>778</v>
      </c>
      <c r="C170" s="213" t="s">
        <v>778</v>
      </c>
      <c r="D170" s="213" t="s">
        <v>778</v>
      </c>
      <c r="E170" s="213" t="s">
        <v>778</v>
      </c>
      <c r="F170" s="213" t="s">
        <v>778</v>
      </c>
      <c r="G170" s="219" t="s">
        <v>1392</v>
      </c>
      <c r="H170" s="219" t="s">
        <v>1392</v>
      </c>
      <c r="I170" s="219" t="s">
        <v>1392</v>
      </c>
      <c r="J170" s="219" t="s">
        <v>1392</v>
      </c>
      <c r="K170" s="219" t="s">
        <v>1392</v>
      </c>
      <c r="L170" s="213" t="s">
        <v>1111</v>
      </c>
      <c r="M170" s="213" t="s">
        <v>1111</v>
      </c>
      <c r="N170" s="213" t="s">
        <v>1111</v>
      </c>
      <c r="O170" s="213" t="s">
        <v>1111</v>
      </c>
      <c r="P170" s="213" t="s">
        <v>1111</v>
      </c>
      <c r="Q170" s="213" t="s">
        <v>778</v>
      </c>
      <c r="R170" s="213" t="s">
        <v>778</v>
      </c>
      <c r="S170" s="213" t="s">
        <v>778</v>
      </c>
      <c r="T170" s="213" t="s">
        <v>778</v>
      </c>
      <c r="U170" s="213" t="s">
        <v>778</v>
      </c>
    </row>
    <row r="171" spans="1:23" ht="30" customHeight="1" x14ac:dyDescent="0.2">
      <c r="A171" s="222" t="s">
        <v>1112</v>
      </c>
      <c r="B171" s="213" t="s">
        <v>778</v>
      </c>
      <c r="C171" s="213" t="s">
        <v>778</v>
      </c>
      <c r="D171" s="213" t="s">
        <v>778</v>
      </c>
      <c r="E171" s="213" t="s">
        <v>778</v>
      </c>
      <c r="F171" s="213" t="s">
        <v>778</v>
      </c>
      <c r="G171" s="219" t="s">
        <v>1393</v>
      </c>
      <c r="H171" s="219" t="s">
        <v>1393</v>
      </c>
      <c r="I171" s="219" t="s">
        <v>1393</v>
      </c>
      <c r="J171" s="219" t="s">
        <v>1393</v>
      </c>
      <c r="K171" s="219" t="s">
        <v>1393</v>
      </c>
      <c r="L171" s="213" t="s">
        <v>1113</v>
      </c>
      <c r="M171" s="213" t="s">
        <v>1113</v>
      </c>
      <c r="N171" s="213" t="s">
        <v>1113</v>
      </c>
      <c r="O171" s="213" t="s">
        <v>1113</v>
      </c>
      <c r="P171" s="213" t="s">
        <v>1113</v>
      </c>
      <c r="Q171" s="213" t="s">
        <v>778</v>
      </c>
      <c r="R171" s="213" t="s">
        <v>778</v>
      </c>
      <c r="S171" s="213" t="s">
        <v>778</v>
      </c>
      <c r="T171" s="213" t="s">
        <v>778</v>
      </c>
      <c r="U171" s="213" t="s">
        <v>778</v>
      </c>
    </row>
    <row r="172" spans="1:23" ht="30" customHeight="1" x14ac:dyDescent="0.2">
      <c r="A172" s="222" t="s">
        <v>1114</v>
      </c>
      <c r="B172" s="213" t="s">
        <v>778</v>
      </c>
      <c r="C172" s="213" t="s">
        <v>778</v>
      </c>
      <c r="D172" s="213" t="s">
        <v>778</v>
      </c>
      <c r="E172" s="213" t="s">
        <v>778</v>
      </c>
      <c r="F172" s="213" t="s">
        <v>778</v>
      </c>
      <c r="G172" s="219" t="s">
        <v>1394</v>
      </c>
      <c r="H172" s="219" t="s">
        <v>1394</v>
      </c>
      <c r="I172" s="219" t="s">
        <v>1394</v>
      </c>
      <c r="J172" s="219" t="s">
        <v>1394</v>
      </c>
      <c r="K172" s="219" t="s">
        <v>1394</v>
      </c>
      <c r="L172" s="219" t="s">
        <v>1115</v>
      </c>
      <c r="M172" s="219" t="s">
        <v>1115</v>
      </c>
      <c r="N172" s="219" t="s">
        <v>1115</v>
      </c>
      <c r="O172" s="219" t="s">
        <v>1115</v>
      </c>
      <c r="P172" s="219" t="s">
        <v>1115</v>
      </c>
      <c r="Q172" s="213" t="s">
        <v>778</v>
      </c>
      <c r="R172" s="213" t="s">
        <v>778</v>
      </c>
      <c r="S172" s="213" t="s">
        <v>778</v>
      </c>
      <c r="T172" s="213" t="s">
        <v>778</v>
      </c>
      <c r="U172" s="213" t="s">
        <v>778</v>
      </c>
    </row>
    <row r="173" spans="1:23" ht="30" customHeight="1" x14ac:dyDescent="0.2">
      <c r="A173" s="222" t="s">
        <v>1116</v>
      </c>
      <c r="B173" s="213" t="s">
        <v>778</v>
      </c>
      <c r="C173" s="213" t="s">
        <v>778</v>
      </c>
      <c r="D173" s="213" t="s">
        <v>778</v>
      </c>
      <c r="E173" s="213" t="s">
        <v>778</v>
      </c>
      <c r="F173" s="213" t="s">
        <v>778</v>
      </c>
      <c r="G173" s="219" t="s">
        <v>1395</v>
      </c>
      <c r="H173" s="219" t="s">
        <v>1395</v>
      </c>
      <c r="I173" s="219" t="s">
        <v>1395</v>
      </c>
      <c r="J173" s="219" t="s">
        <v>1395</v>
      </c>
      <c r="K173" s="219" t="s">
        <v>1395</v>
      </c>
      <c r="L173" s="219" t="s">
        <v>1117</v>
      </c>
      <c r="M173" s="219" t="s">
        <v>1117</v>
      </c>
      <c r="N173" s="219" t="s">
        <v>1117</v>
      </c>
      <c r="O173" s="219" t="s">
        <v>1117</v>
      </c>
      <c r="P173" s="219" t="s">
        <v>1117</v>
      </c>
      <c r="Q173" s="213" t="s">
        <v>778</v>
      </c>
      <c r="R173" s="213" t="s">
        <v>778</v>
      </c>
      <c r="S173" s="213" t="s">
        <v>778</v>
      </c>
      <c r="T173" s="213" t="s">
        <v>778</v>
      </c>
      <c r="U173" s="213" t="s">
        <v>778</v>
      </c>
    </row>
    <row r="174" spans="1:23" ht="30" customHeight="1" x14ac:dyDescent="0.2">
      <c r="A174" s="222" t="s">
        <v>1118</v>
      </c>
      <c r="B174" s="213" t="s">
        <v>778</v>
      </c>
      <c r="C174" s="213" t="s">
        <v>778</v>
      </c>
      <c r="D174" s="213" t="s">
        <v>778</v>
      </c>
      <c r="E174" s="213" t="s">
        <v>778</v>
      </c>
      <c r="F174" s="213" t="s">
        <v>778</v>
      </c>
      <c r="G174" s="219" t="s">
        <v>1390</v>
      </c>
      <c r="H174" s="219" t="s">
        <v>1390</v>
      </c>
      <c r="I174" s="219" t="s">
        <v>1390</v>
      </c>
      <c r="J174" s="219" t="s">
        <v>1390</v>
      </c>
      <c r="K174" s="219" t="s">
        <v>1390</v>
      </c>
      <c r="L174" s="219" t="s">
        <v>1119</v>
      </c>
      <c r="M174" s="219" t="s">
        <v>1119</v>
      </c>
      <c r="N174" s="219" t="s">
        <v>1119</v>
      </c>
      <c r="O174" s="219" t="s">
        <v>1119</v>
      </c>
      <c r="P174" s="219" t="s">
        <v>1119</v>
      </c>
      <c r="Q174" s="213" t="s">
        <v>778</v>
      </c>
      <c r="R174" s="213" t="s">
        <v>778</v>
      </c>
      <c r="S174" s="213" t="s">
        <v>778</v>
      </c>
      <c r="T174" s="213" t="s">
        <v>778</v>
      </c>
      <c r="U174" s="213" t="s">
        <v>778</v>
      </c>
    </row>
    <row r="175" spans="1:23" ht="30" customHeight="1" x14ac:dyDescent="0.2">
      <c r="A175" s="222" t="s">
        <v>1120</v>
      </c>
      <c r="B175" s="213" t="s">
        <v>778</v>
      </c>
      <c r="C175" s="213" t="s">
        <v>778</v>
      </c>
      <c r="D175" s="213" t="s">
        <v>778</v>
      </c>
      <c r="E175" s="213" t="s">
        <v>778</v>
      </c>
      <c r="F175" s="213" t="s">
        <v>778</v>
      </c>
      <c r="G175" s="219" t="s">
        <v>1368</v>
      </c>
      <c r="H175" s="219" t="s">
        <v>1368</v>
      </c>
      <c r="I175" s="219" t="s">
        <v>1368</v>
      </c>
      <c r="J175" s="219" t="s">
        <v>1368</v>
      </c>
      <c r="K175" s="219" t="s">
        <v>1368</v>
      </c>
      <c r="L175" s="219" t="s">
        <v>1121</v>
      </c>
      <c r="M175" s="219" t="s">
        <v>1121</v>
      </c>
      <c r="N175" s="219" t="s">
        <v>1121</v>
      </c>
      <c r="O175" s="219" t="s">
        <v>1121</v>
      </c>
      <c r="P175" s="219" t="s">
        <v>1121</v>
      </c>
      <c r="Q175" s="213" t="s">
        <v>778</v>
      </c>
      <c r="R175" s="213" t="s">
        <v>778</v>
      </c>
      <c r="S175" s="213" t="s">
        <v>778</v>
      </c>
      <c r="T175" s="213" t="s">
        <v>778</v>
      </c>
      <c r="U175" s="213" t="s">
        <v>778</v>
      </c>
    </row>
    <row r="176" spans="1:23" ht="30" customHeight="1" x14ac:dyDescent="0.2">
      <c r="A176" s="222" t="s">
        <v>1122</v>
      </c>
      <c r="B176" s="213" t="s">
        <v>778</v>
      </c>
      <c r="C176" s="213" t="s">
        <v>778</v>
      </c>
      <c r="D176" s="213" t="s">
        <v>778</v>
      </c>
      <c r="E176" s="213" t="s">
        <v>778</v>
      </c>
      <c r="F176" s="213" t="s">
        <v>778</v>
      </c>
      <c r="G176" s="219" t="s">
        <v>1369</v>
      </c>
      <c r="H176" s="219" t="s">
        <v>1369</v>
      </c>
      <c r="I176" s="219" t="s">
        <v>1369</v>
      </c>
      <c r="J176" s="219" t="s">
        <v>1369</v>
      </c>
      <c r="K176" s="219" t="s">
        <v>1369</v>
      </c>
      <c r="L176" s="213" t="s">
        <v>1123</v>
      </c>
      <c r="M176" s="213" t="s">
        <v>1123</v>
      </c>
      <c r="N176" s="213" t="s">
        <v>1123</v>
      </c>
      <c r="O176" s="213" t="s">
        <v>1123</v>
      </c>
      <c r="P176" s="213" t="s">
        <v>1123</v>
      </c>
      <c r="Q176" s="213" t="s">
        <v>778</v>
      </c>
      <c r="R176" s="213" t="s">
        <v>778</v>
      </c>
      <c r="S176" s="213" t="s">
        <v>778</v>
      </c>
      <c r="T176" s="213" t="s">
        <v>778</v>
      </c>
      <c r="U176" s="213" t="s">
        <v>778</v>
      </c>
    </row>
    <row r="177" spans="1:21" ht="30" customHeight="1" x14ac:dyDescent="0.2">
      <c r="A177" s="222" t="s">
        <v>1124</v>
      </c>
      <c r="B177" s="213" t="s">
        <v>778</v>
      </c>
      <c r="C177" s="213" t="s">
        <v>778</v>
      </c>
      <c r="D177" s="213" t="s">
        <v>778</v>
      </c>
      <c r="E177" s="213" t="s">
        <v>778</v>
      </c>
      <c r="F177" s="213" t="s">
        <v>778</v>
      </c>
      <c r="G177" s="219" t="s">
        <v>1370</v>
      </c>
      <c r="H177" s="219" t="s">
        <v>1370</v>
      </c>
      <c r="I177" s="219" t="s">
        <v>1370</v>
      </c>
      <c r="J177" s="219" t="s">
        <v>1370</v>
      </c>
      <c r="K177" s="219" t="s">
        <v>1370</v>
      </c>
      <c r="L177" s="213" t="s">
        <v>1125</v>
      </c>
      <c r="M177" s="213" t="s">
        <v>1125</v>
      </c>
      <c r="N177" s="213" t="s">
        <v>1125</v>
      </c>
      <c r="O177" s="213" t="s">
        <v>1125</v>
      </c>
      <c r="P177" s="213" t="s">
        <v>1125</v>
      </c>
      <c r="Q177" s="213" t="s">
        <v>778</v>
      </c>
      <c r="R177" s="213" t="s">
        <v>778</v>
      </c>
      <c r="S177" s="213" t="s">
        <v>778</v>
      </c>
      <c r="T177" s="213" t="s">
        <v>778</v>
      </c>
      <c r="U177" s="213" t="s">
        <v>778</v>
      </c>
    </row>
    <row r="178" spans="1:21" ht="30" customHeight="1" x14ac:dyDescent="0.2">
      <c r="A178" s="222" t="s">
        <v>1126</v>
      </c>
      <c r="B178" s="213" t="s">
        <v>778</v>
      </c>
      <c r="C178" s="213" t="s">
        <v>778</v>
      </c>
      <c r="D178" s="213" t="s">
        <v>778</v>
      </c>
      <c r="E178" s="213" t="s">
        <v>778</v>
      </c>
      <c r="F178" s="213" t="s">
        <v>778</v>
      </c>
      <c r="G178" s="219" t="s">
        <v>1371</v>
      </c>
      <c r="H178" s="219" t="s">
        <v>1371</v>
      </c>
      <c r="I178" s="219" t="s">
        <v>1371</v>
      </c>
      <c r="J178" s="219" t="s">
        <v>1371</v>
      </c>
      <c r="K178" s="219" t="s">
        <v>1371</v>
      </c>
      <c r="L178" s="213" t="s">
        <v>1127</v>
      </c>
      <c r="M178" s="213" t="s">
        <v>1127</v>
      </c>
      <c r="N178" s="213" t="s">
        <v>1127</v>
      </c>
      <c r="O178" s="213" t="s">
        <v>1127</v>
      </c>
      <c r="P178" s="213" t="s">
        <v>1127</v>
      </c>
      <c r="Q178" s="213" t="s">
        <v>778</v>
      </c>
      <c r="R178" s="213" t="s">
        <v>778</v>
      </c>
      <c r="S178" s="213" t="s">
        <v>778</v>
      </c>
      <c r="T178" s="213" t="s">
        <v>778</v>
      </c>
      <c r="U178" s="213" t="s">
        <v>778</v>
      </c>
    </row>
    <row r="179" spans="1:21" ht="30" customHeight="1" x14ac:dyDescent="0.2">
      <c r="A179" s="222" t="s">
        <v>1128</v>
      </c>
      <c r="B179" s="213" t="s">
        <v>778</v>
      </c>
      <c r="C179" s="213" t="s">
        <v>778</v>
      </c>
      <c r="D179" s="213" t="s">
        <v>778</v>
      </c>
      <c r="E179" s="213" t="s">
        <v>778</v>
      </c>
      <c r="F179" s="213" t="s">
        <v>778</v>
      </c>
      <c r="G179" s="219" t="s">
        <v>1372</v>
      </c>
      <c r="H179" s="219" t="s">
        <v>1372</v>
      </c>
      <c r="I179" s="219" t="s">
        <v>1372</v>
      </c>
      <c r="J179" s="219" t="s">
        <v>1372</v>
      </c>
      <c r="K179" s="219" t="s">
        <v>1372</v>
      </c>
      <c r="L179" s="213" t="s">
        <v>1129</v>
      </c>
      <c r="M179" s="213" t="s">
        <v>1129</v>
      </c>
      <c r="N179" s="213" t="s">
        <v>1129</v>
      </c>
      <c r="O179" s="213" t="s">
        <v>1129</v>
      </c>
      <c r="P179" s="213" t="s">
        <v>1129</v>
      </c>
      <c r="Q179" s="213" t="s">
        <v>778</v>
      </c>
      <c r="R179" s="213" t="s">
        <v>778</v>
      </c>
      <c r="S179" s="213" t="s">
        <v>778</v>
      </c>
      <c r="T179" s="213" t="s">
        <v>778</v>
      </c>
      <c r="U179" s="213" t="s">
        <v>778</v>
      </c>
    </row>
    <row r="180" spans="1:21" ht="30" customHeight="1" x14ac:dyDescent="0.2">
      <c r="A180" s="222" t="s">
        <v>1130</v>
      </c>
      <c r="B180" s="213" t="s">
        <v>778</v>
      </c>
      <c r="C180" s="213" t="s">
        <v>778</v>
      </c>
      <c r="D180" s="213" t="s">
        <v>778</v>
      </c>
      <c r="E180" s="213" t="s">
        <v>778</v>
      </c>
      <c r="F180" s="213" t="s">
        <v>778</v>
      </c>
      <c r="G180" s="219" t="s">
        <v>1373</v>
      </c>
      <c r="H180" s="219" t="s">
        <v>1373</v>
      </c>
      <c r="I180" s="219" t="s">
        <v>1373</v>
      </c>
      <c r="J180" s="219" t="s">
        <v>1373</v>
      </c>
      <c r="K180" s="219" t="s">
        <v>1373</v>
      </c>
      <c r="L180" s="213" t="s">
        <v>1131</v>
      </c>
      <c r="M180" s="213" t="s">
        <v>1131</v>
      </c>
      <c r="N180" s="213" t="s">
        <v>1131</v>
      </c>
      <c r="O180" s="213" t="s">
        <v>1131</v>
      </c>
      <c r="P180" s="213" t="s">
        <v>1131</v>
      </c>
      <c r="Q180" s="213" t="s">
        <v>778</v>
      </c>
      <c r="R180" s="213" t="s">
        <v>778</v>
      </c>
      <c r="S180" s="213" t="s">
        <v>778</v>
      </c>
      <c r="T180" s="213" t="s">
        <v>778</v>
      </c>
      <c r="U180" s="213" t="s">
        <v>778</v>
      </c>
    </row>
    <row r="181" spans="1:21" ht="30" customHeight="1" x14ac:dyDescent="0.2">
      <c r="A181" s="213" t="s">
        <v>1132</v>
      </c>
      <c r="B181" s="213" t="s">
        <v>778</v>
      </c>
      <c r="C181" s="213" t="s">
        <v>778</v>
      </c>
      <c r="D181" s="213" t="s">
        <v>778</v>
      </c>
      <c r="E181" s="213" t="s">
        <v>778</v>
      </c>
      <c r="F181" s="213" t="s">
        <v>778</v>
      </c>
      <c r="G181" s="219" t="s">
        <v>1374</v>
      </c>
      <c r="H181" s="219" t="s">
        <v>1374</v>
      </c>
      <c r="I181" s="219" t="s">
        <v>1374</v>
      </c>
      <c r="J181" s="219" t="s">
        <v>1374</v>
      </c>
      <c r="K181" s="219" t="s">
        <v>1374</v>
      </c>
      <c r="L181" s="213" t="s">
        <v>1133</v>
      </c>
      <c r="M181" s="213" t="s">
        <v>1133</v>
      </c>
      <c r="N181" s="213" t="s">
        <v>1133</v>
      </c>
      <c r="O181" s="213" t="s">
        <v>1133</v>
      </c>
      <c r="P181" s="213" t="s">
        <v>1133</v>
      </c>
      <c r="Q181" s="213" t="s">
        <v>778</v>
      </c>
      <c r="R181" s="213" t="s">
        <v>778</v>
      </c>
      <c r="S181" s="213" t="s">
        <v>778</v>
      </c>
      <c r="T181" s="213" t="s">
        <v>778</v>
      </c>
      <c r="U181" s="213" t="s">
        <v>778</v>
      </c>
    </row>
    <row r="182" spans="1:21" ht="30" customHeight="1" x14ac:dyDescent="0.2">
      <c r="A182" s="222" t="s">
        <v>1134</v>
      </c>
      <c r="B182" s="213" t="s">
        <v>778</v>
      </c>
      <c r="C182" s="213" t="s">
        <v>778</v>
      </c>
      <c r="D182" s="213" t="s">
        <v>778</v>
      </c>
      <c r="E182" s="213" t="s">
        <v>778</v>
      </c>
      <c r="F182" s="213" t="s">
        <v>778</v>
      </c>
      <c r="G182" s="219" t="s">
        <v>1375</v>
      </c>
      <c r="H182" s="219" t="s">
        <v>1375</v>
      </c>
      <c r="I182" s="219" t="s">
        <v>1375</v>
      </c>
      <c r="J182" s="219" t="s">
        <v>1375</v>
      </c>
      <c r="K182" s="219" t="s">
        <v>1375</v>
      </c>
      <c r="L182" s="213" t="s">
        <v>1135</v>
      </c>
      <c r="M182" s="213" t="s">
        <v>1135</v>
      </c>
      <c r="N182" s="213" t="s">
        <v>1135</v>
      </c>
      <c r="O182" s="213" t="s">
        <v>1135</v>
      </c>
      <c r="P182" s="213" t="s">
        <v>1135</v>
      </c>
      <c r="Q182" s="213" t="s">
        <v>778</v>
      </c>
      <c r="R182" s="213" t="s">
        <v>778</v>
      </c>
      <c r="S182" s="213" t="s">
        <v>778</v>
      </c>
      <c r="T182" s="213" t="s">
        <v>778</v>
      </c>
      <c r="U182" s="213" t="s">
        <v>778</v>
      </c>
    </row>
    <row r="183" spans="1:21" ht="30" customHeight="1" x14ac:dyDescent="0.2">
      <c r="A183" s="222" t="s">
        <v>1136</v>
      </c>
      <c r="B183" s="213" t="s">
        <v>778</v>
      </c>
      <c r="C183" s="213" t="s">
        <v>778</v>
      </c>
      <c r="D183" s="213" t="s">
        <v>778</v>
      </c>
      <c r="E183" s="213" t="s">
        <v>778</v>
      </c>
      <c r="F183" s="213" t="s">
        <v>778</v>
      </c>
      <c r="G183" s="219" t="s">
        <v>1376</v>
      </c>
      <c r="H183" s="219" t="s">
        <v>1376</v>
      </c>
      <c r="I183" s="219" t="s">
        <v>1376</v>
      </c>
      <c r="J183" s="219" t="s">
        <v>1376</v>
      </c>
      <c r="K183" s="219" t="s">
        <v>1376</v>
      </c>
      <c r="L183" s="213" t="s">
        <v>1137</v>
      </c>
      <c r="M183" s="213" t="s">
        <v>1137</v>
      </c>
      <c r="N183" s="213" t="s">
        <v>1137</v>
      </c>
      <c r="O183" s="213" t="s">
        <v>1137</v>
      </c>
      <c r="P183" s="213" t="s">
        <v>1137</v>
      </c>
      <c r="Q183" s="213" t="s">
        <v>778</v>
      </c>
      <c r="R183" s="213" t="s">
        <v>778</v>
      </c>
      <c r="S183" s="213" t="s">
        <v>778</v>
      </c>
      <c r="T183" s="213" t="s">
        <v>778</v>
      </c>
      <c r="U183" s="213" t="s">
        <v>778</v>
      </c>
    </row>
    <row r="184" spans="1:21" ht="30" customHeight="1" x14ac:dyDescent="0.2">
      <c r="A184" s="222" t="s">
        <v>1138</v>
      </c>
      <c r="B184" s="213" t="s">
        <v>778</v>
      </c>
      <c r="C184" s="213" t="s">
        <v>778</v>
      </c>
      <c r="D184" s="213" t="s">
        <v>778</v>
      </c>
      <c r="E184" s="213" t="s">
        <v>778</v>
      </c>
      <c r="F184" s="213" t="s">
        <v>778</v>
      </c>
      <c r="G184" s="219" t="s">
        <v>1377</v>
      </c>
      <c r="H184" s="219" t="s">
        <v>1377</v>
      </c>
      <c r="I184" s="219" t="s">
        <v>1377</v>
      </c>
      <c r="J184" s="219" t="s">
        <v>1377</v>
      </c>
      <c r="K184" s="219" t="s">
        <v>1377</v>
      </c>
      <c r="L184" s="213" t="s">
        <v>1139</v>
      </c>
      <c r="M184" s="213" t="s">
        <v>1139</v>
      </c>
      <c r="N184" s="213" t="s">
        <v>1139</v>
      </c>
      <c r="O184" s="213" t="s">
        <v>1139</v>
      </c>
      <c r="P184" s="213" t="s">
        <v>1139</v>
      </c>
      <c r="Q184" s="213" t="s">
        <v>778</v>
      </c>
      <c r="R184" s="213" t="s">
        <v>778</v>
      </c>
      <c r="S184" s="213" t="s">
        <v>778</v>
      </c>
      <c r="T184" s="213" t="s">
        <v>778</v>
      </c>
      <c r="U184" s="213" t="s">
        <v>778</v>
      </c>
    </row>
    <row r="185" spans="1:21" ht="30" customHeight="1" x14ac:dyDescent="0.2">
      <c r="A185" s="222" t="s">
        <v>1140</v>
      </c>
      <c r="B185" s="213" t="s">
        <v>778</v>
      </c>
      <c r="C185" s="213" t="s">
        <v>778</v>
      </c>
      <c r="D185" s="213" t="s">
        <v>778</v>
      </c>
      <c r="E185" s="213" t="s">
        <v>778</v>
      </c>
      <c r="F185" s="213" t="s">
        <v>778</v>
      </c>
      <c r="G185" s="219" t="s">
        <v>1378</v>
      </c>
      <c r="H185" s="219" t="s">
        <v>1378</v>
      </c>
      <c r="I185" s="219" t="s">
        <v>1378</v>
      </c>
      <c r="J185" s="219" t="s">
        <v>1378</v>
      </c>
      <c r="K185" s="219" t="s">
        <v>1378</v>
      </c>
      <c r="L185" s="213" t="s">
        <v>1141</v>
      </c>
      <c r="M185" s="213" t="s">
        <v>1141</v>
      </c>
      <c r="N185" s="213" t="s">
        <v>1141</v>
      </c>
      <c r="O185" s="213" t="s">
        <v>1141</v>
      </c>
      <c r="P185" s="213" t="s">
        <v>1141</v>
      </c>
      <c r="Q185" s="213" t="s">
        <v>778</v>
      </c>
      <c r="R185" s="213" t="s">
        <v>778</v>
      </c>
      <c r="S185" s="213" t="s">
        <v>778</v>
      </c>
      <c r="T185" s="213" t="s">
        <v>778</v>
      </c>
      <c r="U185" s="213" t="s">
        <v>778</v>
      </c>
    </row>
    <row r="186" spans="1:21" ht="30" customHeight="1" x14ac:dyDescent="0.2">
      <c r="A186" s="222" t="s">
        <v>1142</v>
      </c>
      <c r="B186" s="213" t="s">
        <v>778</v>
      </c>
      <c r="C186" s="213" t="s">
        <v>778</v>
      </c>
      <c r="D186" s="213" t="s">
        <v>778</v>
      </c>
      <c r="E186" s="213" t="s">
        <v>778</v>
      </c>
      <c r="F186" s="213" t="s">
        <v>778</v>
      </c>
      <c r="G186" s="219" t="s">
        <v>1379</v>
      </c>
      <c r="H186" s="219" t="s">
        <v>1379</v>
      </c>
      <c r="I186" s="219" t="s">
        <v>1379</v>
      </c>
      <c r="J186" s="219" t="s">
        <v>1379</v>
      </c>
      <c r="K186" s="219" t="s">
        <v>1379</v>
      </c>
      <c r="L186" s="213" t="s">
        <v>1143</v>
      </c>
      <c r="M186" s="213" t="s">
        <v>1143</v>
      </c>
      <c r="N186" s="213" t="s">
        <v>1143</v>
      </c>
      <c r="O186" s="213" t="s">
        <v>1143</v>
      </c>
      <c r="P186" s="213" t="s">
        <v>1143</v>
      </c>
      <c r="Q186" s="213" t="s">
        <v>778</v>
      </c>
      <c r="R186" s="213" t="s">
        <v>778</v>
      </c>
      <c r="S186" s="213" t="s">
        <v>778</v>
      </c>
      <c r="T186" s="213" t="s">
        <v>778</v>
      </c>
      <c r="U186" s="213" t="s">
        <v>778</v>
      </c>
    </row>
    <row r="187" spans="1:21" ht="30" customHeight="1" x14ac:dyDescent="0.2">
      <c r="A187" s="222" t="s">
        <v>1144</v>
      </c>
      <c r="B187" s="213" t="s">
        <v>778</v>
      </c>
      <c r="C187" s="213" t="s">
        <v>778</v>
      </c>
      <c r="D187" s="213" t="s">
        <v>778</v>
      </c>
      <c r="E187" s="213" t="s">
        <v>778</v>
      </c>
      <c r="F187" s="213" t="s">
        <v>778</v>
      </c>
      <c r="G187" s="219" t="s">
        <v>1380</v>
      </c>
      <c r="H187" s="219" t="s">
        <v>1380</v>
      </c>
      <c r="I187" s="219" t="s">
        <v>1380</v>
      </c>
      <c r="J187" s="219" t="s">
        <v>1380</v>
      </c>
      <c r="K187" s="219" t="s">
        <v>1380</v>
      </c>
      <c r="L187" s="213" t="s">
        <v>1145</v>
      </c>
      <c r="M187" s="213" t="s">
        <v>1145</v>
      </c>
      <c r="N187" s="213" t="s">
        <v>1145</v>
      </c>
      <c r="O187" s="213" t="s">
        <v>1145</v>
      </c>
      <c r="P187" s="213" t="s">
        <v>1145</v>
      </c>
      <c r="Q187" s="213" t="s">
        <v>778</v>
      </c>
      <c r="R187" s="213" t="s">
        <v>778</v>
      </c>
      <c r="S187" s="213" t="s">
        <v>778</v>
      </c>
      <c r="T187" s="213" t="s">
        <v>778</v>
      </c>
      <c r="U187" s="213" t="s">
        <v>778</v>
      </c>
    </row>
    <row r="188" spans="1:21" ht="30" customHeight="1" x14ac:dyDescent="0.2">
      <c r="A188" s="222" t="s">
        <v>1146</v>
      </c>
      <c r="B188" s="213" t="s">
        <v>778</v>
      </c>
      <c r="C188" s="213" t="s">
        <v>778</v>
      </c>
      <c r="D188" s="213" t="s">
        <v>778</v>
      </c>
      <c r="E188" s="213" t="s">
        <v>778</v>
      </c>
      <c r="F188" s="213" t="s">
        <v>778</v>
      </c>
      <c r="G188" s="219" t="s">
        <v>1381</v>
      </c>
      <c r="H188" s="219" t="s">
        <v>1381</v>
      </c>
      <c r="I188" s="219" t="s">
        <v>1381</v>
      </c>
      <c r="J188" s="219" t="s">
        <v>1381</v>
      </c>
      <c r="K188" s="219" t="s">
        <v>1381</v>
      </c>
      <c r="L188" s="213" t="s">
        <v>1147</v>
      </c>
      <c r="M188" s="213" t="s">
        <v>1147</v>
      </c>
      <c r="N188" s="213" t="s">
        <v>1147</v>
      </c>
      <c r="O188" s="213" t="s">
        <v>1147</v>
      </c>
      <c r="P188" s="213" t="s">
        <v>1147</v>
      </c>
      <c r="Q188" s="213" t="s">
        <v>778</v>
      </c>
      <c r="R188" s="213" t="s">
        <v>778</v>
      </c>
      <c r="S188" s="213" t="s">
        <v>778</v>
      </c>
      <c r="T188" s="213" t="s">
        <v>778</v>
      </c>
      <c r="U188" s="213" t="s">
        <v>778</v>
      </c>
    </row>
    <row r="189" spans="1:21" ht="30" customHeight="1" x14ac:dyDescent="0.2">
      <c r="A189" s="222" t="s">
        <v>1148</v>
      </c>
      <c r="B189" s="213" t="s">
        <v>778</v>
      </c>
      <c r="C189" s="213" t="s">
        <v>778</v>
      </c>
      <c r="D189" s="213" t="s">
        <v>778</v>
      </c>
      <c r="E189" s="213" t="s">
        <v>778</v>
      </c>
      <c r="F189" s="213" t="s">
        <v>778</v>
      </c>
      <c r="G189" s="219" t="s">
        <v>1382</v>
      </c>
      <c r="H189" s="219" t="s">
        <v>1382</v>
      </c>
      <c r="I189" s="219" t="s">
        <v>1382</v>
      </c>
      <c r="J189" s="219" t="s">
        <v>1382</v>
      </c>
      <c r="K189" s="219" t="s">
        <v>1382</v>
      </c>
      <c r="L189" s="213" t="s">
        <v>1149</v>
      </c>
      <c r="M189" s="213" t="s">
        <v>1149</v>
      </c>
      <c r="N189" s="213" t="s">
        <v>1149</v>
      </c>
      <c r="O189" s="213" t="s">
        <v>1149</v>
      </c>
      <c r="P189" s="213" t="s">
        <v>1149</v>
      </c>
      <c r="Q189" s="213" t="s">
        <v>778</v>
      </c>
      <c r="R189" s="213" t="s">
        <v>778</v>
      </c>
      <c r="S189" s="213" t="s">
        <v>778</v>
      </c>
      <c r="T189" s="213" t="s">
        <v>778</v>
      </c>
      <c r="U189" s="213" t="s">
        <v>778</v>
      </c>
    </row>
    <row r="190" spans="1:21" ht="30" customHeight="1" x14ac:dyDescent="0.2">
      <c r="A190" s="222" t="s">
        <v>1150</v>
      </c>
      <c r="B190" s="213" t="s">
        <v>778</v>
      </c>
      <c r="C190" s="213" t="s">
        <v>778</v>
      </c>
      <c r="D190" s="213" t="s">
        <v>778</v>
      </c>
      <c r="E190" s="213" t="s">
        <v>778</v>
      </c>
      <c r="F190" s="213" t="s">
        <v>778</v>
      </c>
      <c r="G190" s="219" t="s">
        <v>1383</v>
      </c>
      <c r="H190" s="219" t="s">
        <v>1383</v>
      </c>
      <c r="I190" s="219" t="s">
        <v>1383</v>
      </c>
      <c r="J190" s="219" t="s">
        <v>1383</v>
      </c>
      <c r="K190" s="219" t="s">
        <v>1383</v>
      </c>
      <c r="L190" s="213" t="s">
        <v>1151</v>
      </c>
      <c r="M190" s="213" t="s">
        <v>1151</v>
      </c>
      <c r="N190" s="213" t="s">
        <v>1151</v>
      </c>
      <c r="O190" s="213" t="s">
        <v>1151</v>
      </c>
      <c r="P190" s="213" t="s">
        <v>1151</v>
      </c>
      <c r="Q190" s="213" t="s">
        <v>778</v>
      </c>
      <c r="R190" s="213" t="s">
        <v>778</v>
      </c>
      <c r="S190" s="213" t="s">
        <v>778</v>
      </c>
      <c r="T190" s="213" t="s">
        <v>778</v>
      </c>
      <c r="U190" s="213" t="s">
        <v>778</v>
      </c>
    </row>
    <row r="191" spans="1:21" ht="30" customHeight="1" x14ac:dyDescent="0.2">
      <c r="A191" s="222" t="s">
        <v>1152</v>
      </c>
      <c r="B191" s="213" t="s">
        <v>778</v>
      </c>
      <c r="C191" s="213" t="s">
        <v>778</v>
      </c>
      <c r="D191" s="213" t="s">
        <v>778</v>
      </c>
      <c r="E191" s="213" t="s">
        <v>778</v>
      </c>
      <c r="F191" s="213" t="s">
        <v>778</v>
      </c>
      <c r="G191" s="219" t="s">
        <v>1384</v>
      </c>
      <c r="H191" s="219" t="s">
        <v>1384</v>
      </c>
      <c r="I191" s="219" t="s">
        <v>1384</v>
      </c>
      <c r="J191" s="219" t="s">
        <v>1384</v>
      </c>
      <c r="K191" s="219" t="s">
        <v>1384</v>
      </c>
      <c r="L191" s="213" t="s">
        <v>1153</v>
      </c>
      <c r="M191" s="213" t="s">
        <v>1153</v>
      </c>
      <c r="N191" s="213" t="s">
        <v>1153</v>
      </c>
      <c r="O191" s="213" t="s">
        <v>1153</v>
      </c>
      <c r="P191" s="213" t="s">
        <v>1153</v>
      </c>
      <c r="Q191" s="213" t="s">
        <v>778</v>
      </c>
      <c r="R191" s="213" t="s">
        <v>778</v>
      </c>
      <c r="S191" s="213" t="s">
        <v>778</v>
      </c>
      <c r="T191" s="213" t="s">
        <v>778</v>
      </c>
      <c r="U191" s="213" t="s">
        <v>778</v>
      </c>
    </row>
    <row r="192" spans="1:21" ht="30" customHeight="1" x14ac:dyDescent="0.2">
      <c r="A192" s="222" t="s">
        <v>1154</v>
      </c>
      <c r="B192" s="213" t="s">
        <v>778</v>
      </c>
      <c r="C192" s="213" t="s">
        <v>778</v>
      </c>
      <c r="D192" s="213" t="s">
        <v>778</v>
      </c>
      <c r="E192" s="213" t="s">
        <v>778</v>
      </c>
      <c r="F192" s="213" t="s">
        <v>778</v>
      </c>
      <c r="G192" s="219" t="s">
        <v>1385</v>
      </c>
      <c r="H192" s="219" t="s">
        <v>1385</v>
      </c>
      <c r="I192" s="219" t="s">
        <v>1385</v>
      </c>
      <c r="J192" s="219" t="s">
        <v>1385</v>
      </c>
      <c r="K192" s="219" t="s">
        <v>1385</v>
      </c>
      <c r="L192" s="213" t="s">
        <v>1155</v>
      </c>
      <c r="M192" s="213" t="s">
        <v>1179</v>
      </c>
      <c r="N192" s="213" t="s">
        <v>1155</v>
      </c>
      <c r="O192" s="213" t="s">
        <v>1155</v>
      </c>
      <c r="P192" s="213" t="s">
        <v>1155</v>
      </c>
      <c r="Q192" s="213" t="s">
        <v>778</v>
      </c>
      <c r="R192" s="213" t="s">
        <v>778</v>
      </c>
      <c r="S192" s="213" t="s">
        <v>778</v>
      </c>
      <c r="T192" s="213" t="s">
        <v>778</v>
      </c>
      <c r="U192" s="213" t="s">
        <v>778</v>
      </c>
    </row>
    <row r="193" spans="1:21" ht="30" customHeight="1" x14ac:dyDescent="0.2">
      <c r="A193" s="222" t="s">
        <v>1156</v>
      </c>
      <c r="B193" s="213" t="s">
        <v>778</v>
      </c>
      <c r="C193" s="213" t="s">
        <v>778</v>
      </c>
      <c r="D193" s="213" t="s">
        <v>778</v>
      </c>
      <c r="E193" s="213" t="s">
        <v>778</v>
      </c>
      <c r="F193" s="213" t="s">
        <v>778</v>
      </c>
      <c r="G193" s="219" t="s">
        <v>1386</v>
      </c>
      <c r="H193" s="219" t="s">
        <v>1386</v>
      </c>
      <c r="I193" s="219" t="s">
        <v>1386</v>
      </c>
      <c r="J193" s="219" t="s">
        <v>1386</v>
      </c>
      <c r="K193" s="219" t="s">
        <v>1386</v>
      </c>
      <c r="L193" s="213" t="s">
        <v>1157</v>
      </c>
      <c r="M193" s="213" t="s">
        <v>1157</v>
      </c>
      <c r="N193" s="213" t="s">
        <v>1157</v>
      </c>
      <c r="O193" s="213" t="s">
        <v>1157</v>
      </c>
      <c r="P193" s="213" t="s">
        <v>1157</v>
      </c>
      <c r="Q193" s="213" t="s">
        <v>778</v>
      </c>
      <c r="R193" s="213" t="s">
        <v>778</v>
      </c>
      <c r="S193" s="213" t="s">
        <v>778</v>
      </c>
      <c r="T193" s="213" t="s">
        <v>778</v>
      </c>
      <c r="U193" s="213" t="s">
        <v>778</v>
      </c>
    </row>
    <row r="194" spans="1:21" ht="30" customHeight="1" x14ac:dyDescent="0.2">
      <c r="A194" s="222" t="s">
        <v>1158</v>
      </c>
      <c r="B194" s="213" t="s">
        <v>778</v>
      </c>
      <c r="C194" s="213" t="s">
        <v>778</v>
      </c>
      <c r="D194" s="213" t="s">
        <v>778</v>
      </c>
      <c r="E194" s="213" t="s">
        <v>778</v>
      </c>
      <c r="F194" s="213" t="s">
        <v>778</v>
      </c>
      <c r="G194" s="219" t="s">
        <v>1387</v>
      </c>
      <c r="H194" s="219" t="s">
        <v>1387</v>
      </c>
      <c r="I194" s="219" t="s">
        <v>1387</v>
      </c>
      <c r="J194" s="219" t="s">
        <v>1387</v>
      </c>
      <c r="K194" s="219" t="s">
        <v>1387</v>
      </c>
      <c r="L194" s="213" t="s">
        <v>1159</v>
      </c>
      <c r="M194" s="213" t="s">
        <v>1159</v>
      </c>
      <c r="N194" s="213" t="s">
        <v>1159</v>
      </c>
      <c r="O194" s="213" t="s">
        <v>1159</v>
      </c>
      <c r="P194" s="213" t="s">
        <v>1159</v>
      </c>
      <c r="Q194" s="213" t="s">
        <v>778</v>
      </c>
      <c r="R194" s="213" t="s">
        <v>778</v>
      </c>
      <c r="S194" s="213" t="s">
        <v>778</v>
      </c>
      <c r="T194" s="213" t="s">
        <v>778</v>
      </c>
      <c r="U194" s="213" t="s">
        <v>778</v>
      </c>
    </row>
    <row r="195" spans="1:21" ht="30" customHeight="1" x14ac:dyDescent="0.2">
      <c r="A195" s="222" t="s">
        <v>1160</v>
      </c>
      <c r="B195" s="213" t="s">
        <v>778</v>
      </c>
      <c r="C195" s="213" t="s">
        <v>778</v>
      </c>
      <c r="D195" s="213" t="s">
        <v>778</v>
      </c>
      <c r="E195" s="213" t="s">
        <v>778</v>
      </c>
      <c r="F195" s="213" t="s">
        <v>778</v>
      </c>
      <c r="G195" s="219" t="s">
        <v>1388</v>
      </c>
      <c r="H195" s="219" t="s">
        <v>1388</v>
      </c>
      <c r="I195" s="219" t="s">
        <v>1388</v>
      </c>
      <c r="J195" s="219" t="s">
        <v>1388</v>
      </c>
      <c r="K195" s="219" t="s">
        <v>1388</v>
      </c>
      <c r="L195" s="213" t="s">
        <v>1161</v>
      </c>
      <c r="M195" s="213" t="s">
        <v>1161</v>
      </c>
      <c r="N195" s="213" t="s">
        <v>1161</v>
      </c>
      <c r="O195" s="213" t="s">
        <v>1161</v>
      </c>
      <c r="P195" s="213" t="s">
        <v>1161</v>
      </c>
      <c r="Q195" s="213" t="s">
        <v>778</v>
      </c>
      <c r="R195" s="213" t="s">
        <v>778</v>
      </c>
      <c r="S195" s="213" t="s">
        <v>778</v>
      </c>
      <c r="T195" s="213" t="s">
        <v>778</v>
      </c>
      <c r="U195" s="213" t="s">
        <v>778</v>
      </c>
    </row>
    <row r="196" spans="1:21" ht="30" customHeight="1" x14ac:dyDescent="0.2">
      <c r="A196" s="222" t="s">
        <v>1162</v>
      </c>
      <c r="B196" s="213" t="s">
        <v>778</v>
      </c>
      <c r="C196" s="213" t="s">
        <v>778</v>
      </c>
      <c r="D196" s="213" t="s">
        <v>778</v>
      </c>
      <c r="E196" s="213" t="s">
        <v>778</v>
      </c>
      <c r="F196" s="213" t="s">
        <v>778</v>
      </c>
      <c r="G196" s="219" t="s">
        <v>1389</v>
      </c>
      <c r="H196" s="219" t="s">
        <v>1389</v>
      </c>
      <c r="I196" s="219" t="s">
        <v>1389</v>
      </c>
      <c r="J196" s="219" t="s">
        <v>1389</v>
      </c>
      <c r="K196" s="219" t="s">
        <v>1389</v>
      </c>
      <c r="L196" s="213" t="s">
        <v>1163</v>
      </c>
      <c r="M196" s="213" t="s">
        <v>1163</v>
      </c>
      <c r="N196" s="213" t="s">
        <v>1163</v>
      </c>
      <c r="O196" s="213" t="s">
        <v>1163</v>
      </c>
      <c r="P196" s="213" t="s">
        <v>1163</v>
      </c>
      <c r="Q196" s="213" t="s">
        <v>778</v>
      </c>
      <c r="R196" s="213" t="s">
        <v>778</v>
      </c>
      <c r="S196" s="213" t="s">
        <v>778</v>
      </c>
      <c r="T196" s="213" t="s">
        <v>778</v>
      </c>
      <c r="U196" s="213" t="s">
        <v>778</v>
      </c>
    </row>
    <row r="197" spans="1:21" ht="30" customHeight="1" x14ac:dyDescent="0.2">
      <c r="A197" s="222" t="s">
        <v>1486</v>
      </c>
      <c r="B197" s="213" t="s">
        <v>778</v>
      </c>
      <c r="C197" s="213" t="s">
        <v>778</v>
      </c>
      <c r="D197" s="213" t="s">
        <v>778</v>
      </c>
      <c r="E197" s="213" t="s">
        <v>778</v>
      </c>
      <c r="F197" s="213" t="s">
        <v>778</v>
      </c>
      <c r="G197" s="213" t="s">
        <v>1487</v>
      </c>
      <c r="H197" s="213" t="s">
        <v>1487</v>
      </c>
      <c r="I197" s="213" t="s">
        <v>1487</v>
      </c>
      <c r="J197" s="213" t="s">
        <v>1487</v>
      </c>
      <c r="K197" s="213" t="s">
        <v>1487</v>
      </c>
      <c r="L197" s="213" t="s">
        <v>1487</v>
      </c>
      <c r="M197" s="213" t="s">
        <v>1487</v>
      </c>
      <c r="N197" s="213" t="s">
        <v>1487</v>
      </c>
      <c r="O197" s="213" t="s">
        <v>1487</v>
      </c>
      <c r="P197" s="213" t="s">
        <v>1487</v>
      </c>
      <c r="Q197" s="213" t="s">
        <v>778</v>
      </c>
      <c r="R197" s="213" t="s">
        <v>778</v>
      </c>
      <c r="S197" s="213" t="s">
        <v>778</v>
      </c>
      <c r="T197" s="213" t="s">
        <v>778</v>
      </c>
      <c r="U197" s="213" t="s">
        <v>778</v>
      </c>
    </row>
    <row r="198" spans="1:21" ht="30" customHeight="1" x14ac:dyDescent="0.2">
      <c r="A198" s="222" t="s">
        <v>1503</v>
      </c>
      <c r="B198" s="213" t="s">
        <v>778</v>
      </c>
      <c r="C198" s="213" t="s">
        <v>778</v>
      </c>
      <c r="D198" s="213" t="s">
        <v>778</v>
      </c>
      <c r="E198" s="213" t="s">
        <v>778</v>
      </c>
      <c r="F198" s="213" t="s">
        <v>778</v>
      </c>
      <c r="G198" s="213" t="s">
        <v>1523</v>
      </c>
      <c r="H198" s="213" t="s">
        <v>1523</v>
      </c>
      <c r="I198" s="213" t="s">
        <v>1523</v>
      </c>
      <c r="J198" s="213" t="s">
        <v>1523</v>
      </c>
      <c r="K198" s="213" t="s">
        <v>1523</v>
      </c>
      <c r="L198" s="213" t="s">
        <v>1513</v>
      </c>
      <c r="M198" s="213" t="s">
        <v>1513</v>
      </c>
      <c r="N198" s="213" t="s">
        <v>1513</v>
      </c>
      <c r="O198" s="213" t="s">
        <v>1513</v>
      </c>
      <c r="P198" s="213" t="s">
        <v>1513</v>
      </c>
      <c r="Q198" s="213" t="s">
        <v>778</v>
      </c>
      <c r="R198" s="213" t="s">
        <v>778</v>
      </c>
      <c r="S198" s="213" t="s">
        <v>778</v>
      </c>
      <c r="T198" s="213" t="s">
        <v>778</v>
      </c>
      <c r="U198" s="213" t="s">
        <v>778</v>
      </c>
    </row>
    <row r="199" spans="1:21" ht="30" customHeight="1" x14ac:dyDescent="0.2">
      <c r="A199" s="222" t="s">
        <v>1504</v>
      </c>
      <c r="B199" s="213" t="s">
        <v>778</v>
      </c>
      <c r="C199" s="213" t="s">
        <v>778</v>
      </c>
      <c r="D199" s="213" t="s">
        <v>778</v>
      </c>
      <c r="E199" s="213" t="s">
        <v>778</v>
      </c>
      <c r="F199" s="213" t="s">
        <v>778</v>
      </c>
      <c r="G199" s="213" t="s">
        <v>1524</v>
      </c>
      <c r="H199" s="213" t="s">
        <v>1524</v>
      </c>
      <c r="I199" s="213" t="s">
        <v>1524</v>
      </c>
      <c r="J199" s="213" t="s">
        <v>1524</v>
      </c>
      <c r="K199" s="213" t="s">
        <v>1524</v>
      </c>
      <c r="L199" s="213" t="s">
        <v>1514</v>
      </c>
      <c r="M199" s="213" t="s">
        <v>1514</v>
      </c>
      <c r="N199" s="213" t="s">
        <v>1514</v>
      </c>
      <c r="O199" s="213" t="s">
        <v>1514</v>
      </c>
      <c r="P199" s="213" t="s">
        <v>1514</v>
      </c>
      <c r="Q199" s="213" t="s">
        <v>778</v>
      </c>
      <c r="R199" s="213" t="s">
        <v>778</v>
      </c>
      <c r="S199" s="213" t="s">
        <v>778</v>
      </c>
      <c r="T199" s="213" t="s">
        <v>778</v>
      </c>
      <c r="U199" s="213" t="s">
        <v>778</v>
      </c>
    </row>
    <row r="200" spans="1:21" ht="30" customHeight="1" x14ac:dyDescent="0.2">
      <c r="A200" s="222" t="s">
        <v>1505</v>
      </c>
      <c r="B200" s="213" t="s">
        <v>778</v>
      </c>
      <c r="C200" s="213" t="s">
        <v>778</v>
      </c>
      <c r="D200" s="213" t="s">
        <v>778</v>
      </c>
      <c r="E200" s="213" t="s">
        <v>778</v>
      </c>
      <c r="F200" s="213" t="s">
        <v>778</v>
      </c>
      <c r="G200" s="213" t="s">
        <v>1525</v>
      </c>
      <c r="H200" s="213" t="s">
        <v>1525</v>
      </c>
      <c r="I200" s="213" t="s">
        <v>1525</v>
      </c>
      <c r="J200" s="213" t="s">
        <v>1525</v>
      </c>
      <c r="K200" s="213" t="s">
        <v>1525</v>
      </c>
      <c r="L200" s="213" t="s">
        <v>1515</v>
      </c>
      <c r="M200" s="213" t="s">
        <v>1515</v>
      </c>
      <c r="N200" s="213" t="s">
        <v>1515</v>
      </c>
      <c r="O200" s="213" t="s">
        <v>1515</v>
      </c>
      <c r="P200" s="213" t="s">
        <v>1515</v>
      </c>
      <c r="Q200" s="213" t="s">
        <v>778</v>
      </c>
      <c r="R200" s="213" t="s">
        <v>778</v>
      </c>
      <c r="S200" s="213" t="s">
        <v>778</v>
      </c>
      <c r="T200" s="213" t="s">
        <v>778</v>
      </c>
      <c r="U200" s="213" t="s">
        <v>778</v>
      </c>
    </row>
    <row r="201" spans="1:21" ht="30" customHeight="1" x14ac:dyDescent="0.2">
      <c r="A201" s="222" t="s">
        <v>1506</v>
      </c>
      <c r="B201" s="213" t="s">
        <v>778</v>
      </c>
      <c r="C201" s="213" t="s">
        <v>778</v>
      </c>
      <c r="D201" s="213" t="s">
        <v>778</v>
      </c>
      <c r="E201" s="213" t="s">
        <v>778</v>
      </c>
      <c r="F201" s="213" t="s">
        <v>778</v>
      </c>
      <c r="G201" s="213" t="s">
        <v>1526</v>
      </c>
      <c r="H201" s="213" t="s">
        <v>1526</v>
      </c>
      <c r="I201" s="213" t="s">
        <v>1526</v>
      </c>
      <c r="J201" s="213" t="s">
        <v>1526</v>
      </c>
      <c r="K201" s="213" t="s">
        <v>1526</v>
      </c>
      <c r="L201" s="213" t="s">
        <v>1516</v>
      </c>
      <c r="M201" s="213" t="s">
        <v>1516</v>
      </c>
      <c r="N201" s="213" t="s">
        <v>1516</v>
      </c>
      <c r="O201" s="213" t="s">
        <v>1516</v>
      </c>
      <c r="P201" s="213" t="s">
        <v>1516</v>
      </c>
      <c r="Q201" s="213" t="s">
        <v>778</v>
      </c>
      <c r="R201" s="213" t="s">
        <v>778</v>
      </c>
      <c r="S201" s="213" t="s">
        <v>778</v>
      </c>
      <c r="T201" s="213" t="s">
        <v>778</v>
      </c>
      <c r="U201" s="213" t="s">
        <v>778</v>
      </c>
    </row>
    <row r="202" spans="1:21" ht="30" customHeight="1" x14ac:dyDescent="0.2">
      <c r="A202" s="222" t="s">
        <v>1507</v>
      </c>
      <c r="B202" s="213" t="s">
        <v>778</v>
      </c>
      <c r="C202" s="213" t="s">
        <v>778</v>
      </c>
      <c r="D202" s="213" t="s">
        <v>778</v>
      </c>
      <c r="E202" s="213" t="s">
        <v>778</v>
      </c>
      <c r="F202" s="213" t="s">
        <v>778</v>
      </c>
      <c r="G202" s="213" t="s">
        <v>1527</v>
      </c>
      <c r="H202" s="213" t="s">
        <v>1527</v>
      </c>
      <c r="I202" s="213" t="s">
        <v>1527</v>
      </c>
      <c r="J202" s="213" t="s">
        <v>1527</v>
      </c>
      <c r="K202" s="213" t="s">
        <v>1527</v>
      </c>
      <c r="L202" s="213" t="s">
        <v>1517</v>
      </c>
      <c r="M202" s="213" t="s">
        <v>1517</v>
      </c>
      <c r="N202" s="213" t="s">
        <v>1517</v>
      </c>
      <c r="O202" s="213" t="s">
        <v>1517</v>
      </c>
      <c r="P202" s="213" t="s">
        <v>1517</v>
      </c>
      <c r="Q202" s="213" t="s">
        <v>778</v>
      </c>
      <c r="R202" s="213" t="s">
        <v>778</v>
      </c>
      <c r="S202" s="213" t="s">
        <v>778</v>
      </c>
      <c r="T202" s="213" t="s">
        <v>778</v>
      </c>
      <c r="U202" s="213" t="s">
        <v>778</v>
      </c>
    </row>
    <row r="203" spans="1:21" ht="30" customHeight="1" x14ac:dyDescent="0.2">
      <c r="A203" s="222" t="s">
        <v>1508</v>
      </c>
      <c r="B203" s="213" t="s">
        <v>778</v>
      </c>
      <c r="C203" s="213" t="s">
        <v>778</v>
      </c>
      <c r="D203" s="213" t="s">
        <v>778</v>
      </c>
      <c r="E203" s="213" t="s">
        <v>778</v>
      </c>
      <c r="F203" s="213" t="s">
        <v>778</v>
      </c>
      <c r="G203" s="213" t="s">
        <v>1528</v>
      </c>
      <c r="H203" s="213" t="s">
        <v>1528</v>
      </c>
      <c r="I203" s="213" t="s">
        <v>1528</v>
      </c>
      <c r="J203" s="213" t="s">
        <v>1528</v>
      </c>
      <c r="K203" s="213" t="s">
        <v>1528</v>
      </c>
      <c r="L203" s="213" t="s">
        <v>1518</v>
      </c>
      <c r="M203" s="213" t="s">
        <v>1518</v>
      </c>
      <c r="N203" s="213" t="s">
        <v>1518</v>
      </c>
      <c r="O203" s="213" t="s">
        <v>1518</v>
      </c>
      <c r="P203" s="213" t="s">
        <v>1518</v>
      </c>
      <c r="Q203" s="213" t="s">
        <v>778</v>
      </c>
      <c r="R203" s="213" t="s">
        <v>778</v>
      </c>
      <c r="S203" s="213" t="s">
        <v>778</v>
      </c>
      <c r="T203" s="213" t="s">
        <v>778</v>
      </c>
      <c r="U203" s="213" t="s">
        <v>778</v>
      </c>
    </row>
    <row r="204" spans="1:21" ht="30" customHeight="1" x14ac:dyDescent="0.2">
      <c r="A204" s="222" t="s">
        <v>1509</v>
      </c>
      <c r="B204" s="213" t="s">
        <v>778</v>
      </c>
      <c r="C204" s="213" t="s">
        <v>778</v>
      </c>
      <c r="D204" s="213" t="s">
        <v>778</v>
      </c>
      <c r="E204" s="213" t="s">
        <v>778</v>
      </c>
      <c r="F204" s="213" t="s">
        <v>778</v>
      </c>
      <c r="G204" s="213" t="s">
        <v>1529</v>
      </c>
      <c r="H204" s="213" t="s">
        <v>1529</v>
      </c>
      <c r="I204" s="213" t="s">
        <v>1529</v>
      </c>
      <c r="J204" s="213" t="s">
        <v>1529</v>
      </c>
      <c r="K204" s="213" t="s">
        <v>1529</v>
      </c>
      <c r="L204" s="213" t="s">
        <v>1519</v>
      </c>
      <c r="M204" s="213" t="s">
        <v>1519</v>
      </c>
      <c r="N204" s="213" t="s">
        <v>1519</v>
      </c>
      <c r="O204" s="213" t="s">
        <v>1519</v>
      </c>
      <c r="P204" s="213" t="s">
        <v>1519</v>
      </c>
      <c r="Q204" s="213" t="s">
        <v>778</v>
      </c>
      <c r="R204" s="213" t="s">
        <v>778</v>
      </c>
      <c r="S204" s="213" t="s">
        <v>778</v>
      </c>
      <c r="T204" s="213" t="s">
        <v>778</v>
      </c>
      <c r="U204" s="213" t="s">
        <v>778</v>
      </c>
    </row>
    <row r="205" spans="1:21" ht="30" customHeight="1" x14ac:dyDescent="0.2">
      <c r="A205" s="224" t="s">
        <v>1510</v>
      </c>
      <c r="B205" s="213" t="s">
        <v>778</v>
      </c>
      <c r="C205" s="213" t="s">
        <v>778</v>
      </c>
      <c r="D205" s="213" t="s">
        <v>778</v>
      </c>
      <c r="E205" s="213" t="s">
        <v>778</v>
      </c>
      <c r="F205" s="213" t="s">
        <v>778</v>
      </c>
      <c r="G205" s="213" t="s">
        <v>1530</v>
      </c>
      <c r="H205" s="213" t="s">
        <v>1530</v>
      </c>
      <c r="I205" s="213" t="s">
        <v>1530</v>
      </c>
      <c r="J205" s="213" t="s">
        <v>1530</v>
      </c>
      <c r="K205" s="213" t="s">
        <v>1530</v>
      </c>
      <c r="L205" s="213" t="s">
        <v>1520</v>
      </c>
      <c r="M205" s="213" t="s">
        <v>1520</v>
      </c>
      <c r="N205" s="213" t="s">
        <v>1520</v>
      </c>
      <c r="O205" s="213" t="s">
        <v>1520</v>
      </c>
      <c r="P205" s="213" t="s">
        <v>1520</v>
      </c>
      <c r="Q205" s="213" t="s">
        <v>778</v>
      </c>
      <c r="R205" s="213" t="s">
        <v>778</v>
      </c>
      <c r="S205" s="213" t="s">
        <v>778</v>
      </c>
      <c r="T205" s="213" t="s">
        <v>778</v>
      </c>
      <c r="U205" s="213" t="s">
        <v>778</v>
      </c>
    </row>
    <row r="206" spans="1:21" ht="30" customHeight="1" x14ac:dyDescent="0.2">
      <c r="A206" s="222" t="s">
        <v>1511</v>
      </c>
      <c r="B206" s="213" t="s">
        <v>778</v>
      </c>
      <c r="C206" s="213" t="s">
        <v>778</v>
      </c>
      <c r="D206" s="213" t="s">
        <v>778</v>
      </c>
      <c r="E206" s="213" t="s">
        <v>778</v>
      </c>
      <c r="F206" s="213" t="s">
        <v>778</v>
      </c>
      <c r="G206" s="213" t="s">
        <v>1531</v>
      </c>
      <c r="H206" s="213" t="s">
        <v>1531</v>
      </c>
      <c r="I206" s="213" t="s">
        <v>1531</v>
      </c>
      <c r="J206" s="213" t="s">
        <v>1531</v>
      </c>
      <c r="K206" s="213" t="s">
        <v>1531</v>
      </c>
      <c r="L206" s="213" t="s">
        <v>1521</v>
      </c>
      <c r="M206" s="213" t="s">
        <v>1521</v>
      </c>
      <c r="N206" s="213" t="s">
        <v>1521</v>
      </c>
      <c r="O206" s="213" t="s">
        <v>1521</v>
      </c>
      <c r="P206" s="213" t="s">
        <v>1521</v>
      </c>
      <c r="Q206" s="213" t="s">
        <v>778</v>
      </c>
      <c r="R206" s="213" t="s">
        <v>778</v>
      </c>
      <c r="S206" s="213" t="s">
        <v>778</v>
      </c>
      <c r="T206" s="213" t="s">
        <v>778</v>
      </c>
      <c r="U206" s="213" t="s">
        <v>778</v>
      </c>
    </row>
    <row r="207" spans="1:21" ht="30" customHeight="1" x14ac:dyDescent="0.2">
      <c r="A207" s="222" t="s">
        <v>1512</v>
      </c>
      <c r="B207" s="213" t="s">
        <v>778</v>
      </c>
      <c r="C207" s="213" t="s">
        <v>778</v>
      </c>
      <c r="D207" s="213" t="s">
        <v>778</v>
      </c>
      <c r="E207" s="213" t="s">
        <v>778</v>
      </c>
      <c r="F207" s="213" t="s">
        <v>778</v>
      </c>
      <c r="G207" s="213" t="s">
        <v>1532</v>
      </c>
      <c r="H207" s="213" t="s">
        <v>1532</v>
      </c>
      <c r="I207" s="213" t="s">
        <v>1532</v>
      </c>
      <c r="J207" s="213" t="s">
        <v>1532</v>
      </c>
      <c r="K207" s="213" t="s">
        <v>1532</v>
      </c>
      <c r="L207" s="213" t="s">
        <v>1522</v>
      </c>
      <c r="M207" s="213" t="s">
        <v>1522</v>
      </c>
      <c r="N207" s="213" t="s">
        <v>1522</v>
      </c>
      <c r="O207" s="213" t="s">
        <v>1522</v>
      </c>
      <c r="P207" s="213" t="s">
        <v>1522</v>
      </c>
      <c r="Q207" s="213" t="s">
        <v>778</v>
      </c>
      <c r="R207" s="213" t="s">
        <v>778</v>
      </c>
      <c r="S207" s="213" t="s">
        <v>778</v>
      </c>
      <c r="T207" s="213" t="s">
        <v>778</v>
      </c>
      <c r="U207" s="213" t="s">
        <v>778</v>
      </c>
    </row>
    <row r="208" spans="1:21" ht="30" customHeight="1" x14ac:dyDescent="0.2">
      <c r="A208" s="222"/>
    </row>
    <row r="209" spans="1:1" ht="30" customHeight="1" x14ac:dyDescent="0.2">
      <c r="A209" s="222"/>
    </row>
    <row r="210" spans="1:1" ht="30" customHeight="1" x14ac:dyDescent="0.2">
      <c r="A210" s="222"/>
    </row>
    <row r="211" spans="1:1" ht="30" customHeight="1" x14ac:dyDescent="0.2">
      <c r="A211" s="222"/>
    </row>
    <row r="212" spans="1:1" ht="30" customHeight="1" x14ac:dyDescent="0.2">
      <c r="A212" s="222"/>
    </row>
    <row r="213" spans="1:1" ht="30" customHeight="1" x14ac:dyDescent="0.2">
      <c r="A213" s="222"/>
    </row>
    <row r="214" spans="1:1" ht="30" customHeight="1" x14ac:dyDescent="0.2">
      <c r="A214" s="222"/>
    </row>
    <row r="215" spans="1:1" ht="30" customHeight="1" x14ac:dyDescent="0.2">
      <c r="A215" s="222"/>
    </row>
    <row r="216" spans="1:1" ht="30" customHeight="1" x14ac:dyDescent="0.2">
      <c r="A216" s="222"/>
    </row>
    <row r="217" spans="1:1" ht="30" customHeight="1" x14ac:dyDescent="0.2">
      <c r="A217" s="222"/>
    </row>
    <row r="218" spans="1:1" ht="30" customHeight="1" x14ac:dyDescent="0.2">
      <c r="A218" s="222"/>
    </row>
    <row r="219" spans="1:1" ht="30" customHeight="1" x14ac:dyDescent="0.2">
      <c r="A219" s="222"/>
    </row>
    <row r="220" spans="1:1" ht="30" customHeight="1" x14ac:dyDescent="0.2">
      <c r="A220" s="222"/>
    </row>
    <row r="221" spans="1:1" ht="30" customHeight="1" x14ac:dyDescent="0.2">
      <c r="A221" s="222"/>
    </row>
    <row r="222" spans="1:1" ht="30" customHeight="1" x14ac:dyDescent="0.2">
      <c r="A222" s="222"/>
    </row>
    <row r="223" spans="1:1" ht="30" customHeight="1" x14ac:dyDescent="0.2">
      <c r="A223" s="222"/>
    </row>
    <row r="224" spans="1:1" ht="30" customHeight="1" x14ac:dyDescent="0.2">
      <c r="A224" s="222"/>
    </row>
    <row r="225" spans="1:1" ht="30" customHeight="1" x14ac:dyDescent="0.2">
      <c r="A225" s="222"/>
    </row>
    <row r="226" spans="1:1" ht="30" customHeight="1" x14ac:dyDescent="0.2">
      <c r="A226" s="222"/>
    </row>
    <row r="227" spans="1:1" ht="30" customHeight="1" x14ac:dyDescent="0.2">
      <c r="A227" s="222"/>
    </row>
    <row r="228" spans="1:1" ht="30" customHeight="1" x14ac:dyDescent="0.2">
      <c r="A228" s="222"/>
    </row>
    <row r="229" spans="1:1" ht="30" customHeight="1" x14ac:dyDescent="0.2">
      <c r="A229" s="222"/>
    </row>
    <row r="230" spans="1:1" ht="30" customHeight="1" x14ac:dyDescent="0.2">
      <c r="A230" s="222"/>
    </row>
    <row r="231" spans="1:1" ht="30" customHeight="1" x14ac:dyDescent="0.2">
      <c r="A231" s="222"/>
    </row>
    <row r="232" spans="1:1" ht="30" customHeight="1" x14ac:dyDescent="0.2">
      <c r="A232" s="222"/>
    </row>
    <row r="233" spans="1:1" ht="30" customHeight="1" x14ac:dyDescent="0.2">
      <c r="A233" s="222"/>
    </row>
    <row r="234" spans="1:1" ht="30" customHeight="1" x14ac:dyDescent="0.2">
      <c r="A234" s="222"/>
    </row>
    <row r="235" spans="1:1" ht="30" customHeight="1" x14ac:dyDescent="0.2">
      <c r="A235" s="222"/>
    </row>
    <row r="236" spans="1:1" ht="30" customHeight="1" x14ac:dyDescent="0.2">
      <c r="A236" s="222"/>
    </row>
    <row r="237" spans="1:1" ht="30" customHeight="1" x14ac:dyDescent="0.2">
      <c r="A237" s="222"/>
    </row>
    <row r="238" spans="1:1" ht="30" customHeight="1" x14ac:dyDescent="0.2">
      <c r="A238" s="222"/>
    </row>
    <row r="239" spans="1:1" ht="30" customHeight="1" x14ac:dyDescent="0.2">
      <c r="A239" s="222"/>
    </row>
    <row r="240" spans="1:1" ht="30" customHeight="1" x14ac:dyDescent="0.2">
      <c r="A240" s="222"/>
    </row>
    <row r="241" spans="1:1" ht="30" customHeight="1" x14ac:dyDescent="0.2">
      <c r="A241" s="222"/>
    </row>
    <row r="242" spans="1:1" ht="30" customHeight="1" x14ac:dyDescent="0.2">
      <c r="A242" s="222"/>
    </row>
    <row r="243" spans="1:1" ht="30" customHeight="1" x14ac:dyDescent="0.2">
      <c r="A243" s="222"/>
    </row>
    <row r="244" spans="1:1" ht="30" customHeight="1" x14ac:dyDescent="0.2">
      <c r="A244" s="222"/>
    </row>
    <row r="245" spans="1:1" ht="30" customHeight="1" x14ac:dyDescent="0.2">
      <c r="A245" s="222"/>
    </row>
    <row r="246" spans="1:1" ht="30" customHeight="1" x14ac:dyDescent="0.2">
      <c r="A246" s="222"/>
    </row>
    <row r="247" spans="1:1" ht="30" customHeight="1" x14ac:dyDescent="0.2">
      <c r="A247" s="222"/>
    </row>
    <row r="248" spans="1:1" ht="30" customHeight="1" x14ac:dyDescent="0.2">
      <c r="A248" s="222"/>
    </row>
    <row r="249" spans="1:1" ht="30" customHeight="1" x14ac:dyDescent="0.2">
      <c r="A249" s="222"/>
    </row>
    <row r="250" spans="1:1" ht="30" customHeight="1" x14ac:dyDescent="0.2">
      <c r="A250" s="222"/>
    </row>
    <row r="251" spans="1:1" ht="30" customHeight="1" x14ac:dyDescent="0.2">
      <c r="A251" s="222"/>
    </row>
    <row r="252" spans="1:1" ht="30" customHeight="1" x14ac:dyDescent="0.2">
      <c r="A252" s="222"/>
    </row>
    <row r="253" spans="1:1" ht="30" customHeight="1" x14ac:dyDescent="0.2">
      <c r="A253" s="222"/>
    </row>
    <row r="254" spans="1:1" ht="30" customHeight="1" x14ac:dyDescent="0.2">
      <c r="A254" s="222"/>
    </row>
    <row r="255" spans="1:1" ht="30" customHeight="1" x14ac:dyDescent="0.2">
      <c r="A255" s="222"/>
    </row>
    <row r="256" spans="1:1" ht="30" customHeight="1" x14ac:dyDescent="0.2">
      <c r="A256" s="222"/>
    </row>
    <row r="257" spans="1:1" ht="30" customHeight="1" x14ac:dyDescent="0.2">
      <c r="A257" s="222"/>
    </row>
    <row r="258" spans="1:1" ht="30" customHeight="1" x14ac:dyDescent="0.2">
      <c r="A258" s="222"/>
    </row>
    <row r="259" spans="1:1" ht="30" customHeight="1" x14ac:dyDescent="0.2">
      <c r="A259" s="222"/>
    </row>
    <row r="260" spans="1:1" ht="30" customHeight="1" x14ac:dyDescent="0.2">
      <c r="A260" s="222"/>
    </row>
    <row r="261" spans="1:1" ht="30" customHeight="1" x14ac:dyDescent="0.2">
      <c r="A261" s="222"/>
    </row>
    <row r="262" spans="1:1" ht="30" customHeight="1" x14ac:dyDescent="0.2">
      <c r="A262" s="222"/>
    </row>
    <row r="263" spans="1:1" ht="30" customHeight="1" x14ac:dyDescent="0.2">
      <c r="A263" s="222"/>
    </row>
    <row r="264" spans="1:1" ht="30" customHeight="1" x14ac:dyDescent="0.2">
      <c r="A264" s="222"/>
    </row>
    <row r="265" spans="1:1" ht="30" customHeight="1" x14ac:dyDescent="0.2">
      <c r="A265" s="222"/>
    </row>
    <row r="266" spans="1:1" ht="30" customHeight="1" x14ac:dyDescent="0.2">
      <c r="A266" s="222"/>
    </row>
    <row r="267" spans="1:1" ht="30" customHeight="1" x14ac:dyDescent="0.2">
      <c r="A267" s="222"/>
    </row>
    <row r="268" spans="1:1" ht="30" customHeight="1" x14ac:dyDescent="0.2">
      <c r="A268" s="222"/>
    </row>
    <row r="269" spans="1:1" ht="30" customHeight="1" x14ac:dyDescent="0.2">
      <c r="A269" s="222"/>
    </row>
    <row r="270" spans="1:1" ht="30" customHeight="1" x14ac:dyDescent="0.2">
      <c r="A270" s="222"/>
    </row>
    <row r="271" spans="1:1" ht="30" customHeight="1" x14ac:dyDescent="0.2">
      <c r="A271" s="222"/>
    </row>
    <row r="272" spans="1:1" ht="30" customHeight="1" x14ac:dyDescent="0.2">
      <c r="A272" s="222"/>
    </row>
    <row r="273" spans="1:16" ht="30" customHeight="1" x14ac:dyDescent="0.2">
      <c r="A273" s="222"/>
    </row>
    <row r="274" spans="1:16" ht="30" customHeight="1" x14ac:dyDescent="0.2">
      <c r="A274" s="222"/>
    </row>
    <row r="275" spans="1:16" ht="30" customHeight="1" x14ac:dyDescent="0.2">
      <c r="A275" s="222"/>
      <c r="L275" s="215"/>
      <c r="M275" s="215"/>
      <c r="N275" s="215"/>
      <c r="O275" s="215"/>
      <c r="P275" s="215"/>
    </row>
    <row r="276" spans="1:16" ht="30" customHeight="1" x14ac:dyDescent="0.2">
      <c r="A276" s="222"/>
    </row>
    <row r="277" spans="1:16" ht="30" customHeight="1" x14ac:dyDescent="0.2">
      <c r="A277" s="222"/>
    </row>
    <row r="278" spans="1:16" ht="30" customHeight="1" x14ac:dyDescent="0.2">
      <c r="A278" s="222"/>
    </row>
    <row r="279" spans="1:16" ht="30" customHeight="1" x14ac:dyDescent="0.2">
      <c r="A279" s="222"/>
    </row>
    <row r="280" spans="1:16" ht="30" customHeight="1" x14ac:dyDescent="0.2">
      <c r="A280" s="222"/>
    </row>
    <row r="281" spans="1:16" ht="30" customHeight="1" x14ac:dyDescent="0.2">
      <c r="A281" s="222"/>
    </row>
    <row r="282" spans="1:16" ht="30" customHeight="1" x14ac:dyDescent="0.2">
      <c r="A282" s="222"/>
    </row>
    <row r="283" spans="1:16" ht="30" customHeight="1" x14ac:dyDescent="0.2">
      <c r="A283" s="222"/>
    </row>
    <row r="284" spans="1:16" ht="30" customHeight="1" x14ac:dyDescent="0.2">
      <c r="A284" s="222"/>
    </row>
    <row r="285" spans="1:16" ht="30" customHeight="1" x14ac:dyDescent="0.2">
      <c r="A285" s="222"/>
    </row>
    <row r="286" spans="1:16" ht="30" customHeight="1" x14ac:dyDescent="0.2">
      <c r="A286" s="222"/>
    </row>
    <row r="287" spans="1:16" ht="30" customHeight="1" x14ac:dyDescent="0.2">
      <c r="A287" s="222"/>
    </row>
    <row r="288" spans="1:16" ht="30" customHeight="1" x14ac:dyDescent="0.2">
      <c r="A288" s="222"/>
    </row>
    <row r="289" spans="1:7" ht="30" customHeight="1" x14ac:dyDescent="0.2">
      <c r="A289" s="222"/>
    </row>
    <row r="290" spans="1:7" ht="30" customHeight="1" x14ac:dyDescent="0.2">
      <c r="A290" s="222"/>
    </row>
    <row r="291" spans="1:7" ht="30" customHeight="1" x14ac:dyDescent="0.2">
      <c r="A291" s="222"/>
    </row>
    <row r="292" spans="1:7" ht="30" customHeight="1" x14ac:dyDescent="0.2">
      <c r="A292" s="222"/>
      <c r="B292" s="219"/>
      <c r="G292" s="219"/>
    </row>
    <row r="293" spans="1:7" ht="30" customHeight="1" x14ac:dyDescent="0.2">
      <c r="A293" s="222"/>
      <c r="B293" s="219"/>
      <c r="G293" s="219"/>
    </row>
    <row r="294" spans="1:7" ht="30" customHeight="1" x14ac:dyDescent="0.2">
      <c r="A294" s="222"/>
      <c r="B294" s="219"/>
      <c r="G294" s="219"/>
    </row>
    <row r="295" spans="1:7" ht="30" customHeight="1" x14ac:dyDescent="0.2">
      <c r="A295" s="222"/>
      <c r="B295" s="219"/>
      <c r="G295" s="219"/>
    </row>
    <row r="296" spans="1:7" ht="30" customHeight="1" x14ac:dyDescent="0.2">
      <c r="A296" s="222"/>
      <c r="B296" s="219"/>
      <c r="G296" s="219"/>
    </row>
    <row r="297" spans="1:7" ht="30" customHeight="1" x14ac:dyDescent="0.2">
      <c r="A297" s="222"/>
      <c r="B297" s="219"/>
      <c r="G297" s="219"/>
    </row>
    <row r="298" spans="1:7" ht="30" customHeight="1" x14ac:dyDescent="0.2">
      <c r="A298" s="222"/>
      <c r="B298" s="219"/>
      <c r="G298" s="219"/>
    </row>
    <row r="299" spans="1:7" ht="30" customHeight="1" x14ac:dyDescent="0.2">
      <c r="A299" s="222"/>
      <c r="B299" s="219"/>
      <c r="G299" s="219"/>
    </row>
    <row r="300" spans="1:7" ht="30" customHeight="1" x14ac:dyDescent="0.2">
      <c r="A300" s="222"/>
    </row>
    <row r="301" spans="1:7" ht="30" customHeight="1" x14ac:dyDescent="0.2">
      <c r="A301" s="222"/>
    </row>
    <row r="302" spans="1:7" ht="30" customHeight="1" x14ac:dyDescent="0.2">
      <c r="A302" s="222"/>
    </row>
    <row r="303" spans="1:7" ht="30" customHeight="1" x14ac:dyDescent="0.2">
      <c r="A303" s="222"/>
    </row>
    <row r="304" spans="1:7" ht="30" customHeight="1" x14ac:dyDescent="0.2">
      <c r="A304" s="222"/>
    </row>
    <row r="305" spans="1:1" ht="30" customHeight="1" x14ac:dyDescent="0.2">
      <c r="A305" s="222"/>
    </row>
    <row r="306" spans="1:1" ht="30" customHeight="1" x14ac:dyDescent="0.2">
      <c r="A306" s="222"/>
    </row>
    <row r="307" spans="1:1" ht="30" customHeight="1" x14ac:dyDescent="0.2">
      <c r="A307" s="222"/>
    </row>
    <row r="308" spans="1:1" ht="30" customHeight="1" x14ac:dyDescent="0.2">
      <c r="A308" s="222"/>
    </row>
    <row r="309" spans="1:1" ht="30" customHeight="1" x14ac:dyDescent="0.2">
      <c r="A309" s="222"/>
    </row>
    <row r="310" spans="1:1" ht="30" customHeight="1" x14ac:dyDescent="0.2">
      <c r="A310" s="222"/>
    </row>
    <row r="311" spans="1:1" ht="30" customHeight="1" x14ac:dyDescent="0.2">
      <c r="A311" s="222"/>
    </row>
    <row r="312" spans="1:1" ht="30" customHeight="1" x14ac:dyDescent="0.2">
      <c r="A312" s="222"/>
    </row>
    <row r="313" spans="1:1" ht="30" customHeight="1" x14ac:dyDescent="0.2">
      <c r="A313" s="222"/>
    </row>
    <row r="314" spans="1:1" ht="30" customHeight="1" x14ac:dyDescent="0.2">
      <c r="A314" s="222"/>
    </row>
    <row r="315" spans="1:1" ht="30" customHeight="1" x14ac:dyDescent="0.2">
      <c r="A315" s="222"/>
    </row>
    <row r="316" spans="1:1" ht="30" customHeight="1" x14ac:dyDescent="0.2">
      <c r="A316" s="222"/>
    </row>
    <row r="317" spans="1:1" ht="30" customHeight="1" x14ac:dyDescent="0.2">
      <c r="A317" s="222"/>
    </row>
    <row r="318" spans="1:1" ht="30" customHeight="1" x14ac:dyDescent="0.2">
      <c r="A318" s="222"/>
    </row>
    <row r="319" spans="1:1" ht="30" customHeight="1" x14ac:dyDescent="0.2">
      <c r="A319" s="222"/>
    </row>
    <row r="320" spans="1:1" ht="30" customHeight="1" x14ac:dyDescent="0.2">
      <c r="A320" s="222"/>
    </row>
    <row r="321" spans="1:1" ht="30" customHeight="1" x14ac:dyDescent="0.2">
      <c r="A321" s="222"/>
    </row>
    <row r="322" spans="1:1" ht="30" customHeight="1" x14ac:dyDescent="0.2">
      <c r="A322" s="222"/>
    </row>
    <row r="323" spans="1:1" ht="30" customHeight="1" x14ac:dyDescent="0.2">
      <c r="A323" s="222"/>
    </row>
    <row r="324" spans="1:1" ht="30" customHeight="1" x14ac:dyDescent="0.2">
      <c r="A324" s="222"/>
    </row>
    <row r="325" spans="1:1" ht="30" customHeight="1" x14ac:dyDescent="0.2">
      <c r="A325" s="222"/>
    </row>
    <row r="326" spans="1:1" ht="30" customHeight="1" x14ac:dyDescent="0.2">
      <c r="A326" s="222"/>
    </row>
    <row r="327" spans="1:1" ht="30" customHeight="1" x14ac:dyDescent="0.2">
      <c r="A327" s="222"/>
    </row>
    <row r="328" spans="1:1" ht="30" customHeight="1" x14ac:dyDescent="0.2">
      <c r="A328" s="222"/>
    </row>
    <row r="329" spans="1:1" ht="30" customHeight="1" x14ac:dyDescent="0.2">
      <c r="A329" s="222"/>
    </row>
    <row r="330" spans="1:1" ht="30" customHeight="1" x14ac:dyDescent="0.2">
      <c r="A330" s="222"/>
    </row>
    <row r="331" spans="1:1" ht="30" customHeight="1" x14ac:dyDescent="0.2">
      <c r="A331" s="222"/>
    </row>
    <row r="332" spans="1:1" ht="30" customHeight="1" x14ac:dyDescent="0.2">
      <c r="A332" s="222"/>
    </row>
    <row r="333" spans="1:1" ht="30" customHeight="1" x14ac:dyDescent="0.2">
      <c r="A333" s="222"/>
    </row>
    <row r="334" spans="1:1" ht="30" customHeight="1" x14ac:dyDescent="0.2">
      <c r="A334" s="222"/>
    </row>
    <row r="335" spans="1:1" ht="30" customHeight="1" x14ac:dyDescent="0.2">
      <c r="A335" s="222"/>
    </row>
    <row r="336" spans="1:1" ht="30" customHeight="1" x14ac:dyDescent="0.2">
      <c r="A336" s="222"/>
    </row>
    <row r="337" spans="1:1" ht="30" customHeight="1" x14ac:dyDescent="0.2">
      <c r="A337" s="222"/>
    </row>
    <row r="338" spans="1:1" ht="30" customHeight="1" x14ac:dyDescent="0.2">
      <c r="A338" s="222"/>
    </row>
    <row r="339" spans="1:1" ht="30" customHeight="1" x14ac:dyDescent="0.2">
      <c r="A339" s="222"/>
    </row>
    <row r="340" spans="1:1" ht="30" customHeight="1" x14ac:dyDescent="0.2">
      <c r="A340" s="222"/>
    </row>
    <row r="341" spans="1:1" ht="30" customHeight="1" x14ac:dyDescent="0.2">
      <c r="A341" s="222"/>
    </row>
    <row r="342" spans="1:1" ht="30" customHeight="1" x14ac:dyDescent="0.2">
      <c r="A342" s="222"/>
    </row>
    <row r="343" spans="1:1" ht="30" customHeight="1" x14ac:dyDescent="0.2">
      <c r="A343" s="222"/>
    </row>
    <row r="344" spans="1:1" ht="30" customHeight="1" x14ac:dyDescent="0.2">
      <c r="A344" s="222"/>
    </row>
    <row r="345" spans="1:1" ht="30" customHeight="1" x14ac:dyDescent="0.2">
      <c r="A345" s="222"/>
    </row>
    <row r="346" spans="1:1" ht="30" customHeight="1" x14ac:dyDescent="0.2">
      <c r="A346" s="222"/>
    </row>
    <row r="347" spans="1:1" ht="30" customHeight="1" x14ac:dyDescent="0.2">
      <c r="A347" s="222"/>
    </row>
    <row r="348" spans="1:1" ht="30" customHeight="1" x14ac:dyDescent="0.2">
      <c r="A348" s="222"/>
    </row>
    <row r="349" spans="1:1" ht="30" customHeight="1" x14ac:dyDescent="0.2">
      <c r="A349" s="222"/>
    </row>
    <row r="350" spans="1:1" ht="30" customHeight="1" x14ac:dyDescent="0.2">
      <c r="A350" s="222"/>
    </row>
    <row r="351" spans="1:1" ht="30" customHeight="1" x14ac:dyDescent="0.2">
      <c r="A351" s="222"/>
    </row>
    <row r="352" spans="1:1" ht="30" customHeight="1" x14ac:dyDescent="0.2">
      <c r="A352" s="222"/>
    </row>
    <row r="353" spans="1:1" ht="30" customHeight="1" x14ac:dyDescent="0.2">
      <c r="A353" s="222"/>
    </row>
    <row r="354" spans="1:1" ht="30" customHeight="1" x14ac:dyDescent="0.2">
      <c r="A354" s="222"/>
    </row>
    <row r="355" spans="1:1" ht="30" customHeight="1" x14ac:dyDescent="0.2">
      <c r="A355" s="222"/>
    </row>
    <row r="356" spans="1:1" ht="30" customHeight="1" x14ac:dyDescent="0.2">
      <c r="A356" s="222"/>
    </row>
    <row r="357" spans="1:1" ht="30" customHeight="1" x14ac:dyDescent="0.2">
      <c r="A357" s="222"/>
    </row>
    <row r="358" spans="1:1" ht="30" customHeight="1" x14ac:dyDescent="0.2">
      <c r="A358" s="222"/>
    </row>
    <row r="359" spans="1:1" ht="30" customHeight="1" x14ac:dyDescent="0.2">
      <c r="A359" s="222"/>
    </row>
    <row r="360" spans="1:1" ht="30" customHeight="1" x14ac:dyDescent="0.2">
      <c r="A360" s="222"/>
    </row>
    <row r="361" spans="1:1" ht="30" customHeight="1" x14ac:dyDescent="0.2">
      <c r="A361" s="222"/>
    </row>
    <row r="362" spans="1:1" ht="30" customHeight="1" x14ac:dyDescent="0.2">
      <c r="A362" s="222"/>
    </row>
    <row r="363" spans="1:1" ht="30" customHeight="1" x14ac:dyDescent="0.2">
      <c r="A363" s="222"/>
    </row>
    <row r="364" spans="1:1" ht="30" customHeight="1" x14ac:dyDescent="0.2">
      <c r="A364" s="222"/>
    </row>
    <row r="365" spans="1:1" ht="30" customHeight="1" x14ac:dyDescent="0.2">
      <c r="A365" s="222"/>
    </row>
    <row r="366" spans="1:1" ht="30" customHeight="1" x14ac:dyDescent="0.2">
      <c r="A366" s="222"/>
    </row>
    <row r="367" spans="1:1" ht="30" customHeight="1" x14ac:dyDescent="0.2">
      <c r="A367" s="222"/>
    </row>
    <row r="368" spans="1:1" ht="30" customHeight="1" x14ac:dyDescent="0.2">
      <c r="A368" s="222"/>
    </row>
    <row r="369" spans="1:3" ht="30" customHeight="1" x14ac:dyDescent="0.2">
      <c r="A369" s="222"/>
    </row>
    <row r="370" spans="1:3" ht="30" customHeight="1" x14ac:dyDescent="0.2">
      <c r="A370" s="222"/>
    </row>
    <row r="371" spans="1:3" ht="30" customHeight="1" x14ac:dyDescent="0.2">
      <c r="A371" s="217"/>
    </row>
    <row r="372" spans="1:3" ht="30" customHeight="1" x14ac:dyDescent="0.2">
      <c r="A372" s="222"/>
    </row>
    <row r="373" spans="1:3" ht="30" customHeight="1" x14ac:dyDescent="0.2">
      <c r="A373" s="222"/>
    </row>
    <row r="374" spans="1:3" ht="30" customHeight="1" x14ac:dyDescent="0.2">
      <c r="A374" s="222"/>
    </row>
    <row r="375" spans="1:3" ht="30" customHeight="1" x14ac:dyDescent="0.2">
      <c r="A375" s="222"/>
    </row>
    <row r="376" spans="1:3" ht="30" customHeight="1" x14ac:dyDescent="0.2">
      <c r="A376" s="222"/>
    </row>
    <row r="377" spans="1:3" ht="30" customHeight="1" x14ac:dyDescent="0.2">
      <c r="A377" s="222"/>
    </row>
    <row r="378" spans="1:3" ht="30" customHeight="1" x14ac:dyDescent="0.2">
      <c r="A378" s="222"/>
    </row>
    <row r="379" spans="1:3" ht="30" customHeight="1" x14ac:dyDescent="0.2">
      <c r="A379" s="222"/>
    </row>
    <row r="380" spans="1:3" ht="30" customHeight="1" x14ac:dyDescent="0.2">
      <c r="A380" s="222"/>
    </row>
    <row r="381" spans="1:3" ht="30" customHeight="1" x14ac:dyDescent="0.2">
      <c r="A381" s="222"/>
    </row>
    <row r="382" spans="1:3" ht="30" customHeight="1" x14ac:dyDescent="0.2">
      <c r="A382" s="222"/>
    </row>
    <row r="383" spans="1:3" ht="30" customHeight="1" x14ac:dyDescent="0.2">
      <c r="A383" s="222"/>
      <c r="C383" s="219"/>
    </row>
    <row r="384" spans="1:3" ht="30" customHeight="1" x14ac:dyDescent="0.2">
      <c r="A384" s="222"/>
    </row>
    <row r="385" spans="1:3" ht="30" customHeight="1" x14ac:dyDescent="0.2">
      <c r="A385" s="222"/>
    </row>
    <row r="386" spans="1:3" ht="30" customHeight="1" x14ac:dyDescent="0.2">
      <c r="A386" s="222"/>
    </row>
    <row r="387" spans="1:3" ht="30" customHeight="1" x14ac:dyDescent="0.2">
      <c r="A387" s="222"/>
    </row>
    <row r="388" spans="1:3" ht="30" customHeight="1" x14ac:dyDescent="0.2">
      <c r="A388" s="222"/>
    </row>
    <row r="389" spans="1:3" ht="30" customHeight="1" x14ac:dyDescent="0.2">
      <c r="A389" s="222"/>
    </row>
    <row r="390" spans="1:3" ht="30" customHeight="1" x14ac:dyDescent="0.2">
      <c r="A390" s="222"/>
    </row>
    <row r="391" spans="1:3" ht="30" customHeight="1" x14ac:dyDescent="0.2">
      <c r="A391" s="222"/>
    </row>
    <row r="392" spans="1:3" ht="30" customHeight="1" x14ac:dyDescent="0.2">
      <c r="A392" s="222"/>
    </row>
    <row r="393" spans="1:3" ht="30" customHeight="1" x14ac:dyDescent="0.2">
      <c r="A393" s="222"/>
    </row>
    <row r="394" spans="1:3" ht="30" customHeight="1" x14ac:dyDescent="0.2">
      <c r="A394" s="222"/>
    </row>
    <row r="395" spans="1:3" ht="30" customHeight="1" x14ac:dyDescent="0.2">
      <c r="A395" s="225"/>
      <c r="C395" s="219"/>
    </row>
    <row r="396" spans="1:3" ht="30" customHeight="1" x14ac:dyDescent="0.2">
      <c r="A396" s="222"/>
    </row>
    <row r="397" spans="1:3" ht="30" customHeight="1" x14ac:dyDescent="0.2">
      <c r="A397" s="222"/>
    </row>
    <row r="398" spans="1:3" ht="30" customHeight="1" x14ac:dyDescent="0.2">
      <c r="A398" s="222"/>
    </row>
    <row r="399" spans="1:3" ht="30" customHeight="1" x14ac:dyDescent="0.2">
      <c r="A399" s="222"/>
    </row>
    <row r="400" spans="1:3" ht="30" customHeight="1" x14ac:dyDescent="0.2">
      <c r="A400" s="222"/>
      <c r="C400" s="219"/>
    </row>
    <row r="401" spans="1:3" ht="30" customHeight="1" x14ac:dyDescent="0.2">
      <c r="A401" s="222"/>
      <c r="C401" s="219"/>
    </row>
    <row r="402" spans="1:3" ht="30" customHeight="1" x14ac:dyDescent="0.2">
      <c r="A402" s="222"/>
      <c r="C402" s="219"/>
    </row>
    <row r="403" spans="1:3" ht="30" customHeight="1" x14ac:dyDescent="0.2">
      <c r="A403" s="222"/>
    </row>
    <row r="404" spans="1:3" ht="30" customHeight="1" x14ac:dyDescent="0.2">
      <c r="A404" s="222"/>
    </row>
    <row r="405" spans="1:3" ht="30" customHeight="1" x14ac:dyDescent="0.2">
      <c r="A405" s="222"/>
    </row>
    <row r="406" spans="1:3" ht="30" customHeight="1" x14ac:dyDescent="0.2">
      <c r="A406" s="222"/>
    </row>
    <row r="407" spans="1:3" ht="30" customHeight="1" x14ac:dyDescent="0.2">
      <c r="A407" s="222"/>
    </row>
    <row r="408" spans="1:3" ht="30" customHeight="1" x14ac:dyDescent="0.2">
      <c r="A408" s="222"/>
    </row>
    <row r="409" spans="1:3" ht="30" customHeight="1" x14ac:dyDescent="0.2">
      <c r="A409" s="222"/>
    </row>
    <row r="410" spans="1:3" ht="30" customHeight="1" x14ac:dyDescent="0.2">
      <c r="A410" s="222"/>
    </row>
    <row r="411" spans="1:3" ht="30" customHeight="1" x14ac:dyDescent="0.2">
      <c r="A411" s="222"/>
    </row>
    <row r="412" spans="1:3" ht="30" customHeight="1" x14ac:dyDescent="0.2">
      <c r="A412" s="222"/>
    </row>
    <row r="413" spans="1:3" ht="30" customHeight="1" x14ac:dyDescent="0.2">
      <c r="A413" s="222"/>
    </row>
    <row r="414" spans="1:3" ht="30" customHeight="1" x14ac:dyDescent="0.2">
      <c r="A414" s="222"/>
    </row>
    <row r="415" spans="1:3" ht="30" customHeight="1" x14ac:dyDescent="0.2">
      <c r="A415" s="222"/>
    </row>
    <row r="416" spans="1:3" ht="30" customHeight="1" x14ac:dyDescent="0.2">
      <c r="A416" s="222"/>
    </row>
    <row r="417" spans="1:1" ht="30" customHeight="1" x14ac:dyDescent="0.2">
      <c r="A417" s="222"/>
    </row>
    <row r="418" spans="1:1" ht="30" customHeight="1" x14ac:dyDescent="0.2">
      <c r="A418" s="222"/>
    </row>
    <row r="419" spans="1:1" ht="30" customHeight="1" x14ac:dyDescent="0.2">
      <c r="A419" s="222"/>
    </row>
    <row r="420" spans="1:1" ht="30" customHeight="1" x14ac:dyDescent="0.2">
      <c r="A420" s="222"/>
    </row>
    <row r="421" spans="1:1" ht="30" customHeight="1" x14ac:dyDescent="0.2">
      <c r="A421" s="222"/>
    </row>
    <row r="422" spans="1:1" ht="30" customHeight="1" x14ac:dyDescent="0.2">
      <c r="A422" s="222"/>
    </row>
    <row r="423" spans="1:1" ht="30" customHeight="1" x14ac:dyDescent="0.2">
      <c r="A423" s="217"/>
    </row>
    <row r="424" spans="1:1" ht="30" customHeight="1" x14ac:dyDescent="0.2">
      <c r="A424" s="222"/>
    </row>
    <row r="425" spans="1:1" ht="30" customHeight="1" x14ac:dyDescent="0.2">
      <c r="A425" s="222"/>
    </row>
    <row r="426" spans="1:1" ht="30" customHeight="1" x14ac:dyDescent="0.2">
      <c r="A426" s="222"/>
    </row>
    <row r="427" spans="1:1" ht="30" customHeight="1" x14ac:dyDescent="0.2">
      <c r="A427" s="222"/>
    </row>
    <row r="428" spans="1:1" ht="30" customHeight="1" x14ac:dyDescent="0.2">
      <c r="A428" s="222"/>
    </row>
    <row r="429" spans="1:1" ht="30" customHeight="1" x14ac:dyDescent="0.2">
      <c r="A429" s="222"/>
    </row>
  </sheetData>
  <sheetProtection algorithmName="SHA-512" hashValue="oRqGwO0VuQ7CMFEjQIc2ZBwEWaoYHdxmP+GpTpxsoelmWm06GH//tT75gKBtvdzYbAHWB8JBCrcJNv+i/ugJEQ==" saltValue="cw7Cpjh0PNv13ZCq824/lA==" spinCount="100000" sheet="1" objects="1" scenarios="1"/>
  <phoneticPr fontId="4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2213-36AE-4FF0-AE39-FD8C305DD2BB}">
  <dimension ref="A1:AE803"/>
  <sheetViews>
    <sheetView showGridLines="0" zoomScale="90" zoomScaleNormal="90" workbookViewId="0">
      <selection activeCell="B12" sqref="B12"/>
    </sheetView>
  </sheetViews>
  <sheetFormatPr defaultColWidth="9.140625" defaultRowHeight="12.75" x14ac:dyDescent="0.2"/>
  <cols>
    <col min="1" max="1" width="19.5703125" style="198" bestFit="1" customWidth="1"/>
    <col min="2" max="2" width="40.42578125" style="198" customWidth="1"/>
    <col min="3" max="3" width="9.28515625" style="238" bestFit="1" customWidth="1"/>
    <col min="4" max="19" width="9.140625" style="198"/>
    <col min="20" max="20" width="11.5703125" style="198" customWidth="1"/>
    <col min="21" max="21" width="17.42578125" style="198" customWidth="1"/>
    <col min="22" max="23" width="17.85546875" style="198" customWidth="1"/>
    <col min="24" max="24" width="9.140625" style="198"/>
    <col min="25" max="25" width="14.42578125" style="227" bestFit="1" customWidth="1"/>
    <col min="26" max="28" width="9.140625" style="198"/>
    <col min="29" max="29" width="20.5703125" style="213" bestFit="1" customWidth="1"/>
    <col min="30" max="16384" width="9.140625" style="198"/>
  </cols>
  <sheetData>
    <row r="1" spans="1:31" s="213" customFormat="1" ht="39.950000000000003" customHeight="1" x14ac:dyDescent="0.2">
      <c r="A1" s="206"/>
      <c r="C1" s="226" t="s">
        <v>1490</v>
      </c>
      <c r="D1" s="205" t="s">
        <v>722</v>
      </c>
      <c r="E1" s="205" t="s">
        <v>1570</v>
      </c>
      <c r="F1" s="226" t="s">
        <v>723</v>
      </c>
      <c r="G1" s="205" t="s">
        <v>707</v>
      </c>
      <c r="H1" s="205" t="s">
        <v>1569</v>
      </c>
      <c r="I1" s="226" t="s">
        <v>708</v>
      </c>
      <c r="J1" s="226" t="s">
        <v>1549</v>
      </c>
      <c r="K1" s="226" t="s">
        <v>1568</v>
      </c>
      <c r="L1" s="226" t="s">
        <v>1550</v>
      </c>
      <c r="M1" s="226" t="s">
        <v>1551</v>
      </c>
      <c r="N1" s="226" t="s">
        <v>1567</v>
      </c>
      <c r="O1" s="226" t="s">
        <v>1552</v>
      </c>
      <c r="P1" s="205" t="s">
        <v>1553</v>
      </c>
      <c r="Q1" s="205" t="s">
        <v>1566</v>
      </c>
      <c r="R1" s="205" t="s">
        <v>1554</v>
      </c>
      <c r="S1" s="205" t="s">
        <v>749</v>
      </c>
      <c r="T1" s="205" t="s">
        <v>1558</v>
      </c>
      <c r="U1" s="226" t="s">
        <v>748</v>
      </c>
      <c r="V1" s="205" t="s">
        <v>709</v>
      </c>
      <c r="W1" s="205" t="s">
        <v>1565</v>
      </c>
      <c r="X1" s="226" t="s">
        <v>710</v>
      </c>
      <c r="Y1" s="227"/>
      <c r="Z1" s="205"/>
      <c r="AA1" s="226"/>
    </row>
    <row r="2" spans="1:31" s="213" customFormat="1" ht="20.100000000000001" customHeight="1" x14ac:dyDescent="0.2">
      <c r="A2" s="206"/>
      <c r="C2" s="226"/>
      <c r="D2" s="205">
        <v>4</v>
      </c>
      <c r="E2" s="205">
        <v>5</v>
      </c>
      <c r="F2" s="228">
        <v>6</v>
      </c>
      <c r="G2" s="228">
        <v>7</v>
      </c>
      <c r="H2" s="228">
        <v>8</v>
      </c>
      <c r="I2" s="228">
        <v>9</v>
      </c>
      <c r="J2" s="228">
        <v>10</v>
      </c>
      <c r="K2" s="228">
        <v>11</v>
      </c>
      <c r="L2" s="228">
        <v>12</v>
      </c>
      <c r="M2" s="228">
        <v>13</v>
      </c>
      <c r="N2" s="228">
        <v>14</v>
      </c>
      <c r="O2" s="228">
        <v>15</v>
      </c>
      <c r="P2" s="228">
        <v>16</v>
      </c>
      <c r="Q2" s="228">
        <v>17</v>
      </c>
      <c r="R2" s="228">
        <v>18</v>
      </c>
      <c r="S2" s="228">
        <v>19</v>
      </c>
      <c r="T2" s="228">
        <v>20</v>
      </c>
      <c r="U2" s="228">
        <v>21</v>
      </c>
      <c r="V2" s="228">
        <v>22</v>
      </c>
      <c r="W2" s="228">
        <v>23</v>
      </c>
      <c r="X2" s="228">
        <v>24</v>
      </c>
      <c r="Y2" s="227"/>
      <c r="Z2" s="228"/>
      <c r="AA2" s="228"/>
    </row>
    <row r="3" spans="1:31" s="213" customFormat="1" ht="20.100000000000001" customHeight="1" x14ac:dyDescent="0.2">
      <c r="A3" s="229" t="s">
        <v>711</v>
      </c>
      <c r="B3" s="223"/>
      <c r="C3" s="230" t="s">
        <v>65</v>
      </c>
      <c r="D3" s="231" t="s">
        <v>66</v>
      </c>
      <c r="E3" s="231"/>
      <c r="F3" s="230" t="s">
        <v>67</v>
      </c>
      <c r="G3" s="231" t="s">
        <v>66</v>
      </c>
      <c r="H3" s="231"/>
      <c r="I3" s="230" t="s">
        <v>67</v>
      </c>
      <c r="J3" s="231" t="s">
        <v>66</v>
      </c>
      <c r="K3" s="231"/>
      <c r="L3" s="230" t="s">
        <v>67</v>
      </c>
      <c r="M3" s="231" t="s">
        <v>66</v>
      </c>
      <c r="N3" s="231"/>
      <c r="O3" s="230" t="s">
        <v>67</v>
      </c>
      <c r="P3" s="231" t="s">
        <v>66</v>
      </c>
      <c r="Q3" s="231"/>
      <c r="R3" s="230" t="s">
        <v>67</v>
      </c>
      <c r="S3" s="231" t="s">
        <v>66</v>
      </c>
      <c r="T3" s="231" t="s">
        <v>1559</v>
      </c>
      <c r="U3" s="230" t="s">
        <v>67</v>
      </c>
      <c r="V3" s="231" t="s">
        <v>66</v>
      </c>
      <c r="W3" s="231"/>
      <c r="X3" s="230" t="s">
        <v>67</v>
      </c>
      <c r="Y3" s="227"/>
      <c r="Z3" s="231"/>
      <c r="AA3" s="230"/>
    </row>
    <row r="4" spans="1:31" s="213" customFormat="1" ht="20.100000000000001" customHeight="1" x14ac:dyDescent="0.2">
      <c r="A4" s="225" t="s">
        <v>724</v>
      </c>
      <c r="B4" s="232" t="str">
        <f>VLOOKUP(A4,'DB Equipment'!A:H,8,0)</f>
        <v>PDL 4200 German</v>
      </c>
      <c r="C4" s="227">
        <v>3785</v>
      </c>
      <c r="D4" s="233">
        <v>0.3</v>
      </c>
      <c r="E4" s="233"/>
      <c r="F4" s="227">
        <f>+(1-D4)*$C4</f>
        <v>2649.5</v>
      </c>
      <c r="G4" s="233">
        <v>0.57999999999999996</v>
      </c>
      <c r="H4" s="233"/>
      <c r="I4" s="227">
        <f>+(1-G4)*$C4</f>
        <v>1589.7</v>
      </c>
      <c r="J4" s="233">
        <v>0.4</v>
      </c>
      <c r="K4" s="233"/>
      <c r="L4" s="227">
        <f>+(1-J4)*$C4</f>
        <v>2271</v>
      </c>
      <c r="M4" s="233">
        <v>0.4</v>
      </c>
      <c r="N4" s="233"/>
      <c r="O4" s="227">
        <f>+(1-M4)*$C4</f>
        <v>2271</v>
      </c>
      <c r="P4" s="233">
        <v>0.4</v>
      </c>
      <c r="Q4" s="233"/>
      <c r="R4" s="227">
        <f>+(1-P4)*$C4</f>
        <v>2271</v>
      </c>
      <c r="S4" s="233">
        <v>0.49</v>
      </c>
      <c r="T4" s="233"/>
      <c r="U4" s="227">
        <f>+(1-S4)*$C4</f>
        <v>1930.3500000000001</v>
      </c>
      <c r="V4" s="233">
        <v>0.50539999999999996</v>
      </c>
      <c r="W4" s="233"/>
      <c r="X4" s="227">
        <f>+(1-V4)*$C4</f>
        <v>1872.0610000000001</v>
      </c>
      <c r="Y4" s="227"/>
      <c r="Z4" s="225"/>
      <c r="AA4" s="227"/>
      <c r="AC4" s="207"/>
      <c r="AE4" s="234"/>
    </row>
    <row r="5" spans="1:31" s="213" customFormat="1" ht="20.100000000000001" customHeight="1" x14ac:dyDescent="0.2">
      <c r="A5" s="225" t="s">
        <v>725</v>
      </c>
      <c r="B5" s="232" t="str">
        <f>VLOOKUP(A5,'DB Equipment'!A:H,8,0)</f>
        <v>PDL 4200 French</v>
      </c>
      <c r="C5" s="227">
        <v>3785</v>
      </c>
      <c r="D5" s="233">
        <v>0.3</v>
      </c>
      <c r="E5" s="233"/>
      <c r="F5" s="227">
        <f t="shared" ref="F5:F67" si="0">+(1-D5)*$C5</f>
        <v>2649.5</v>
      </c>
      <c r="G5" s="233">
        <v>0.57999999999999996</v>
      </c>
      <c r="H5" s="233"/>
      <c r="I5" s="227">
        <f t="shared" ref="I5:I67" si="1">+(1-G5)*$C5</f>
        <v>1589.7</v>
      </c>
      <c r="J5" s="233">
        <v>0.4</v>
      </c>
      <c r="K5" s="233"/>
      <c r="L5" s="227">
        <f t="shared" ref="L5:L7" si="2">+(1-J5)*$C5</f>
        <v>2271</v>
      </c>
      <c r="M5" s="233">
        <v>0.4</v>
      </c>
      <c r="N5" s="233"/>
      <c r="O5" s="227">
        <f t="shared" ref="O5:O7" si="3">+(1-M5)*$C5</f>
        <v>2271</v>
      </c>
      <c r="P5" s="233">
        <v>0.4</v>
      </c>
      <c r="Q5" s="233"/>
      <c r="R5" s="227">
        <f t="shared" ref="R5:R67" si="4">+(1-P5)*$C5</f>
        <v>2271</v>
      </c>
      <c r="S5" s="233">
        <v>0.49</v>
      </c>
      <c r="T5" s="233"/>
      <c r="U5" s="227">
        <f t="shared" ref="U5:U67" si="5">+(1-S5)*$C5</f>
        <v>1930.3500000000001</v>
      </c>
      <c r="V5" s="233">
        <v>0.50539999999999996</v>
      </c>
      <c r="W5" s="233"/>
      <c r="X5" s="227">
        <f t="shared" ref="X5:X67" si="6">+(1-V5)*$C5</f>
        <v>1872.0610000000001</v>
      </c>
      <c r="Y5" s="235"/>
      <c r="Z5" s="236"/>
      <c r="AA5" s="235"/>
      <c r="AC5" s="207"/>
      <c r="AE5" s="234"/>
    </row>
    <row r="6" spans="1:31" s="213" customFormat="1" ht="20.100000000000001" customHeight="1" x14ac:dyDescent="0.2">
      <c r="A6" s="225" t="s">
        <v>726</v>
      </c>
      <c r="B6" s="232" t="str">
        <f>VLOOKUP(A6,'DB Equipment'!A:H,8,0)</f>
        <v>PDL 4200 Italian</v>
      </c>
      <c r="C6" s="227">
        <v>3785</v>
      </c>
      <c r="D6" s="233">
        <v>0.3</v>
      </c>
      <c r="E6" s="233"/>
      <c r="F6" s="227">
        <f t="shared" si="0"/>
        <v>2649.5</v>
      </c>
      <c r="G6" s="233"/>
      <c r="H6" s="233"/>
      <c r="I6" s="227">
        <f t="shared" si="1"/>
        <v>3785</v>
      </c>
      <c r="J6" s="233">
        <v>0.4</v>
      </c>
      <c r="K6" s="233"/>
      <c r="L6" s="227">
        <f t="shared" si="2"/>
        <v>2271</v>
      </c>
      <c r="M6" s="233"/>
      <c r="N6" s="233"/>
      <c r="O6" s="227">
        <f t="shared" si="3"/>
        <v>3785</v>
      </c>
      <c r="P6" s="233">
        <v>0.4</v>
      </c>
      <c r="Q6" s="233"/>
      <c r="R6" s="227">
        <f t="shared" si="4"/>
        <v>2271</v>
      </c>
      <c r="S6" s="233"/>
      <c r="T6" s="233"/>
      <c r="U6" s="227">
        <f t="shared" si="5"/>
        <v>3785</v>
      </c>
      <c r="V6" s="233">
        <v>0.66500000000000004</v>
      </c>
      <c r="W6" s="233"/>
      <c r="X6" s="227">
        <f t="shared" si="6"/>
        <v>1267.9749999999999</v>
      </c>
      <c r="Y6" s="235"/>
      <c r="Z6" s="236"/>
      <c r="AA6" s="235"/>
      <c r="AC6" s="207"/>
      <c r="AE6" s="234"/>
    </row>
    <row r="7" spans="1:31" s="213" customFormat="1" ht="20.100000000000001" customHeight="1" x14ac:dyDescent="0.2">
      <c r="A7" s="225" t="s">
        <v>727</v>
      </c>
      <c r="B7" s="232" t="str">
        <f>VLOOKUP(A7,'DB Equipment'!A:H,8,0)</f>
        <v>PDL 4200 Polish</v>
      </c>
      <c r="C7" s="227">
        <v>3785</v>
      </c>
      <c r="D7" s="233">
        <v>0.3</v>
      </c>
      <c r="E7" s="233"/>
      <c r="F7" s="227">
        <f t="shared" si="0"/>
        <v>2649.5</v>
      </c>
      <c r="G7" s="233">
        <v>0.57999999999999996</v>
      </c>
      <c r="H7" s="233"/>
      <c r="I7" s="227">
        <f t="shared" si="1"/>
        <v>1589.7</v>
      </c>
      <c r="J7" s="233">
        <v>0.4</v>
      </c>
      <c r="K7" s="233"/>
      <c r="L7" s="227">
        <f t="shared" si="2"/>
        <v>2271</v>
      </c>
      <c r="M7" s="233">
        <v>0.4</v>
      </c>
      <c r="N7" s="233"/>
      <c r="O7" s="227">
        <f t="shared" si="3"/>
        <v>2271</v>
      </c>
      <c r="P7" s="233">
        <v>0.4</v>
      </c>
      <c r="Q7" s="233"/>
      <c r="R7" s="227">
        <f t="shared" si="4"/>
        <v>2271</v>
      </c>
      <c r="S7" s="233">
        <v>0.49</v>
      </c>
      <c r="T7" s="233"/>
      <c r="U7" s="227">
        <f t="shared" si="5"/>
        <v>1930.3500000000001</v>
      </c>
      <c r="V7" s="233">
        <v>0.50539999999999996</v>
      </c>
      <c r="W7" s="233"/>
      <c r="X7" s="227">
        <f t="shared" si="6"/>
        <v>1872.0610000000001</v>
      </c>
      <c r="Y7" s="235"/>
      <c r="Z7" s="236"/>
      <c r="AA7" s="235"/>
      <c r="AC7" s="207"/>
      <c r="AE7" s="234"/>
    </row>
    <row r="8" spans="1:31" s="213" customFormat="1" ht="20.100000000000001" customHeight="1" x14ac:dyDescent="0.2">
      <c r="A8" s="225" t="s">
        <v>1478</v>
      </c>
      <c r="B8" s="232" t="str">
        <f>VLOOKUP(A8,'DB Equipment'!A:H,8,0)</f>
        <v>PDL 4200 Polish</v>
      </c>
      <c r="C8" s="227">
        <v>3785</v>
      </c>
      <c r="D8" s="233"/>
      <c r="E8" s="233"/>
      <c r="F8" s="227"/>
      <c r="G8" s="233"/>
      <c r="H8" s="233"/>
      <c r="I8" s="227"/>
      <c r="J8" s="233"/>
      <c r="K8" s="233"/>
      <c r="L8" s="227"/>
      <c r="M8" s="233"/>
      <c r="N8" s="233"/>
      <c r="O8" s="227"/>
      <c r="P8" s="233"/>
      <c r="Q8" s="233"/>
      <c r="R8" s="227"/>
      <c r="S8" s="233">
        <v>0.49</v>
      </c>
      <c r="T8" s="233">
        <v>7.8399999999999997E-2</v>
      </c>
      <c r="U8" s="227">
        <f>+C8*(1-Y8)*(1-Z8)</f>
        <v>1779.0105600000002</v>
      </c>
      <c r="V8" s="233"/>
      <c r="W8" s="233"/>
      <c r="X8" s="227"/>
      <c r="Y8" s="235">
        <v>0.49</v>
      </c>
      <c r="Z8" s="236">
        <v>7.8399999999999997E-2</v>
      </c>
      <c r="AA8" s="235"/>
      <c r="AC8" s="207"/>
      <c r="AE8" s="234"/>
    </row>
    <row r="9" spans="1:31" s="213" customFormat="1" ht="20.100000000000001" customHeight="1" x14ac:dyDescent="0.2">
      <c r="A9" s="225" t="s">
        <v>1479</v>
      </c>
      <c r="B9" s="232" t="str">
        <f>VLOOKUP(A9,'DB Equipment'!A:H,8,0)</f>
        <v>PDL 4200 Polish</v>
      </c>
      <c r="C9" s="227">
        <v>3785</v>
      </c>
      <c r="D9" s="233"/>
      <c r="E9" s="233"/>
      <c r="F9" s="227"/>
      <c r="G9" s="233"/>
      <c r="H9" s="233"/>
      <c r="I9" s="227"/>
      <c r="J9" s="233"/>
      <c r="K9" s="233"/>
      <c r="L9" s="227"/>
      <c r="M9" s="233"/>
      <c r="N9" s="233"/>
      <c r="O9" s="227"/>
      <c r="P9" s="233"/>
      <c r="Q9" s="233"/>
      <c r="R9" s="227"/>
      <c r="S9" s="233">
        <v>0.49</v>
      </c>
      <c r="T9" s="233">
        <v>0.13730000000000001</v>
      </c>
      <c r="U9" s="227">
        <f>+C9*(1-Y9)*(1-Z9)</f>
        <v>1665.3129450000001</v>
      </c>
      <c r="V9" s="233"/>
      <c r="W9" s="233"/>
      <c r="X9" s="227"/>
      <c r="Y9" s="235">
        <v>0.49</v>
      </c>
      <c r="Z9" s="236">
        <v>0.13730000000000001</v>
      </c>
      <c r="AA9" s="235"/>
      <c r="AC9" s="207"/>
      <c r="AE9" s="234"/>
    </row>
    <row r="10" spans="1:31" s="213" customFormat="1" ht="20.100000000000001" customHeight="1" x14ac:dyDescent="0.2">
      <c r="A10" s="225" t="s">
        <v>728</v>
      </c>
      <c r="B10" s="232" t="str">
        <f>VLOOKUP(A10,'DB Equipment'!A:H,8,0)</f>
        <v>PDL 4200 English</v>
      </c>
      <c r="C10" s="227">
        <v>3785</v>
      </c>
      <c r="D10" s="233">
        <v>0.3</v>
      </c>
      <c r="E10" s="233"/>
      <c r="F10" s="227">
        <f t="shared" si="0"/>
        <v>2649.5</v>
      </c>
      <c r="G10" s="233">
        <v>0.57999999999999996</v>
      </c>
      <c r="H10" s="233"/>
      <c r="I10" s="227">
        <f t="shared" si="1"/>
        <v>1589.7</v>
      </c>
      <c r="J10" s="233">
        <v>0.4</v>
      </c>
      <c r="K10" s="233"/>
      <c r="L10" s="227">
        <f t="shared" ref="L10:L14" si="7">+(1-J10)*$C10</f>
        <v>2271</v>
      </c>
      <c r="M10" s="233">
        <v>0.4</v>
      </c>
      <c r="N10" s="233"/>
      <c r="O10" s="227">
        <f t="shared" ref="O10:O14" si="8">+(1-M10)*$C10</f>
        <v>2271</v>
      </c>
      <c r="P10" s="233">
        <v>0.4</v>
      </c>
      <c r="Q10" s="233"/>
      <c r="R10" s="227">
        <f t="shared" si="4"/>
        <v>2271</v>
      </c>
      <c r="S10" s="233">
        <v>0.49</v>
      </c>
      <c r="T10" s="233"/>
      <c r="U10" s="227">
        <f t="shared" si="5"/>
        <v>1930.3500000000001</v>
      </c>
      <c r="V10" s="233">
        <v>0.50539999999999996</v>
      </c>
      <c r="W10" s="233"/>
      <c r="X10" s="227">
        <f t="shared" si="6"/>
        <v>1872.0610000000001</v>
      </c>
      <c r="Y10" s="235"/>
      <c r="Z10" s="236"/>
      <c r="AA10" s="235"/>
      <c r="AC10" s="207"/>
      <c r="AE10" s="234"/>
    </row>
    <row r="11" spans="1:31" s="213" customFormat="1" ht="20.100000000000001" customHeight="1" x14ac:dyDescent="0.2">
      <c r="A11" s="225" t="s">
        <v>729</v>
      </c>
      <c r="B11" s="232" t="str">
        <f>VLOOKUP(A11,'DB Equipment'!A:H,8,0)</f>
        <v>PDL 7100 German</v>
      </c>
      <c r="C11" s="227">
        <v>4210</v>
      </c>
      <c r="D11" s="233">
        <v>0.3</v>
      </c>
      <c r="E11" s="233"/>
      <c r="F11" s="227">
        <f t="shared" si="0"/>
        <v>2947</v>
      </c>
      <c r="G11" s="233">
        <v>0.57999999999999996</v>
      </c>
      <c r="H11" s="233"/>
      <c r="I11" s="227">
        <f t="shared" si="1"/>
        <v>1768.2000000000003</v>
      </c>
      <c r="J11" s="233">
        <v>0.4</v>
      </c>
      <c r="K11" s="233"/>
      <c r="L11" s="227">
        <f t="shared" si="7"/>
        <v>2526</v>
      </c>
      <c r="M11" s="233">
        <v>0.4</v>
      </c>
      <c r="N11" s="233"/>
      <c r="O11" s="227">
        <f t="shared" si="8"/>
        <v>2526</v>
      </c>
      <c r="P11" s="233">
        <v>0.4</v>
      </c>
      <c r="Q11" s="233"/>
      <c r="R11" s="227">
        <f t="shared" si="4"/>
        <v>2526</v>
      </c>
      <c r="S11" s="233">
        <v>0.49</v>
      </c>
      <c r="T11" s="233"/>
      <c r="U11" s="227">
        <f t="shared" si="5"/>
        <v>2147.1</v>
      </c>
      <c r="V11" s="233">
        <v>0.44900000000000001</v>
      </c>
      <c r="W11" s="233"/>
      <c r="X11" s="227">
        <f t="shared" si="6"/>
        <v>2319.7099999999996</v>
      </c>
      <c r="Y11" s="235"/>
      <c r="Z11" s="236"/>
      <c r="AA11" s="235"/>
      <c r="AC11" s="207"/>
      <c r="AE11" s="234"/>
    </row>
    <row r="12" spans="1:31" s="213" customFormat="1" ht="20.100000000000001" customHeight="1" x14ac:dyDescent="0.2">
      <c r="A12" s="225" t="s">
        <v>730</v>
      </c>
      <c r="B12" s="232" t="str">
        <f>VLOOKUP(A12,'DB Equipment'!A:H,8,0)</f>
        <v>PDL 7100 French</v>
      </c>
      <c r="C12" s="227">
        <v>4210</v>
      </c>
      <c r="D12" s="233">
        <v>0.3</v>
      </c>
      <c r="E12" s="233"/>
      <c r="F12" s="227">
        <f t="shared" si="0"/>
        <v>2947</v>
      </c>
      <c r="G12" s="233">
        <v>0.57999999999999996</v>
      </c>
      <c r="H12" s="233"/>
      <c r="I12" s="227">
        <f t="shared" si="1"/>
        <v>1768.2000000000003</v>
      </c>
      <c r="J12" s="233">
        <v>0.4</v>
      </c>
      <c r="K12" s="233"/>
      <c r="L12" s="227">
        <f t="shared" si="7"/>
        <v>2526</v>
      </c>
      <c r="M12" s="233">
        <v>0.4</v>
      </c>
      <c r="N12" s="233"/>
      <c r="O12" s="227">
        <f t="shared" si="8"/>
        <v>2526</v>
      </c>
      <c r="P12" s="233">
        <v>0.4</v>
      </c>
      <c r="Q12" s="233"/>
      <c r="R12" s="227">
        <f t="shared" si="4"/>
        <v>2526</v>
      </c>
      <c r="S12" s="233">
        <v>0.49</v>
      </c>
      <c r="T12" s="233"/>
      <c r="U12" s="227">
        <f t="shared" si="5"/>
        <v>2147.1</v>
      </c>
      <c r="V12" s="233">
        <v>0.44900000000000001</v>
      </c>
      <c r="W12" s="233"/>
      <c r="X12" s="227">
        <f t="shared" si="6"/>
        <v>2319.7099999999996</v>
      </c>
      <c r="Y12" s="235"/>
      <c r="Z12" s="236"/>
      <c r="AA12" s="235"/>
      <c r="AE12" s="234"/>
    </row>
    <row r="13" spans="1:31" s="213" customFormat="1" ht="20.100000000000001" customHeight="1" x14ac:dyDescent="0.2">
      <c r="A13" s="225" t="s">
        <v>731</v>
      </c>
      <c r="B13" s="232" t="str">
        <f>VLOOKUP(A13,'DB Equipment'!A:H,8,0)</f>
        <v>PDL 7100 Italian</v>
      </c>
      <c r="C13" s="227">
        <v>4210</v>
      </c>
      <c r="D13" s="233">
        <v>0.3</v>
      </c>
      <c r="E13" s="233"/>
      <c r="F13" s="227">
        <f t="shared" si="0"/>
        <v>2947</v>
      </c>
      <c r="G13" s="233"/>
      <c r="H13" s="233"/>
      <c r="I13" s="227">
        <f t="shared" si="1"/>
        <v>4210</v>
      </c>
      <c r="J13" s="233">
        <v>0.4</v>
      </c>
      <c r="K13" s="233"/>
      <c r="L13" s="227">
        <f t="shared" si="7"/>
        <v>2526</v>
      </c>
      <c r="M13" s="233"/>
      <c r="N13" s="233"/>
      <c r="O13" s="227">
        <f t="shared" si="8"/>
        <v>4210</v>
      </c>
      <c r="P13" s="233">
        <v>0.4</v>
      </c>
      <c r="Q13" s="233"/>
      <c r="R13" s="227">
        <f t="shared" si="4"/>
        <v>2526</v>
      </c>
      <c r="S13" s="233"/>
      <c r="T13" s="233"/>
      <c r="U13" s="227">
        <f t="shared" si="5"/>
        <v>4210</v>
      </c>
      <c r="V13" s="233">
        <v>0.67300000000000004</v>
      </c>
      <c r="W13" s="233"/>
      <c r="X13" s="227">
        <f t="shared" si="6"/>
        <v>1376.6699999999998</v>
      </c>
      <c r="Y13" s="235"/>
      <c r="Z13" s="236"/>
      <c r="AA13" s="235"/>
      <c r="AE13" s="234"/>
    </row>
    <row r="14" spans="1:31" s="213" customFormat="1" ht="20.100000000000001" customHeight="1" x14ac:dyDescent="0.2">
      <c r="A14" s="225" t="s">
        <v>732</v>
      </c>
      <c r="B14" s="232" t="str">
        <f>VLOOKUP(A14,'DB Equipment'!A:H,8,0)</f>
        <v>PDL 7100 Polish</v>
      </c>
      <c r="C14" s="227">
        <v>4210</v>
      </c>
      <c r="D14" s="233">
        <v>0.3</v>
      </c>
      <c r="E14" s="233"/>
      <c r="F14" s="227">
        <f t="shared" si="0"/>
        <v>2947</v>
      </c>
      <c r="G14" s="233">
        <v>0.57999999999999996</v>
      </c>
      <c r="H14" s="233"/>
      <c r="I14" s="227">
        <f t="shared" si="1"/>
        <v>1768.2000000000003</v>
      </c>
      <c r="J14" s="233">
        <v>0.4</v>
      </c>
      <c r="K14" s="233"/>
      <c r="L14" s="227">
        <f t="shared" si="7"/>
        <v>2526</v>
      </c>
      <c r="M14" s="233">
        <v>0.4</v>
      </c>
      <c r="N14" s="233"/>
      <c r="O14" s="227">
        <f t="shared" si="8"/>
        <v>2526</v>
      </c>
      <c r="P14" s="233">
        <v>0.4</v>
      </c>
      <c r="Q14" s="233"/>
      <c r="R14" s="227">
        <f t="shared" si="4"/>
        <v>2526</v>
      </c>
      <c r="S14" s="233">
        <v>0.49</v>
      </c>
      <c r="T14" s="233"/>
      <c r="U14" s="227">
        <f t="shared" si="5"/>
        <v>2147.1</v>
      </c>
      <c r="V14" s="233">
        <v>0.44900000000000001</v>
      </c>
      <c r="W14" s="233"/>
      <c r="X14" s="227">
        <f t="shared" si="6"/>
        <v>2319.7099999999996</v>
      </c>
      <c r="Y14" s="235"/>
      <c r="Z14" s="236"/>
      <c r="AA14" s="235"/>
      <c r="AE14" s="234"/>
    </row>
    <row r="15" spans="1:31" s="213" customFormat="1" ht="20.100000000000001" customHeight="1" x14ac:dyDescent="0.2">
      <c r="A15" s="225" t="s">
        <v>1480</v>
      </c>
      <c r="B15" s="232" t="str">
        <f>VLOOKUP(A15,'DB Equipment'!A:H,8,0)</f>
        <v>PDL 7100 Polish</v>
      </c>
      <c r="C15" s="227">
        <v>4210</v>
      </c>
      <c r="D15" s="233"/>
      <c r="E15" s="233"/>
      <c r="F15" s="227"/>
      <c r="G15" s="233"/>
      <c r="H15" s="233"/>
      <c r="I15" s="227"/>
      <c r="J15" s="233"/>
      <c r="K15" s="233"/>
      <c r="L15" s="227"/>
      <c r="M15" s="233"/>
      <c r="N15" s="233"/>
      <c r="O15" s="227"/>
      <c r="P15" s="233"/>
      <c r="Q15" s="233"/>
      <c r="R15" s="227"/>
      <c r="S15" s="233">
        <v>0.49</v>
      </c>
      <c r="T15" s="233">
        <v>7.8399999999999997E-2</v>
      </c>
      <c r="U15" s="227">
        <f>+C15*(1-Y15)*(1-Z15)</f>
        <v>1978.7673599999998</v>
      </c>
      <c r="V15" s="233"/>
      <c r="W15" s="233"/>
      <c r="X15" s="227"/>
      <c r="Y15" s="235">
        <v>0.49</v>
      </c>
      <c r="Z15" s="236">
        <v>7.8399999999999997E-2</v>
      </c>
      <c r="AA15" s="235"/>
      <c r="AE15" s="234"/>
    </row>
    <row r="16" spans="1:31" s="213" customFormat="1" ht="20.100000000000001" customHeight="1" x14ac:dyDescent="0.2">
      <c r="A16" s="225" t="s">
        <v>1481</v>
      </c>
      <c r="B16" s="232" t="str">
        <f>VLOOKUP(A16,'DB Equipment'!A:H,8,0)</f>
        <v>PDL 7100 Polish</v>
      </c>
      <c r="C16" s="227">
        <v>4210</v>
      </c>
      <c r="D16" s="233"/>
      <c r="E16" s="233"/>
      <c r="F16" s="227"/>
      <c r="G16" s="233"/>
      <c r="H16" s="233"/>
      <c r="I16" s="227"/>
      <c r="J16" s="233"/>
      <c r="K16" s="233"/>
      <c r="L16" s="227"/>
      <c r="M16" s="233"/>
      <c r="N16" s="233"/>
      <c r="O16" s="227"/>
      <c r="P16" s="233"/>
      <c r="Q16" s="233"/>
      <c r="R16" s="227"/>
      <c r="S16" s="233">
        <v>0.49</v>
      </c>
      <c r="T16" s="233">
        <v>0.13730000000000001</v>
      </c>
      <c r="U16" s="227">
        <f>+C16*(1-Y16)*(1-Z16)</f>
        <v>1852.3031699999999</v>
      </c>
      <c r="V16" s="233"/>
      <c r="W16" s="233"/>
      <c r="X16" s="227"/>
      <c r="Y16" s="235">
        <v>0.49</v>
      </c>
      <c r="Z16" s="236">
        <v>0.13730000000000001</v>
      </c>
      <c r="AA16" s="235"/>
      <c r="AE16" s="234"/>
    </row>
    <row r="17" spans="1:31" s="213" customFormat="1" ht="20.100000000000001" customHeight="1" x14ac:dyDescent="0.2">
      <c r="A17" s="225" t="s">
        <v>733</v>
      </c>
      <c r="B17" s="232" t="str">
        <f>VLOOKUP(A17,'DB Equipment'!A:H,8,0)</f>
        <v>PDL 7100 English</v>
      </c>
      <c r="C17" s="227">
        <v>4210</v>
      </c>
      <c r="D17" s="233">
        <v>0.3</v>
      </c>
      <c r="E17" s="233"/>
      <c r="F17" s="227">
        <f t="shared" si="0"/>
        <v>2947</v>
      </c>
      <c r="G17" s="233">
        <v>0.57999999999999996</v>
      </c>
      <c r="H17" s="233"/>
      <c r="I17" s="227">
        <f t="shared" si="1"/>
        <v>1768.2000000000003</v>
      </c>
      <c r="J17" s="233">
        <v>0.4</v>
      </c>
      <c r="K17" s="233"/>
      <c r="L17" s="227">
        <f t="shared" ref="L17:L20" si="9">+(1-J17)*$C17</f>
        <v>2526</v>
      </c>
      <c r="M17" s="233">
        <v>0.4</v>
      </c>
      <c r="N17" s="233"/>
      <c r="O17" s="227">
        <f t="shared" ref="O17:O20" si="10">+(1-M17)*$C17</f>
        <v>2526</v>
      </c>
      <c r="P17" s="233">
        <v>0.4</v>
      </c>
      <c r="Q17" s="233"/>
      <c r="R17" s="227">
        <f t="shared" si="4"/>
        <v>2526</v>
      </c>
      <c r="S17" s="233">
        <v>0.49</v>
      </c>
      <c r="T17" s="233"/>
      <c r="U17" s="227">
        <f t="shared" si="5"/>
        <v>2147.1</v>
      </c>
      <c r="V17" s="233">
        <v>0.44900000000000001</v>
      </c>
      <c r="W17" s="233"/>
      <c r="X17" s="227">
        <f t="shared" si="6"/>
        <v>2319.7099999999996</v>
      </c>
      <c r="Y17" s="235"/>
      <c r="Z17" s="236"/>
      <c r="AA17" s="235"/>
      <c r="AE17" s="234"/>
    </row>
    <row r="18" spans="1:31" s="213" customFormat="1" ht="20.100000000000001" customHeight="1" x14ac:dyDescent="0.2">
      <c r="A18" s="225" t="s">
        <v>734</v>
      </c>
      <c r="B18" s="232" t="str">
        <f>VLOOKUP(A18,'DB Equipment'!A:H,8,0)</f>
        <v> PDL 8000 German</v>
      </c>
      <c r="C18" s="227">
        <v>6355</v>
      </c>
      <c r="D18" s="233">
        <v>0.3</v>
      </c>
      <c r="E18" s="233"/>
      <c r="F18" s="227">
        <f t="shared" si="0"/>
        <v>4448.5</v>
      </c>
      <c r="G18" s="233">
        <v>0.57999999999999996</v>
      </c>
      <c r="H18" s="233"/>
      <c r="I18" s="227">
        <f t="shared" si="1"/>
        <v>2669.1000000000004</v>
      </c>
      <c r="J18" s="233">
        <v>0.4</v>
      </c>
      <c r="K18" s="233"/>
      <c r="L18" s="227">
        <f t="shared" si="9"/>
        <v>3813</v>
      </c>
      <c r="M18" s="233">
        <v>0.4</v>
      </c>
      <c r="N18" s="233"/>
      <c r="O18" s="227">
        <f t="shared" si="10"/>
        <v>3813</v>
      </c>
      <c r="P18" s="233">
        <v>0.4</v>
      </c>
      <c r="Q18" s="233"/>
      <c r="R18" s="227">
        <f t="shared" si="4"/>
        <v>3813</v>
      </c>
      <c r="S18" s="233">
        <v>0.45</v>
      </c>
      <c r="T18" s="233"/>
      <c r="U18" s="227">
        <f t="shared" si="5"/>
        <v>3495.2500000000005</v>
      </c>
      <c r="V18" s="233">
        <v>0.50529999999999997</v>
      </c>
      <c r="W18" s="233"/>
      <c r="X18" s="227">
        <f t="shared" si="6"/>
        <v>3143.8185000000003</v>
      </c>
      <c r="Y18" s="235"/>
      <c r="Z18" s="236"/>
      <c r="AA18" s="235"/>
      <c r="AE18" s="234"/>
    </row>
    <row r="19" spans="1:31" s="213" customFormat="1" ht="20.100000000000001" customHeight="1" x14ac:dyDescent="0.2">
      <c r="A19" s="225" t="s">
        <v>736</v>
      </c>
      <c r="B19" s="232" t="str">
        <f>VLOOKUP(A19,'DB Equipment'!A:H,8,0)</f>
        <v> PDL 8000 Italian</v>
      </c>
      <c r="C19" s="227">
        <v>6355</v>
      </c>
      <c r="D19" s="233">
        <v>0.3</v>
      </c>
      <c r="E19" s="233"/>
      <c r="F19" s="227">
        <f t="shared" si="0"/>
        <v>4448.5</v>
      </c>
      <c r="G19" s="233"/>
      <c r="H19" s="233"/>
      <c r="I19" s="227">
        <f t="shared" si="1"/>
        <v>6355</v>
      </c>
      <c r="J19" s="233">
        <v>0.4</v>
      </c>
      <c r="K19" s="233"/>
      <c r="L19" s="227">
        <f t="shared" si="9"/>
        <v>3813</v>
      </c>
      <c r="M19" s="233"/>
      <c r="N19" s="233"/>
      <c r="O19" s="227">
        <f t="shared" si="10"/>
        <v>6355</v>
      </c>
      <c r="P19" s="233">
        <v>0.4</v>
      </c>
      <c r="Q19" s="233"/>
      <c r="R19" s="227">
        <f t="shared" si="4"/>
        <v>3813</v>
      </c>
      <c r="S19" s="233"/>
      <c r="T19" s="233"/>
      <c r="U19" s="227">
        <f t="shared" si="5"/>
        <v>6355</v>
      </c>
      <c r="V19" s="233">
        <v>0.7</v>
      </c>
      <c r="W19" s="233"/>
      <c r="X19" s="227">
        <f t="shared" si="6"/>
        <v>1906.5000000000002</v>
      </c>
      <c r="Y19" s="235"/>
      <c r="Z19" s="236"/>
      <c r="AA19" s="235"/>
      <c r="AE19" s="234"/>
    </row>
    <row r="20" spans="1:31" s="213" customFormat="1" ht="20.100000000000001" customHeight="1" x14ac:dyDescent="0.2">
      <c r="A20" s="225" t="s">
        <v>735</v>
      </c>
      <c r="B20" s="232" t="str">
        <f>VLOOKUP(A20,'DB Equipment'!A:H,8,0)</f>
        <v> PDL 8000 Polish</v>
      </c>
      <c r="C20" s="227">
        <v>6355</v>
      </c>
      <c r="D20" s="233">
        <v>0.3</v>
      </c>
      <c r="E20" s="233"/>
      <c r="F20" s="227">
        <f t="shared" si="0"/>
        <v>4448.5</v>
      </c>
      <c r="G20" s="233">
        <v>0.57999999999999996</v>
      </c>
      <c r="H20" s="233"/>
      <c r="I20" s="227">
        <f t="shared" si="1"/>
        <v>2669.1000000000004</v>
      </c>
      <c r="J20" s="233">
        <v>0.4</v>
      </c>
      <c r="K20" s="233"/>
      <c r="L20" s="227">
        <f t="shared" si="9"/>
        <v>3813</v>
      </c>
      <c r="M20" s="233">
        <v>0.4</v>
      </c>
      <c r="N20" s="233"/>
      <c r="O20" s="227">
        <f t="shared" si="10"/>
        <v>3813</v>
      </c>
      <c r="P20" s="233">
        <v>0.4</v>
      </c>
      <c r="Q20" s="233"/>
      <c r="R20" s="227">
        <f t="shared" si="4"/>
        <v>3813</v>
      </c>
      <c r="S20" s="233">
        <v>0.45</v>
      </c>
      <c r="T20" s="233"/>
      <c r="U20" s="227">
        <f t="shared" si="5"/>
        <v>3495.2500000000005</v>
      </c>
      <c r="V20" s="233">
        <v>0.50529999999999997</v>
      </c>
      <c r="W20" s="233"/>
      <c r="X20" s="227">
        <f t="shared" si="6"/>
        <v>3143.8185000000003</v>
      </c>
      <c r="Y20" s="235"/>
      <c r="Z20" s="236"/>
      <c r="AA20" s="235"/>
      <c r="AE20" s="234"/>
    </row>
    <row r="21" spans="1:31" s="213" customFormat="1" ht="20.100000000000001" customHeight="1" x14ac:dyDescent="0.2">
      <c r="A21" s="225" t="s">
        <v>1482</v>
      </c>
      <c r="B21" s="232" t="str">
        <f>VLOOKUP(A21,'DB Equipment'!A:H,8,0)</f>
        <v> PDL 8000 Polish</v>
      </c>
      <c r="C21" s="227">
        <v>6355</v>
      </c>
      <c r="D21" s="233"/>
      <c r="E21" s="233"/>
      <c r="F21" s="227"/>
      <c r="G21" s="233"/>
      <c r="H21" s="233"/>
      <c r="I21" s="227"/>
      <c r="J21" s="233"/>
      <c r="K21" s="233"/>
      <c r="L21" s="227"/>
      <c r="M21" s="233"/>
      <c r="N21" s="233"/>
      <c r="O21" s="227"/>
      <c r="P21" s="233"/>
      <c r="Q21" s="233"/>
      <c r="R21" s="227"/>
      <c r="S21" s="233">
        <v>0.45</v>
      </c>
      <c r="T21" s="233">
        <v>9.0899999999999995E-2</v>
      </c>
      <c r="U21" s="227">
        <f>+C21*(1-Y21)*(1-Z21)</f>
        <v>3177.5317750000004</v>
      </c>
      <c r="V21" s="233"/>
      <c r="W21" s="233"/>
      <c r="X21" s="227"/>
      <c r="Y21" s="235">
        <v>0.45</v>
      </c>
      <c r="Z21" s="236">
        <v>9.0899999999999995E-2</v>
      </c>
      <c r="AA21" s="235"/>
      <c r="AE21" s="234"/>
    </row>
    <row r="22" spans="1:31" s="213" customFormat="1" ht="20.100000000000001" customHeight="1" x14ac:dyDescent="0.2">
      <c r="A22" s="225" t="s">
        <v>1483</v>
      </c>
      <c r="B22" s="232" t="str">
        <f>VLOOKUP(A22,'DB Equipment'!A:H,8,0)</f>
        <v> PDL 8000 Polish</v>
      </c>
      <c r="C22" s="227">
        <v>6355</v>
      </c>
      <c r="D22" s="233"/>
      <c r="E22" s="233"/>
      <c r="F22" s="227"/>
      <c r="G22" s="233"/>
      <c r="H22" s="233"/>
      <c r="I22" s="227"/>
      <c r="J22" s="233"/>
      <c r="K22" s="233"/>
      <c r="L22" s="227"/>
      <c r="M22" s="233"/>
      <c r="N22" s="233"/>
      <c r="O22" s="227"/>
      <c r="P22" s="233"/>
      <c r="Q22" s="233"/>
      <c r="R22" s="227"/>
      <c r="S22" s="233">
        <v>0.45</v>
      </c>
      <c r="T22" s="233">
        <v>0.18179999999999999</v>
      </c>
      <c r="U22" s="227">
        <f>+C22*(1-Y22)*(1-Z22)</f>
        <v>2859.8135500000003</v>
      </c>
      <c r="V22" s="233"/>
      <c r="W22" s="233"/>
      <c r="X22" s="227"/>
      <c r="Y22" s="235">
        <v>0.45</v>
      </c>
      <c r="Z22" s="236">
        <v>0.18179999999999999</v>
      </c>
      <c r="AA22" s="235"/>
      <c r="AE22" s="234"/>
    </row>
    <row r="23" spans="1:31" s="213" customFormat="1" ht="20.100000000000001" customHeight="1" x14ac:dyDescent="0.2">
      <c r="A23" s="225" t="s">
        <v>737</v>
      </c>
      <c r="B23" s="232" t="str">
        <f>VLOOKUP(A23,'DB Equipment'!A:H,8,0)</f>
        <v> PDL 8000 French</v>
      </c>
      <c r="C23" s="227">
        <v>6355</v>
      </c>
      <c r="D23" s="233">
        <v>0.3</v>
      </c>
      <c r="E23" s="233"/>
      <c r="F23" s="227">
        <f t="shared" si="0"/>
        <v>4448.5</v>
      </c>
      <c r="G23" s="233">
        <v>0.57999999999999996</v>
      </c>
      <c r="H23" s="233"/>
      <c r="I23" s="227">
        <f t="shared" si="1"/>
        <v>2669.1000000000004</v>
      </c>
      <c r="J23" s="233">
        <v>0.4</v>
      </c>
      <c r="K23" s="233"/>
      <c r="L23" s="227">
        <f t="shared" ref="L23:L26" si="11">+(1-J23)*$C23</f>
        <v>3813</v>
      </c>
      <c r="M23" s="233">
        <v>0.4</v>
      </c>
      <c r="N23" s="233"/>
      <c r="O23" s="227">
        <f t="shared" ref="O23:O26" si="12">+(1-M23)*$C23</f>
        <v>3813</v>
      </c>
      <c r="P23" s="233">
        <v>0.4</v>
      </c>
      <c r="Q23" s="233"/>
      <c r="R23" s="227">
        <f t="shared" si="4"/>
        <v>3813</v>
      </c>
      <c r="S23" s="233">
        <v>0.45</v>
      </c>
      <c r="T23" s="233"/>
      <c r="U23" s="227">
        <f t="shared" si="5"/>
        <v>3495.2500000000005</v>
      </c>
      <c r="V23" s="233">
        <v>0.50529999999999997</v>
      </c>
      <c r="W23" s="233"/>
      <c r="X23" s="227">
        <f t="shared" si="6"/>
        <v>3143.8185000000003</v>
      </c>
      <c r="Y23" s="235"/>
      <c r="Z23" s="236"/>
      <c r="AA23" s="235"/>
      <c r="AE23" s="234"/>
    </row>
    <row r="24" spans="1:31" s="213" customFormat="1" ht="20.100000000000001" customHeight="1" x14ac:dyDescent="0.2">
      <c r="A24" s="225" t="s">
        <v>1535</v>
      </c>
      <c r="B24" s="232" t="str">
        <f>VLOOKUP(A24,'DB Equipment'!A:H,8,0)</f>
        <v> PDL 8200 German</v>
      </c>
      <c r="C24" s="227">
        <v>6815</v>
      </c>
      <c r="D24" s="233">
        <v>0.3</v>
      </c>
      <c r="E24" s="233"/>
      <c r="F24" s="227">
        <f t="shared" si="0"/>
        <v>4770.5</v>
      </c>
      <c r="G24" s="233">
        <v>0.57999999999999996</v>
      </c>
      <c r="H24" s="233"/>
      <c r="I24" s="227">
        <f t="shared" si="1"/>
        <v>2862.3</v>
      </c>
      <c r="J24" s="233">
        <v>0.4</v>
      </c>
      <c r="K24" s="233"/>
      <c r="L24" s="227">
        <f t="shared" si="11"/>
        <v>4089</v>
      </c>
      <c r="M24" s="233">
        <v>0.4</v>
      </c>
      <c r="N24" s="233"/>
      <c r="O24" s="227">
        <f t="shared" si="12"/>
        <v>4089</v>
      </c>
      <c r="P24" s="233">
        <v>0.4</v>
      </c>
      <c r="Q24" s="233"/>
      <c r="R24" s="227">
        <f t="shared" si="4"/>
        <v>4089</v>
      </c>
      <c r="S24" s="233">
        <v>0.45</v>
      </c>
      <c r="T24" s="233"/>
      <c r="U24" s="227">
        <f t="shared" si="5"/>
        <v>3748.2500000000005</v>
      </c>
      <c r="V24" s="233">
        <v>0.50529999999999997</v>
      </c>
      <c r="W24" s="233"/>
      <c r="X24" s="227">
        <f t="shared" si="6"/>
        <v>3371.3805000000002</v>
      </c>
      <c r="Y24" s="235"/>
      <c r="Z24" s="236"/>
      <c r="AA24" s="235"/>
      <c r="AE24" s="234"/>
    </row>
    <row r="25" spans="1:31" s="213" customFormat="1" ht="20.100000000000001" customHeight="1" x14ac:dyDescent="0.2">
      <c r="A25" s="225" t="s">
        <v>1537</v>
      </c>
      <c r="B25" s="232" t="str">
        <f>VLOOKUP(A25,'DB Equipment'!A:H,8,0)</f>
        <v> PDL 8200 Italian</v>
      </c>
      <c r="C25" s="227">
        <v>6815</v>
      </c>
      <c r="D25" s="233">
        <v>0.3</v>
      </c>
      <c r="E25" s="233"/>
      <c r="F25" s="227">
        <f t="shared" si="0"/>
        <v>4770.5</v>
      </c>
      <c r="G25" s="233"/>
      <c r="H25" s="233"/>
      <c r="I25" s="227">
        <f t="shared" si="1"/>
        <v>6815</v>
      </c>
      <c r="J25" s="233">
        <v>0.4</v>
      </c>
      <c r="K25" s="233"/>
      <c r="L25" s="227">
        <f t="shared" si="11"/>
        <v>4089</v>
      </c>
      <c r="M25" s="233"/>
      <c r="N25" s="233"/>
      <c r="O25" s="227">
        <f t="shared" si="12"/>
        <v>6815</v>
      </c>
      <c r="P25" s="233">
        <v>0.4</v>
      </c>
      <c r="Q25" s="233"/>
      <c r="R25" s="227">
        <f t="shared" si="4"/>
        <v>4089</v>
      </c>
      <c r="S25" s="233"/>
      <c r="T25" s="233"/>
      <c r="U25" s="227">
        <f t="shared" si="5"/>
        <v>6815</v>
      </c>
      <c r="V25" s="233">
        <v>0.7</v>
      </c>
      <c r="W25" s="233"/>
      <c r="X25" s="227">
        <f t="shared" si="6"/>
        <v>2044.5000000000002</v>
      </c>
      <c r="Y25" s="235"/>
      <c r="Z25" s="236"/>
      <c r="AA25" s="235"/>
      <c r="AE25" s="234"/>
    </row>
    <row r="26" spans="1:31" s="213" customFormat="1" ht="20.100000000000001" customHeight="1" x14ac:dyDescent="0.2">
      <c r="A26" s="225" t="s">
        <v>1538</v>
      </c>
      <c r="B26" s="232" t="str">
        <f>VLOOKUP(A26,'DB Equipment'!A:H,8,0)</f>
        <v> PDL 8200 Polish</v>
      </c>
      <c r="C26" s="227">
        <v>6815</v>
      </c>
      <c r="D26" s="233">
        <v>0.3</v>
      </c>
      <c r="E26" s="233"/>
      <c r="F26" s="227">
        <f t="shared" si="0"/>
        <v>4770.5</v>
      </c>
      <c r="G26" s="233">
        <v>0.57999999999999996</v>
      </c>
      <c r="H26" s="233"/>
      <c r="I26" s="227">
        <f t="shared" si="1"/>
        <v>2862.3</v>
      </c>
      <c r="J26" s="233">
        <v>0.4</v>
      </c>
      <c r="K26" s="233"/>
      <c r="L26" s="227">
        <f t="shared" si="11"/>
        <v>4089</v>
      </c>
      <c r="M26" s="233">
        <v>0.4</v>
      </c>
      <c r="N26" s="233"/>
      <c r="O26" s="227">
        <f t="shared" si="12"/>
        <v>4089</v>
      </c>
      <c r="P26" s="233">
        <v>0.4</v>
      </c>
      <c r="Q26" s="233"/>
      <c r="R26" s="227">
        <f t="shared" si="4"/>
        <v>4089</v>
      </c>
      <c r="S26" s="233">
        <v>0.45</v>
      </c>
      <c r="T26" s="233"/>
      <c r="U26" s="227">
        <f t="shared" si="5"/>
        <v>3748.2500000000005</v>
      </c>
      <c r="V26" s="233">
        <v>0.50529999999999997</v>
      </c>
      <c r="W26" s="233"/>
      <c r="X26" s="227">
        <f t="shared" si="6"/>
        <v>3371.3805000000002</v>
      </c>
      <c r="Y26" s="235"/>
      <c r="Z26" s="236"/>
      <c r="AA26" s="235"/>
      <c r="AE26" s="234"/>
    </row>
    <row r="27" spans="1:31" s="213" customFormat="1" ht="20.100000000000001" customHeight="1" x14ac:dyDescent="0.2">
      <c r="A27" s="225" t="s">
        <v>1539</v>
      </c>
      <c r="B27" s="232" t="str">
        <f>VLOOKUP(A27,'DB Equipment'!A:H,8,0)</f>
        <v> PDL 8200 Polish</v>
      </c>
      <c r="C27" s="227">
        <v>6815</v>
      </c>
      <c r="D27" s="233"/>
      <c r="E27" s="233"/>
      <c r="F27" s="227"/>
      <c r="G27" s="233"/>
      <c r="H27" s="233"/>
      <c r="I27" s="227"/>
      <c r="J27" s="233"/>
      <c r="K27" s="233"/>
      <c r="L27" s="227"/>
      <c r="M27" s="233"/>
      <c r="N27" s="233"/>
      <c r="O27" s="227"/>
      <c r="P27" s="233"/>
      <c r="Q27" s="233"/>
      <c r="R27" s="227"/>
      <c r="S27" s="233">
        <v>0.45</v>
      </c>
      <c r="T27" s="233">
        <v>9.0899999999999995E-2</v>
      </c>
      <c r="U27" s="227">
        <f>+C27*(1-Y27)*(1-Z27)</f>
        <v>3407.5340750000005</v>
      </c>
      <c r="V27" s="233"/>
      <c r="W27" s="233"/>
      <c r="X27" s="227"/>
      <c r="Y27" s="235">
        <v>0.45</v>
      </c>
      <c r="Z27" s="236">
        <v>9.0899999999999995E-2</v>
      </c>
      <c r="AA27" s="235"/>
      <c r="AE27" s="234"/>
    </row>
    <row r="28" spans="1:31" s="213" customFormat="1" ht="20.100000000000001" customHeight="1" x14ac:dyDescent="0.2">
      <c r="A28" s="225" t="s">
        <v>1540</v>
      </c>
      <c r="B28" s="232" t="str">
        <f>VLOOKUP(A28,'DB Equipment'!A:H,8,0)</f>
        <v> PDL 8200 Polish</v>
      </c>
      <c r="C28" s="227">
        <v>6815</v>
      </c>
      <c r="D28" s="233"/>
      <c r="E28" s="233"/>
      <c r="F28" s="227"/>
      <c r="G28" s="233"/>
      <c r="H28" s="233"/>
      <c r="I28" s="227"/>
      <c r="J28" s="233"/>
      <c r="K28" s="233"/>
      <c r="L28" s="227"/>
      <c r="M28" s="233"/>
      <c r="N28" s="233"/>
      <c r="O28" s="227"/>
      <c r="P28" s="233"/>
      <c r="Q28" s="233"/>
      <c r="R28" s="227"/>
      <c r="S28" s="233">
        <v>0.45</v>
      </c>
      <c r="T28" s="233">
        <v>0.18179999999999999</v>
      </c>
      <c r="U28" s="227">
        <f>+C28*(1-Y28)*(1-Z28)</f>
        <v>3066.8181500000005</v>
      </c>
      <c r="V28" s="233"/>
      <c r="W28" s="233"/>
      <c r="X28" s="227"/>
      <c r="Y28" s="235">
        <v>0.45</v>
      </c>
      <c r="Z28" s="236">
        <v>0.18179999999999999</v>
      </c>
      <c r="AA28" s="227"/>
      <c r="AE28" s="234"/>
    </row>
    <row r="29" spans="1:31" s="213" customFormat="1" ht="20.100000000000001" customHeight="1" x14ac:dyDescent="0.2">
      <c r="A29" s="225" t="s">
        <v>1536</v>
      </c>
      <c r="B29" s="232" t="str">
        <f>VLOOKUP(A29,'DB Equipment'!A:H,8,0)</f>
        <v> PDL 8200 French</v>
      </c>
      <c r="C29" s="227">
        <v>6815</v>
      </c>
      <c r="D29" s="233">
        <v>0.3</v>
      </c>
      <c r="E29" s="233"/>
      <c r="F29" s="227">
        <f t="shared" si="0"/>
        <v>4770.5</v>
      </c>
      <c r="G29" s="233">
        <v>0.57999999999999996</v>
      </c>
      <c r="H29" s="233"/>
      <c r="I29" s="227">
        <f t="shared" si="1"/>
        <v>2862.3</v>
      </c>
      <c r="J29" s="233">
        <v>0.4</v>
      </c>
      <c r="K29" s="233"/>
      <c r="L29" s="227">
        <f t="shared" ref="L29:L38" si="13">+(1-J29)*$C29</f>
        <v>4089</v>
      </c>
      <c r="M29" s="233">
        <v>0.4</v>
      </c>
      <c r="N29" s="233"/>
      <c r="O29" s="227">
        <f t="shared" ref="O29:O38" si="14">+(1-M29)*$C29</f>
        <v>4089</v>
      </c>
      <c r="P29" s="233">
        <v>0.4</v>
      </c>
      <c r="Q29" s="233"/>
      <c r="R29" s="227">
        <f t="shared" si="4"/>
        <v>4089</v>
      </c>
      <c r="S29" s="233">
        <v>0.45</v>
      </c>
      <c r="T29" s="233"/>
      <c r="U29" s="227">
        <f t="shared" si="5"/>
        <v>3748.2500000000005</v>
      </c>
      <c r="V29" s="233">
        <v>0.50529999999999997</v>
      </c>
      <c r="W29" s="233"/>
      <c r="X29" s="227">
        <f t="shared" si="6"/>
        <v>3371.3805000000002</v>
      </c>
      <c r="Y29" s="227"/>
      <c r="Z29" s="225"/>
      <c r="AA29" s="227"/>
      <c r="AE29" s="234"/>
    </row>
    <row r="30" spans="1:31" s="213" customFormat="1" ht="20.100000000000001" customHeight="1" x14ac:dyDescent="0.2">
      <c r="A30" s="225" t="s">
        <v>1541</v>
      </c>
      <c r="B30" s="232" t="str">
        <f>VLOOKUP(A30,'DB Equipment'!A:H,8,0)</f>
        <v>PDL 8200 English</v>
      </c>
      <c r="C30" s="227">
        <v>6815</v>
      </c>
      <c r="D30" s="233">
        <v>0.3</v>
      </c>
      <c r="E30" s="233"/>
      <c r="F30" s="227">
        <f t="shared" si="0"/>
        <v>4770.5</v>
      </c>
      <c r="G30" s="233">
        <v>0.57999999999999996</v>
      </c>
      <c r="H30" s="233"/>
      <c r="I30" s="227">
        <f t="shared" si="1"/>
        <v>2862.3</v>
      </c>
      <c r="J30" s="233">
        <v>0.4</v>
      </c>
      <c r="K30" s="233"/>
      <c r="L30" s="227">
        <f t="shared" si="13"/>
        <v>4089</v>
      </c>
      <c r="M30" s="233">
        <v>0.4</v>
      </c>
      <c r="N30" s="233"/>
      <c r="O30" s="227">
        <f t="shared" si="14"/>
        <v>4089</v>
      </c>
      <c r="P30" s="233">
        <v>0.4</v>
      </c>
      <c r="Q30" s="233"/>
      <c r="R30" s="227">
        <f t="shared" si="4"/>
        <v>4089</v>
      </c>
      <c r="S30" s="233">
        <v>0.45</v>
      </c>
      <c r="T30" s="233"/>
      <c r="U30" s="227">
        <f t="shared" si="5"/>
        <v>3748.2500000000005</v>
      </c>
      <c r="V30" s="233">
        <v>0.50529999999999997</v>
      </c>
      <c r="W30" s="233"/>
      <c r="X30" s="227">
        <f t="shared" si="6"/>
        <v>3371.3805000000002</v>
      </c>
      <c r="Y30" s="227"/>
      <c r="Z30" s="225"/>
      <c r="AA30" s="227"/>
      <c r="AE30" s="234"/>
    </row>
    <row r="31" spans="1:31" s="213" customFormat="1" ht="20.100000000000001" customHeight="1" x14ac:dyDescent="0.2">
      <c r="A31" s="225" t="s">
        <v>738</v>
      </c>
      <c r="B31" s="232" t="str">
        <f>VLOOKUP(A31,'DB Equipment'!A:H,8,0)</f>
        <v>TPMX tool</v>
      </c>
      <c r="C31" s="227">
        <v>1200</v>
      </c>
      <c r="D31" s="233">
        <v>0.3</v>
      </c>
      <c r="E31" s="233"/>
      <c r="F31" s="227">
        <f t="shared" si="0"/>
        <v>840</v>
      </c>
      <c r="G31" s="233">
        <v>0.37</v>
      </c>
      <c r="H31" s="233"/>
      <c r="I31" s="227">
        <f t="shared" si="1"/>
        <v>756</v>
      </c>
      <c r="J31" s="233"/>
      <c r="K31" s="233"/>
      <c r="L31" s="227">
        <f t="shared" si="13"/>
        <v>1200</v>
      </c>
      <c r="M31" s="233"/>
      <c r="N31" s="233"/>
      <c r="O31" s="227">
        <f t="shared" si="14"/>
        <v>1200</v>
      </c>
      <c r="P31" s="233"/>
      <c r="Q31" s="233"/>
      <c r="R31" s="227">
        <f t="shared" si="4"/>
        <v>1200</v>
      </c>
      <c r="S31" s="233">
        <v>0.4</v>
      </c>
      <c r="T31" s="233"/>
      <c r="U31" s="227">
        <f t="shared" si="5"/>
        <v>720</v>
      </c>
      <c r="V31" s="233">
        <v>0.4</v>
      </c>
      <c r="W31" s="233"/>
      <c r="X31" s="227">
        <f t="shared" si="6"/>
        <v>720</v>
      </c>
      <c r="Y31" s="227"/>
      <c r="Z31" s="225"/>
      <c r="AA31" s="227"/>
      <c r="AE31" s="234"/>
    </row>
    <row r="32" spans="1:31" s="213" customFormat="1" ht="20.100000000000001" customHeight="1" x14ac:dyDescent="0.2">
      <c r="A32" s="225" t="s">
        <v>739</v>
      </c>
      <c r="B32" s="232" t="str">
        <f>VLOOKUP(A32,'DB Equipment'!A:H,8,0)</f>
        <v>BREEZE IV with printer</v>
      </c>
      <c r="C32" s="227">
        <v>4575</v>
      </c>
      <c r="D32" s="233">
        <v>0.6</v>
      </c>
      <c r="E32" s="233"/>
      <c r="F32" s="227">
        <f t="shared" si="0"/>
        <v>1830</v>
      </c>
      <c r="G32" s="233">
        <v>0.55000000000000004</v>
      </c>
      <c r="H32" s="233"/>
      <c r="I32" s="227">
        <f t="shared" si="1"/>
        <v>2058.75</v>
      </c>
      <c r="J32" s="233">
        <v>0.6</v>
      </c>
      <c r="K32" s="233"/>
      <c r="L32" s="227">
        <f t="shared" si="13"/>
        <v>1830</v>
      </c>
      <c r="M32" s="233">
        <v>0.6</v>
      </c>
      <c r="N32" s="233"/>
      <c r="O32" s="227">
        <f t="shared" si="14"/>
        <v>1830</v>
      </c>
      <c r="P32" s="233">
        <v>0.6</v>
      </c>
      <c r="Q32" s="233"/>
      <c r="R32" s="227">
        <f t="shared" si="4"/>
        <v>1830</v>
      </c>
      <c r="S32" s="233">
        <v>0.6</v>
      </c>
      <c r="T32" s="233"/>
      <c r="U32" s="227">
        <f t="shared" si="5"/>
        <v>1830</v>
      </c>
      <c r="V32" s="233">
        <v>0.60499999999999998</v>
      </c>
      <c r="W32" s="233"/>
      <c r="X32" s="227">
        <f t="shared" si="6"/>
        <v>1807.125</v>
      </c>
      <c r="Y32" s="227"/>
      <c r="Z32" s="233"/>
      <c r="AA32" s="227"/>
      <c r="AE32" s="234"/>
    </row>
    <row r="33" spans="1:31" s="213" customFormat="1" ht="20.100000000000001" customHeight="1" x14ac:dyDescent="0.2">
      <c r="A33" s="225" t="s">
        <v>742</v>
      </c>
      <c r="B33" s="232" t="str">
        <f>VLOOKUP(A33,'DB Equipment'!A:H,8,0)</f>
        <v>BLIZZARD QTECH IV</v>
      </c>
      <c r="C33" s="227">
        <v>7050</v>
      </c>
      <c r="D33" s="233">
        <v>0.65</v>
      </c>
      <c r="E33" s="233"/>
      <c r="F33" s="227">
        <f t="shared" si="0"/>
        <v>2467.5</v>
      </c>
      <c r="G33" s="233">
        <v>0.67</v>
      </c>
      <c r="H33" s="233"/>
      <c r="I33" s="227">
        <f t="shared" si="1"/>
        <v>2326.4999999999995</v>
      </c>
      <c r="J33" s="233">
        <v>0.6</v>
      </c>
      <c r="K33" s="233"/>
      <c r="L33" s="227">
        <f t="shared" si="13"/>
        <v>2820</v>
      </c>
      <c r="M33" s="233">
        <v>0.6</v>
      </c>
      <c r="N33" s="233"/>
      <c r="O33" s="227">
        <f t="shared" si="14"/>
        <v>2820</v>
      </c>
      <c r="P33" s="233">
        <v>0.6</v>
      </c>
      <c r="Q33" s="233"/>
      <c r="R33" s="227">
        <f t="shared" si="4"/>
        <v>2820</v>
      </c>
      <c r="S33" s="233">
        <v>0.65</v>
      </c>
      <c r="T33" s="233"/>
      <c r="U33" s="227">
        <f t="shared" si="5"/>
        <v>2467.5</v>
      </c>
      <c r="V33" s="233">
        <v>0.66</v>
      </c>
      <c r="W33" s="233"/>
      <c r="X33" s="227">
        <f t="shared" si="6"/>
        <v>2397</v>
      </c>
      <c r="Y33" s="227"/>
      <c r="Z33" s="233"/>
      <c r="AA33" s="227"/>
      <c r="AE33" s="234"/>
    </row>
    <row r="34" spans="1:31" s="213" customFormat="1" ht="20.100000000000001" customHeight="1" x14ac:dyDescent="0.2">
      <c r="A34" s="225" t="s">
        <v>745</v>
      </c>
      <c r="B34" s="232" t="str">
        <f>VLOOKUP(A34,'DB Equipment'!A:H,8,0)</f>
        <v>KOOLKARE DUAL GAS 12</v>
      </c>
      <c r="C34" s="227">
        <v>10030</v>
      </c>
      <c r="D34" s="233">
        <v>0.6</v>
      </c>
      <c r="E34" s="233"/>
      <c r="F34" s="227">
        <f t="shared" si="0"/>
        <v>4012</v>
      </c>
      <c r="G34" s="233">
        <v>0.59</v>
      </c>
      <c r="H34" s="233"/>
      <c r="I34" s="227">
        <f t="shared" si="1"/>
        <v>4112.3</v>
      </c>
      <c r="J34" s="233">
        <v>0.6</v>
      </c>
      <c r="K34" s="233"/>
      <c r="L34" s="227">
        <f t="shared" si="13"/>
        <v>4012</v>
      </c>
      <c r="M34" s="233">
        <v>0.6</v>
      </c>
      <c r="N34" s="233"/>
      <c r="O34" s="227">
        <f t="shared" si="14"/>
        <v>4012</v>
      </c>
      <c r="P34" s="233">
        <v>0.6</v>
      </c>
      <c r="Q34" s="233"/>
      <c r="R34" s="227">
        <f t="shared" si="4"/>
        <v>4012</v>
      </c>
      <c r="S34" s="233">
        <v>0.6</v>
      </c>
      <c r="T34" s="233"/>
      <c r="U34" s="227">
        <f t="shared" si="5"/>
        <v>4012</v>
      </c>
      <c r="V34" s="233">
        <v>0.61</v>
      </c>
      <c r="W34" s="233"/>
      <c r="X34" s="227">
        <f t="shared" si="6"/>
        <v>3911.7000000000003</v>
      </c>
      <c r="Y34" s="227"/>
      <c r="Z34" s="227"/>
      <c r="AA34" s="227"/>
      <c r="AE34" s="234"/>
    </row>
    <row r="35" spans="1:31" s="213" customFormat="1" ht="20.100000000000001" customHeight="1" x14ac:dyDescent="0.2">
      <c r="A35" s="225" t="s">
        <v>746</v>
      </c>
      <c r="B35" s="232" t="str">
        <f>VLOOKUP(A35,'DB Equipment'!A:H,8,0)</f>
        <v>KoolKare HD-S</v>
      </c>
      <c r="C35" s="227">
        <v>8335</v>
      </c>
      <c r="D35" s="233">
        <v>0.6</v>
      </c>
      <c r="E35" s="233"/>
      <c r="F35" s="227">
        <f t="shared" si="0"/>
        <v>3334</v>
      </c>
      <c r="G35" s="233">
        <v>0.59</v>
      </c>
      <c r="H35" s="233"/>
      <c r="I35" s="227">
        <f t="shared" si="1"/>
        <v>3417.3500000000004</v>
      </c>
      <c r="J35" s="233">
        <v>0.6</v>
      </c>
      <c r="K35" s="233"/>
      <c r="L35" s="227">
        <f t="shared" si="13"/>
        <v>3334</v>
      </c>
      <c r="M35" s="233">
        <v>0.6</v>
      </c>
      <c r="N35" s="233"/>
      <c r="O35" s="227">
        <f t="shared" si="14"/>
        <v>3334</v>
      </c>
      <c r="P35" s="233">
        <v>0.6</v>
      </c>
      <c r="Q35" s="233"/>
      <c r="R35" s="227">
        <f t="shared" si="4"/>
        <v>3334</v>
      </c>
      <c r="S35" s="233">
        <v>0.6</v>
      </c>
      <c r="T35" s="233"/>
      <c r="U35" s="227">
        <f t="shared" si="5"/>
        <v>3334</v>
      </c>
      <c r="V35" s="233">
        <v>0.57999999999999996</v>
      </c>
      <c r="W35" s="233"/>
      <c r="X35" s="227">
        <f t="shared" si="6"/>
        <v>3500.7000000000003</v>
      </c>
      <c r="Y35" s="227"/>
      <c r="Z35" s="227"/>
      <c r="AA35" s="227"/>
      <c r="AE35" s="234"/>
    </row>
    <row r="36" spans="1:31" s="213" customFormat="1" ht="20.100000000000001" customHeight="1" x14ac:dyDescent="0.2">
      <c r="A36" s="225" t="s">
        <v>1452</v>
      </c>
      <c r="B36" s="232" t="str">
        <f>VLOOKUP(A36,'DB Equipment'!A:H,8,0)</f>
        <v>ECO2KARE</v>
      </c>
      <c r="C36" s="227">
        <v>8495</v>
      </c>
      <c r="D36" s="233">
        <v>0.50509999999999999</v>
      </c>
      <c r="E36" s="233"/>
      <c r="F36" s="227">
        <f t="shared" si="0"/>
        <v>4204.1755000000003</v>
      </c>
      <c r="G36" s="233">
        <v>0.50509999999999999</v>
      </c>
      <c r="H36" s="233"/>
      <c r="I36" s="227">
        <f t="shared" si="1"/>
        <v>4204.1755000000003</v>
      </c>
      <c r="J36" s="233">
        <v>0.50509999999999999</v>
      </c>
      <c r="K36" s="233"/>
      <c r="L36" s="227">
        <f t="shared" si="13"/>
        <v>4204.1755000000003</v>
      </c>
      <c r="M36" s="233">
        <v>0.50509999999999999</v>
      </c>
      <c r="N36" s="233"/>
      <c r="O36" s="227">
        <f t="shared" si="14"/>
        <v>4204.1755000000003</v>
      </c>
      <c r="P36" s="233">
        <v>0.50509999999999999</v>
      </c>
      <c r="Q36" s="233"/>
      <c r="R36" s="227">
        <f t="shared" si="4"/>
        <v>4204.1755000000003</v>
      </c>
      <c r="S36" s="233">
        <v>0.50509999999999999</v>
      </c>
      <c r="T36" s="233"/>
      <c r="U36" s="227">
        <f t="shared" si="5"/>
        <v>4204.1755000000003</v>
      </c>
      <c r="V36" s="233">
        <v>0.50509999999999999</v>
      </c>
      <c r="W36" s="233"/>
      <c r="X36" s="227">
        <f t="shared" si="6"/>
        <v>4204.1755000000003</v>
      </c>
      <c r="Y36" s="227"/>
      <c r="Z36" s="227"/>
      <c r="AA36" s="227"/>
      <c r="AE36" s="234"/>
    </row>
    <row r="37" spans="1:31" s="213" customFormat="1" ht="20.100000000000001" customHeight="1" x14ac:dyDescent="0.2">
      <c r="A37" s="225" t="s">
        <v>747</v>
      </c>
      <c r="B37" s="232" t="str">
        <f>VLOOKUP(A37,'DB Equipment'!A:H,8,0)</f>
        <v>ATF Gearkare</v>
      </c>
      <c r="C37" s="227">
        <v>6070</v>
      </c>
      <c r="D37" s="233">
        <v>0.55000000000000004</v>
      </c>
      <c r="E37" s="233"/>
      <c r="F37" s="227">
        <f t="shared" si="0"/>
        <v>2731.4999999999995</v>
      </c>
      <c r="G37" s="233">
        <v>0.55000000000000004</v>
      </c>
      <c r="H37" s="233"/>
      <c r="I37" s="227">
        <f t="shared" si="1"/>
        <v>2731.4999999999995</v>
      </c>
      <c r="J37" s="233">
        <v>0.55000000000000004</v>
      </c>
      <c r="K37" s="233"/>
      <c r="L37" s="227">
        <f t="shared" si="13"/>
        <v>2731.4999999999995</v>
      </c>
      <c r="M37" s="233">
        <v>0.55000000000000004</v>
      </c>
      <c r="N37" s="233"/>
      <c r="O37" s="227">
        <f t="shared" si="14"/>
        <v>2731.4999999999995</v>
      </c>
      <c r="P37" s="233">
        <v>0.55000000000000004</v>
      </c>
      <c r="Q37" s="233"/>
      <c r="R37" s="227">
        <f t="shared" si="4"/>
        <v>2731.4999999999995</v>
      </c>
      <c r="S37" s="233">
        <v>0.55000000000000004</v>
      </c>
      <c r="T37" s="233"/>
      <c r="U37" s="227">
        <f t="shared" si="5"/>
        <v>2731.4999999999995</v>
      </c>
      <c r="V37" s="233">
        <v>0.55000000000000004</v>
      </c>
      <c r="W37" s="233"/>
      <c r="X37" s="227">
        <f t="shared" si="6"/>
        <v>2731.4999999999995</v>
      </c>
      <c r="Y37" s="227"/>
      <c r="Z37" s="227"/>
      <c r="AA37" s="227"/>
      <c r="AE37" s="234"/>
    </row>
    <row r="38" spans="1:31" s="213" customFormat="1" ht="20.100000000000001" customHeight="1" x14ac:dyDescent="0.2">
      <c r="A38" s="225" t="s">
        <v>1488</v>
      </c>
      <c r="B38" s="232" t="str">
        <f>VLOOKUP(A38,'DB Equipment'!A:H,8,0)</f>
        <v>ATF Gearkare Simulator</v>
      </c>
      <c r="C38" s="227">
        <v>1950</v>
      </c>
      <c r="D38" s="233">
        <v>0.55000000000000004</v>
      </c>
      <c r="E38" s="233"/>
      <c r="F38" s="227">
        <f t="shared" si="0"/>
        <v>877.49999999999989</v>
      </c>
      <c r="G38" s="233">
        <v>0.55000000000000004</v>
      </c>
      <c r="H38" s="233"/>
      <c r="I38" s="227">
        <f t="shared" si="1"/>
        <v>877.49999999999989</v>
      </c>
      <c r="J38" s="233">
        <v>0.55000000000000004</v>
      </c>
      <c r="K38" s="233"/>
      <c r="L38" s="227">
        <f t="shared" si="13"/>
        <v>877.49999999999989</v>
      </c>
      <c r="M38" s="233">
        <v>0.55000000000000004</v>
      </c>
      <c r="N38" s="233"/>
      <c r="O38" s="227">
        <f t="shared" si="14"/>
        <v>877.49999999999989</v>
      </c>
      <c r="P38" s="233">
        <v>0.55000000000000004</v>
      </c>
      <c r="Q38" s="233"/>
      <c r="R38" s="227">
        <f t="shared" si="4"/>
        <v>877.49999999999989</v>
      </c>
      <c r="S38" s="233">
        <v>0.55000000000000004</v>
      </c>
      <c r="T38" s="233"/>
      <c r="U38" s="227">
        <f t="shared" si="5"/>
        <v>877.49999999999989</v>
      </c>
      <c r="V38" s="233">
        <v>0.55000000000000004</v>
      </c>
      <c r="W38" s="233"/>
      <c r="X38" s="227">
        <f t="shared" si="6"/>
        <v>877.49999999999989</v>
      </c>
      <c r="Y38" s="227"/>
      <c r="Z38" s="227"/>
      <c r="AA38" s="227"/>
      <c r="AE38" s="234"/>
    </row>
    <row r="39" spans="1:31" s="213" customFormat="1" ht="20.100000000000001" customHeight="1" x14ac:dyDescent="0.2">
      <c r="A39" s="237" t="s">
        <v>810</v>
      </c>
      <c r="B39" s="232"/>
      <c r="C39" s="227"/>
      <c r="D39" s="233"/>
      <c r="E39" s="233"/>
      <c r="F39" s="227"/>
      <c r="G39" s="233"/>
      <c r="H39" s="233"/>
      <c r="I39" s="227"/>
      <c r="J39" s="233"/>
      <c r="K39" s="233"/>
      <c r="L39" s="227"/>
      <c r="M39" s="233"/>
      <c r="N39" s="233"/>
      <c r="O39" s="227"/>
      <c r="P39" s="233"/>
      <c r="Q39" s="233"/>
      <c r="R39" s="227"/>
      <c r="S39" s="233"/>
      <c r="T39" s="233"/>
      <c r="U39" s="227"/>
      <c r="V39" s="233"/>
      <c r="W39" s="233"/>
      <c r="X39" s="227"/>
      <c r="Y39" s="227"/>
      <c r="Z39" s="227"/>
      <c r="AA39" s="227"/>
      <c r="AE39" s="234"/>
    </row>
    <row r="40" spans="1:31" s="213" customFormat="1" ht="20.100000000000001" customHeight="1" x14ac:dyDescent="0.2">
      <c r="A40" s="225" t="s">
        <v>811</v>
      </c>
      <c r="B40" s="232" t="str">
        <f>VLOOKUP(A40,'DB Accessori'!A:G,7,0)</f>
        <v>Adaptor cable DA-5</v>
      </c>
      <c r="C40" s="227">
        <v>114</v>
      </c>
      <c r="D40" s="233">
        <v>0.4</v>
      </c>
      <c r="E40" s="233"/>
      <c r="F40" s="227">
        <f t="shared" si="0"/>
        <v>68.399999999999991</v>
      </c>
      <c r="G40" s="233">
        <v>0.45</v>
      </c>
      <c r="H40" s="233"/>
      <c r="I40" s="227">
        <f t="shared" si="1"/>
        <v>62.7</v>
      </c>
      <c r="J40" s="233">
        <v>0.4</v>
      </c>
      <c r="K40" s="233"/>
      <c r="L40" s="227">
        <f t="shared" ref="L40:L79" si="15">+(1-J40)*$C40</f>
        <v>68.399999999999991</v>
      </c>
      <c r="M40" s="233">
        <v>0.4</v>
      </c>
      <c r="N40" s="233"/>
      <c r="O40" s="227">
        <f t="shared" ref="O40:O79" si="16">+(1-M40)*$C40</f>
        <v>68.399999999999991</v>
      </c>
      <c r="P40" s="233">
        <v>0.4</v>
      </c>
      <c r="Q40" s="233"/>
      <c r="R40" s="227">
        <f t="shared" si="4"/>
        <v>68.399999999999991</v>
      </c>
      <c r="S40" s="233">
        <v>0.35</v>
      </c>
      <c r="T40" s="233"/>
      <c r="U40" s="227">
        <f t="shared" si="5"/>
        <v>74.100000000000009</v>
      </c>
      <c r="V40" s="233">
        <v>0.4</v>
      </c>
      <c r="W40" s="233"/>
      <c r="X40" s="227">
        <f t="shared" si="6"/>
        <v>68.399999999999991</v>
      </c>
      <c r="Y40" s="227"/>
      <c r="Z40" s="227"/>
      <c r="AD40" s="234"/>
    </row>
    <row r="41" spans="1:31" s="213" customFormat="1" ht="20.100000000000001" customHeight="1" x14ac:dyDescent="0.2">
      <c r="A41" s="225" t="s">
        <v>813</v>
      </c>
      <c r="B41" s="232" t="str">
        <f>VLOOKUP(A41,'DB Accessori'!A:G,7,0)</f>
        <v>OBDII data cable w/o light    (16-pin cable)</v>
      </c>
      <c r="C41" s="227">
        <v>72</v>
      </c>
      <c r="D41" s="233">
        <v>0.4</v>
      </c>
      <c r="E41" s="233"/>
      <c r="F41" s="227">
        <f t="shared" si="0"/>
        <v>43.199999999999996</v>
      </c>
      <c r="G41" s="233">
        <v>0.45</v>
      </c>
      <c r="H41" s="233"/>
      <c r="I41" s="227">
        <f t="shared" si="1"/>
        <v>39.6</v>
      </c>
      <c r="J41" s="233">
        <v>0.4</v>
      </c>
      <c r="K41" s="233"/>
      <c r="L41" s="227">
        <f t="shared" si="15"/>
        <v>43.199999999999996</v>
      </c>
      <c r="M41" s="233">
        <v>0.4</v>
      </c>
      <c r="N41" s="233"/>
      <c r="O41" s="227">
        <f t="shared" si="16"/>
        <v>43.199999999999996</v>
      </c>
      <c r="P41" s="233">
        <v>0.4</v>
      </c>
      <c r="Q41" s="233"/>
      <c r="R41" s="227">
        <f t="shared" si="4"/>
        <v>43.199999999999996</v>
      </c>
      <c r="S41" s="233">
        <v>0.35</v>
      </c>
      <c r="T41" s="233"/>
      <c r="U41" s="227">
        <f t="shared" si="5"/>
        <v>46.800000000000004</v>
      </c>
      <c r="V41" s="233">
        <v>0.4</v>
      </c>
      <c r="W41" s="233"/>
      <c r="X41" s="227">
        <f t="shared" si="6"/>
        <v>43.199999999999996</v>
      </c>
      <c r="Y41" s="227"/>
      <c r="Z41" s="227"/>
      <c r="AD41" s="234"/>
    </row>
    <row r="42" spans="1:31" s="213" customFormat="1" ht="20.100000000000001" customHeight="1" x14ac:dyDescent="0.2">
      <c r="A42" s="225" t="s">
        <v>815</v>
      </c>
      <c r="B42" s="232" t="str">
        <f>VLOOKUP(A42,'DB Accessori'!A:G,7,0)</f>
        <v>OBDII data cable w/ light    (16-pin cable)</v>
      </c>
      <c r="C42" s="227">
        <v>156</v>
      </c>
      <c r="D42" s="233">
        <v>0.4</v>
      </c>
      <c r="E42" s="233"/>
      <c r="F42" s="227">
        <f t="shared" si="0"/>
        <v>93.6</v>
      </c>
      <c r="G42" s="233">
        <v>0.45</v>
      </c>
      <c r="H42" s="233"/>
      <c r="I42" s="227">
        <f t="shared" si="1"/>
        <v>85.800000000000011</v>
      </c>
      <c r="J42" s="233">
        <v>0.4</v>
      </c>
      <c r="K42" s="233"/>
      <c r="L42" s="227">
        <f t="shared" si="15"/>
        <v>93.6</v>
      </c>
      <c r="M42" s="233">
        <v>0.4</v>
      </c>
      <c r="N42" s="233"/>
      <c r="O42" s="227">
        <f t="shared" si="16"/>
        <v>93.6</v>
      </c>
      <c r="P42" s="233">
        <v>0.4</v>
      </c>
      <c r="Q42" s="233"/>
      <c r="R42" s="227">
        <f t="shared" si="4"/>
        <v>93.6</v>
      </c>
      <c r="S42" s="233">
        <v>0.35</v>
      </c>
      <c r="T42" s="233"/>
      <c r="U42" s="227">
        <f t="shared" si="5"/>
        <v>101.4</v>
      </c>
      <c r="V42" s="233">
        <v>0.4</v>
      </c>
      <c r="W42" s="233"/>
      <c r="X42" s="227">
        <f t="shared" si="6"/>
        <v>93.6</v>
      </c>
      <c r="Y42" s="227"/>
      <c r="Z42" s="227"/>
      <c r="AD42" s="234"/>
    </row>
    <row r="43" spans="1:31" s="213" customFormat="1" ht="20.100000000000001" customHeight="1" x14ac:dyDescent="0.2">
      <c r="A43" s="225" t="s">
        <v>817</v>
      </c>
      <c r="B43" s="232" t="str">
        <f>VLOOKUP(A43,'DB Accessori'!A:G,7,0)</f>
        <v>DA-4EA Ethernet DOIP data cable</v>
      </c>
      <c r="C43" s="227">
        <v>240</v>
      </c>
      <c r="D43" s="233">
        <v>0.4</v>
      </c>
      <c r="E43" s="233"/>
      <c r="F43" s="227">
        <f t="shared" si="0"/>
        <v>144</v>
      </c>
      <c r="G43" s="233">
        <v>0.45</v>
      </c>
      <c r="H43" s="233"/>
      <c r="I43" s="227">
        <f t="shared" si="1"/>
        <v>132</v>
      </c>
      <c r="J43" s="233">
        <v>0.4</v>
      </c>
      <c r="K43" s="233"/>
      <c r="L43" s="227">
        <f t="shared" si="15"/>
        <v>144</v>
      </c>
      <c r="M43" s="233">
        <v>0.4</v>
      </c>
      <c r="N43" s="233"/>
      <c r="O43" s="227">
        <f t="shared" si="16"/>
        <v>144</v>
      </c>
      <c r="P43" s="233">
        <v>0.4</v>
      </c>
      <c r="Q43" s="233"/>
      <c r="R43" s="227">
        <f t="shared" si="4"/>
        <v>144</v>
      </c>
      <c r="S43" s="233">
        <v>0.35</v>
      </c>
      <c r="T43" s="233"/>
      <c r="U43" s="227">
        <f t="shared" si="5"/>
        <v>156</v>
      </c>
      <c r="V43" s="233">
        <v>0.4</v>
      </c>
      <c r="W43" s="233"/>
      <c r="X43" s="227">
        <f t="shared" si="6"/>
        <v>144</v>
      </c>
      <c r="Y43" s="227"/>
      <c r="Z43" s="227"/>
      <c r="AD43" s="234"/>
    </row>
    <row r="44" spans="1:31" s="213" customFormat="1" ht="20.100000000000001" customHeight="1" x14ac:dyDescent="0.2">
      <c r="A44" s="225" t="s">
        <v>819</v>
      </c>
      <c r="B44" s="232" t="str">
        <f>VLOOKUP(A44,'DB Accessori'!A:G,7,0)</f>
        <v xml:space="preserve">Soft Case </v>
      </c>
      <c r="C44" s="227">
        <v>28</v>
      </c>
      <c r="D44" s="233">
        <v>0.4</v>
      </c>
      <c r="E44" s="233"/>
      <c r="F44" s="227">
        <f t="shared" si="0"/>
        <v>16.8</v>
      </c>
      <c r="G44" s="233">
        <v>0.45</v>
      </c>
      <c r="H44" s="233"/>
      <c r="I44" s="227">
        <f t="shared" si="1"/>
        <v>15.400000000000002</v>
      </c>
      <c r="J44" s="233">
        <v>0.4</v>
      </c>
      <c r="K44" s="233"/>
      <c r="L44" s="227">
        <f t="shared" si="15"/>
        <v>16.8</v>
      </c>
      <c r="M44" s="233">
        <v>0.4</v>
      </c>
      <c r="N44" s="233"/>
      <c r="O44" s="227">
        <f t="shared" si="16"/>
        <v>16.8</v>
      </c>
      <c r="P44" s="233">
        <v>0.4</v>
      </c>
      <c r="Q44" s="233"/>
      <c r="R44" s="227">
        <f t="shared" si="4"/>
        <v>16.8</v>
      </c>
      <c r="S44" s="233">
        <v>0.35</v>
      </c>
      <c r="T44" s="233"/>
      <c r="U44" s="227">
        <f t="shared" si="5"/>
        <v>18.2</v>
      </c>
      <c r="V44" s="233">
        <v>0.4</v>
      </c>
      <c r="W44" s="233"/>
      <c r="X44" s="227">
        <f t="shared" si="6"/>
        <v>16.8</v>
      </c>
      <c r="Y44" s="227"/>
      <c r="Z44" s="227"/>
      <c r="AD44" s="234"/>
    </row>
    <row r="45" spans="1:31" s="213" customFormat="1" ht="20.100000000000001" customHeight="1" x14ac:dyDescent="0.2">
      <c r="A45" s="225" t="s">
        <v>821</v>
      </c>
      <c r="B45" s="232" t="str">
        <f>VLOOKUP(A45,'DB Accessori'!A:G,7,0)</f>
        <v xml:space="preserve">Screen Protector 3 Pack                 </v>
      </c>
      <c r="C45" s="227">
        <v>36</v>
      </c>
      <c r="D45" s="233">
        <v>0.4</v>
      </c>
      <c r="E45" s="233"/>
      <c r="F45" s="227">
        <f t="shared" si="0"/>
        <v>21.599999999999998</v>
      </c>
      <c r="G45" s="233">
        <v>0.45</v>
      </c>
      <c r="H45" s="233"/>
      <c r="I45" s="227">
        <f t="shared" si="1"/>
        <v>19.8</v>
      </c>
      <c r="J45" s="233">
        <v>0.4</v>
      </c>
      <c r="K45" s="233"/>
      <c r="L45" s="227">
        <f t="shared" si="15"/>
        <v>21.599999999999998</v>
      </c>
      <c r="M45" s="233">
        <v>0.4</v>
      </c>
      <c r="N45" s="233"/>
      <c r="O45" s="227">
        <f t="shared" si="16"/>
        <v>21.599999999999998</v>
      </c>
      <c r="P45" s="233">
        <v>0.4</v>
      </c>
      <c r="Q45" s="233"/>
      <c r="R45" s="227">
        <f t="shared" si="4"/>
        <v>21.599999999999998</v>
      </c>
      <c r="S45" s="233">
        <v>0.35</v>
      </c>
      <c r="T45" s="233"/>
      <c r="U45" s="227">
        <f t="shared" si="5"/>
        <v>23.400000000000002</v>
      </c>
      <c r="V45" s="233">
        <v>0.4</v>
      </c>
      <c r="W45" s="233"/>
      <c r="X45" s="227">
        <f t="shared" si="6"/>
        <v>21.599999999999998</v>
      </c>
      <c r="Y45" s="227"/>
      <c r="Z45" s="227"/>
      <c r="AD45" s="234"/>
    </row>
    <row r="46" spans="1:31" s="213" customFormat="1" ht="25.9" customHeight="1" x14ac:dyDescent="0.2">
      <c r="A46" s="225" t="s">
        <v>823</v>
      </c>
      <c r="B46" s="232" t="str">
        <f>VLOOKUP(A46,'DB Accessori'!A:G,7,0)</f>
        <v>PDL 3200 Software update for 1 year (2 minimum per year)</v>
      </c>
      <c r="C46" s="227">
        <v>705</v>
      </c>
      <c r="D46" s="233">
        <v>0.4</v>
      </c>
      <c r="E46" s="233"/>
      <c r="F46" s="227">
        <f t="shared" si="0"/>
        <v>423</v>
      </c>
      <c r="G46" s="233">
        <v>0.46</v>
      </c>
      <c r="H46" s="233"/>
      <c r="I46" s="227">
        <f t="shared" si="1"/>
        <v>380.70000000000005</v>
      </c>
      <c r="J46" s="233">
        <v>0.4</v>
      </c>
      <c r="K46" s="233"/>
      <c r="L46" s="227">
        <f t="shared" si="15"/>
        <v>423</v>
      </c>
      <c r="M46" s="233">
        <v>0.4</v>
      </c>
      <c r="N46" s="233"/>
      <c r="O46" s="227">
        <f t="shared" si="16"/>
        <v>423</v>
      </c>
      <c r="P46" s="233">
        <v>0.4</v>
      </c>
      <c r="Q46" s="233"/>
      <c r="R46" s="227">
        <f t="shared" si="4"/>
        <v>423</v>
      </c>
      <c r="S46" s="233">
        <v>0.35</v>
      </c>
      <c r="T46" s="233"/>
      <c r="U46" s="227">
        <f t="shared" si="5"/>
        <v>458.25</v>
      </c>
      <c r="V46" s="233">
        <v>0.4</v>
      </c>
      <c r="W46" s="233"/>
      <c r="X46" s="227">
        <f t="shared" si="6"/>
        <v>423</v>
      </c>
      <c r="Y46" s="227"/>
      <c r="Z46" s="227"/>
      <c r="AD46" s="234"/>
    </row>
    <row r="47" spans="1:31" s="213" customFormat="1" ht="25.9" customHeight="1" x14ac:dyDescent="0.2">
      <c r="A47" s="225" t="s">
        <v>825</v>
      </c>
      <c r="B47" s="232" t="str">
        <f>VLOOKUP(A47,'DB Accessori'!A:G,7,0)</f>
        <v>PDL 3200 Software update for 1 year (2 minimum per year)
after termination plus charge for re-activation</v>
      </c>
      <c r="C47" s="227">
        <v>1088</v>
      </c>
      <c r="D47" s="233">
        <v>0.4</v>
      </c>
      <c r="E47" s="233"/>
      <c r="F47" s="227">
        <f t="shared" si="0"/>
        <v>652.79999999999995</v>
      </c>
      <c r="G47" s="233">
        <v>0.46</v>
      </c>
      <c r="H47" s="233"/>
      <c r="I47" s="227">
        <f t="shared" si="1"/>
        <v>587.52</v>
      </c>
      <c r="J47" s="233">
        <v>0.4</v>
      </c>
      <c r="K47" s="233"/>
      <c r="L47" s="227">
        <f t="shared" si="15"/>
        <v>652.79999999999995</v>
      </c>
      <c r="M47" s="233">
        <v>0.4</v>
      </c>
      <c r="N47" s="233"/>
      <c r="O47" s="227">
        <f t="shared" si="16"/>
        <v>652.79999999999995</v>
      </c>
      <c r="P47" s="233">
        <v>0.4</v>
      </c>
      <c r="Q47" s="233"/>
      <c r="R47" s="227">
        <f t="shared" si="4"/>
        <v>652.79999999999995</v>
      </c>
      <c r="S47" s="233">
        <v>0.35</v>
      </c>
      <c r="T47" s="233"/>
      <c r="U47" s="227">
        <f t="shared" si="5"/>
        <v>707.2</v>
      </c>
      <c r="V47" s="233">
        <v>0.4</v>
      </c>
      <c r="W47" s="233"/>
      <c r="X47" s="227">
        <f t="shared" si="6"/>
        <v>652.79999999999995</v>
      </c>
      <c r="Y47" s="227"/>
      <c r="Z47" s="227"/>
      <c r="AD47" s="234"/>
    </row>
    <row r="48" spans="1:31" s="213" customFormat="1" ht="25.9" customHeight="1" x14ac:dyDescent="0.2">
      <c r="A48" s="225" t="s">
        <v>827</v>
      </c>
      <c r="B48" s="232" t="str">
        <f>VLOOKUP(A48,'DB Accessori'!A:G,7,0)</f>
        <v>PDL 3200 Software update for 2 years (2 minimum per year)</v>
      </c>
      <c r="C48" s="227">
        <v>1267</v>
      </c>
      <c r="D48" s="233">
        <v>0.4</v>
      </c>
      <c r="E48" s="233"/>
      <c r="F48" s="227">
        <f t="shared" si="0"/>
        <v>760.19999999999993</v>
      </c>
      <c r="G48" s="233">
        <v>0.55000000000000004</v>
      </c>
      <c r="H48" s="233"/>
      <c r="I48" s="227">
        <f t="shared" si="1"/>
        <v>570.15</v>
      </c>
      <c r="J48" s="233">
        <v>0.4</v>
      </c>
      <c r="K48" s="233"/>
      <c r="L48" s="227">
        <f t="shared" si="15"/>
        <v>760.19999999999993</v>
      </c>
      <c r="M48" s="233">
        <v>0.4</v>
      </c>
      <c r="N48" s="233"/>
      <c r="O48" s="227">
        <f t="shared" si="16"/>
        <v>760.19999999999993</v>
      </c>
      <c r="P48" s="233">
        <v>0.4</v>
      </c>
      <c r="Q48" s="233"/>
      <c r="R48" s="227">
        <f t="shared" si="4"/>
        <v>760.19999999999993</v>
      </c>
      <c r="S48" s="233">
        <v>0.35</v>
      </c>
      <c r="T48" s="233"/>
      <c r="U48" s="227">
        <f t="shared" si="5"/>
        <v>823.55000000000007</v>
      </c>
      <c r="V48" s="233">
        <v>0.4</v>
      </c>
      <c r="W48" s="233"/>
      <c r="X48" s="227">
        <f t="shared" si="6"/>
        <v>760.19999999999993</v>
      </c>
      <c r="Y48" s="227"/>
      <c r="Z48" s="227"/>
      <c r="AD48" s="234"/>
    </row>
    <row r="49" spans="1:30" s="213" customFormat="1" ht="25.9" customHeight="1" x14ac:dyDescent="0.2">
      <c r="A49" s="225" t="s">
        <v>829</v>
      </c>
      <c r="B49" s="232" t="str">
        <f>VLOOKUP(A49,'DB Accessori'!A:G,7,0)</f>
        <v>PDL 4100 Software update for 1 year (2 minimum per year)</v>
      </c>
      <c r="C49" s="227">
        <v>818</v>
      </c>
      <c r="D49" s="233">
        <v>0.4</v>
      </c>
      <c r="E49" s="233"/>
      <c r="F49" s="227">
        <f t="shared" si="0"/>
        <v>490.79999999999995</v>
      </c>
      <c r="G49" s="233">
        <v>0.46</v>
      </c>
      <c r="H49" s="233"/>
      <c r="I49" s="227">
        <f t="shared" si="1"/>
        <v>441.72</v>
      </c>
      <c r="J49" s="233">
        <v>0.4</v>
      </c>
      <c r="K49" s="233"/>
      <c r="L49" s="227">
        <f t="shared" si="15"/>
        <v>490.79999999999995</v>
      </c>
      <c r="M49" s="233">
        <v>0.4</v>
      </c>
      <c r="N49" s="233"/>
      <c r="O49" s="227">
        <f t="shared" si="16"/>
        <v>490.79999999999995</v>
      </c>
      <c r="P49" s="233">
        <v>0.4</v>
      </c>
      <c r="Q49" s="233"/>
      <c r="R49" s="227">
        <f t="shared" si="4"/>
        <v>490.79999999999995</v>
      </c>
      <c r="S49" s="233">
        <v>0.35</v>
      </c>
      <c r="T49" s="233"/>
      <c r="U49" s="227">
        <f t="shared" si="5"/>
        <v>531.70000000000005</v>
      </c>
      <c r="V49" s="233">
        <v>0.4</v>
      </c>
      <c r="W49" s="233"/>
      <c r="X49" s="227">
        <f t="shared" si="6"/>
        <v>490.79999999999995</v>
      </c>
      <c r="Y49" s="227"/>
      <c r="Z49" s="227"/>
      <c r="AD49" s="234"/>
    </row>
    <row r="50" spans="1:30" s="213" customFormat="1" ht="25.9" customHeight="1" x14ac:dyDescent="0.2">
      <c r="A50" s="225" t="s">
        <v>831</v>
      </c>
      <c r="B50" s="232" t="str">
        <f>VLOOKUP(A50,'DB Accessori'!A:G,7,0)</f>
        <v>PDL 4100 Software update for 1 year (2 minimum per year)
after termination plus charge for re-activation</v>
      </c>
      <c r="C50" s="227">
        <v>1172</v>
      </c>
      <c r="D50" s="233">
        <v>0.4</v>
      </c>
      <c r="E50" s="233"/>
      <c r="F50" s="227">
        <f t="shared" si="0"/>
        <v>703.19999999999993</v>
      </c>
      <c r="G50" s="233">
        <v>0.46</v>
      </c>
      <c r="H50" s="233"/>
      <c r="I50" s="227">
        <f t="shared" si="1"/>
        <v>632.88</v>
      </c>
      <c r="J50" s="233">
        <v>0.4</v>
      </c>
      <c r="K50" s="233"/>
      <c r="L50" s="227">
        <f t="shared" si="15"/>
        <v>703.19999999999993</v>
      </c>
      <c r="M50" s="233">
        <v>0.4</v>
      </c>
      <c r="N50" s="233"/>
      <c r="O50" s="227">
        <f t="shared" si="16"/>
        <v>703.19999999999993</v>
      </c>
      <c r="P50" s="233">
        <v>0.4</v>
      </c>
      <c r="Q50" s="233"/>
      <c r="R50" s="227">
        <f t="shared" si="4"/>
        <v>703.19999999999993</v>
      </c>
      <c r="S50" s="233">
        <v>0.35</v>
      </c>
      <c r="T50" s="233"/>
      <c r="U50" s="227">
        <f t="shared" si="5"/>
        <v>761.80000000000007</v>
      </c>
      <c r="V50" s="233">
        <v>0.4</v>
      </c>
      <c r="W50" s="233"/>
      <c r="X50" s="227">
        <f t="shared" si="6"/>
        <v>703.19999999999993</v>
      </c>
      <c r="Y50" s="227"/>
      <c r="Z50" s="227"/>
      <c r="AD50" s="234"/>
    </row>
    <row r="51" spans="1:30" s="213" customFormat="1" ht="25.9" customHeight="1" x14ac:dyDescent="0.2">
      <c r="A51" s="225" t="s">
        <v>833</v>
      </c>
      <c r="B51" s="232" t="str">
        <f>VLOOKUP(A51,'DB Accessori'!A:G,7,0)</f>
        <v>PDL 4100 Software update for 2 years (2 minimum per year)</v>
      </c>
      <c r="C51" s="227">
        <v>1474</v>
      </c>
      <c r="D51" s="233">
        <v>0.4</v>
      </c>
      <c r="E51" s="233"/>
      <c r="F51" s="227">
        <f t="shared" si="0"/>
        <v>884.4</v>
      </c>
      <c r="G51" s="233">
        <v>0.55000000000000004</v>
      </c>
      <c r="H51" s="233"/>
      <c r="I51" s="227">
        <f t="shared" si="1"/>
        <v>663.3</v>
      </c>
      <c r="J51" s="233">
        <v>0.4</v>
      </c>
      <c r="K51" s="233"/>
      <c r="L51" s="227">
        <f t="shared" si="15"/>
        <v>884.4</v>
      </c>
      <c r="M51" s="233">
        <v>0.4</v>
      </c>
      <c r="N51" s="233"/>
      <c r="O51" s="227">
        <f t="shared" si="16"/>
        <v>884.4</v>
      </c>
      <c r="P51" s="233">
        <v>0.4</v>
      </c>
      <c r="Q51" s="233"/>
      <c r="R51" s="227">
        <f t="shared" si="4"/>
        <v>884.4</v>
      </c>
      <c r="S51" s="233">
        <v>0.35</v>
      </c>
      <c r="T51" s="233"/>
      <c r="U51" s="227">
        <f t="shared" si="5"/>
        <v>958.1</v>
      </c>
      <c r="V51" s="233">
        <v>0.4</v>
      </c>
      <c r="W51" s="233"/>
      <c r="X51" s="227">
        <f t="shared" si="6"/>
        <v>884.4</v>
      </c>
      <c r="Y51" s="227"/>
      <c r="Z51" s="227"/>
      <c r="AD51" s="234"/>
    </row>
    <row r="52" spans="1:30" s="213" customFormat="1" ht="25.9" customHeight="1" x14ac:dyDescent="0.2">
      <c r="A52" s="225" t="s">
        <v>1494</v>
      </c>
      <c r="B52" s="232" t="str">
        <f>VLOOKUP(A52,'DB Accessori'!A:G,7,0)</f>
        <v>PDL 4200 Software update for 1 year (2 minimum per year)</v>
      </c>
      <c r="C52" s="227">
        <v>818</v>
      </c>
      <c r="D52" s="233">
        <v>0.4</v>
      </c>
      <c r="E52" s="233"/>
      <c r="F52" s="227">
        <f t="shared" si="0"/>
        <v>490.79999999999995</v>
      </c>
      <c r="G52" s="233">
        <v>0.46</v>
      </c>
      <c r="H52" s="233"/>
      <c r="I52" s="227">
        <f t="shared" si="1"/>
        <v>441.72</v>
      </c>
      <c r="J52" s="233">
        <v>0.4</v>
      </c>
      <c r="K52" s="233"/>
      <c r="L52" s="227">
        <f t="shared" si="15"/>
        <v>490.79999999999995</v>
      </c>
      <c r="M52" s="233">
        <v>0.4</v>
      </c>
      <c r="N52" s="233"/>
      <c r="O52" s="227">
        <f t="shared" si="16"/>
        <v>490.79999999999995</v>
      </c>
      <c r="P52" s="233">
        <v>0.4</v>
      </c>
      <c r="Q52" s="233"/>
      <c r="R52" s="227">
        <f t="shared" si="4"/>
        <v>490.79999999999995</v>
      </c>
      <c r="S52" s="233">
        <v>0.35</v>
      </c>
      <c r="T52" s="233"/>
      <c r="U52" s="227">
        <f t="shared" si="5"/>
        <v>531.70000000000005</v>
      </c>
      <c r="V52" s="233">
        <v>0.4</v>
      </c>
      <c r="W52" s="233"/>
      <c r="X52" s="227">
        <f t="shared" si="6"/>
        <v>490.79999999999995</v>
      </c>
      <c r="Y52" s="227"/>
      <c r="Z52" s="227"/>
      <c r="AD52" s="234"/>
    </row>
    <row r="53" spans="1:30" s="213" customFormat="1" ht="25.9" customHeight="1" x14ac:dyDescent="0.2">
      <c r="A53" s="225" t="s">
        <v>1495</v>
      </c>
      <c r="B53" s="232" t="str">
        <f>VLOOKUP(A53,'DB Accessori'!A:G,7,0)</f>
        <v>PDL 4200 Software update for 1 year (2 minimum per year)
after termination plus charge for re-activation</v>
      </c>
      <c r="C53" s="227">
        <v>1172</v>
      </c>
      <c r="D53" s="233">
        <v>0.4</v>
      </c>
      <c r="E53" s="233"/>
      <c r="F53" s="227">
        <f t="shared" si="0"/>
        <v>703.19999999999993</v>
      </c>
      <c r="G53" s="233">
        <v>0.46</v>
      </c>
      <c r="H53" s="233"/>
      <c r="I53" s="227">
        <f t="shared" si="1"/>
        <v>632.88</v>
      </c>
      <c r="J53" s="233">
        <v>0.4</v>
      </c>
      <c r="K53" s="233"/>
      <c r="L53" s="227">
        <f t="shared" si="15"/>
        <v>703.19999999999993</v>
      </c>
      <c r="M53" s="233">
        <v>0.4</v>
      </c>
      <c r="N53" s="233"/>
      <c r="O53" s="227">
        <f t="shared" si="16"/>
        <v>703.19999999999993</v>
      </c>
      <c r="P53" s="233">
        <v>0.4</v>
      </c>
      <c r="Q53" s="233"/>
      <c r="R53" s="227">
        <f t="shared" si="4"/>
        <v>703.19999999999993</v>
      </c>
      <c r="S53" s="233">
        <v>0.35</v>
      </c>
      <c r="T53" s="233"/>
      <c r="U53" s="227">
        <f t="shared" si="5"/>
        <v>761.80000000000007</v>
      </c>
      <c r="V53" s="233">
        <v>0.4</v>
      </c>
      <c r="W53" s="233"/>
      <c r="X53" s="227">
        <f t="shared" si="6"/>
        <v>703.19999999999993</v>
      </c>
      <c r="Y53" s="227"/>
      <c r="Z53" s="227"/>
      <c r="AD53" s="234"/>
    </row>
    <row r="54" spans="1:30" s="213" customFormat="1" ht="25.9" customHeight="1" x14ac:dyDescent="0.2">
      <c r="A54" s="225" t="s">
        <v>1496</v>
      </c>
      <c r="B54" s="232" t="str">
        <f>VLOOKUP(A54,'DB Accessori'!A:G,7,0)</f>
        <v>PDL 4200 Software update for 2 years (2 minimum per year)</v>
      </c>
      <c r="C54" s="227">
        <v>1474</v>
      </c>
      <c r="D54" s="233">
        <v>0.4</v>
      </c>
      <c r="E54" s="233"/>
      <c r="F54" s="227">
        <f t="shared" si="0"/>
        <v>884.4</v>
      </c>
      <c r="G54" s="233">
        <v>0.55000000000000004</v>
      </c>
      <c r="H54" s="233"/>
      <c r="I54" s="227">
        <f t="shared" si="1"/>
        <v>663.3</v>
      </c>
      <c r="J54" s="233">
        <v>0.4</v>
      </c>
      <c r="K54" s="233"/>
      <c r="L54" s="227">
        <f t="shared" si="15"/>
        <v>884.4</v>
      </c>
      <c r="M54" s="233">
        <v>0.4</v>
      </c>
      <c r="N54" s="233"/>
      <c r="O54" s="227">
        <f t="shared" si="16"/>
        <v>884.4</v>
      </c>
      <c r="P54" s="233">
        <v>0.4</v>
      </c>
      <c r="Q54" s="233"/>
      <c r="R54" s="227">
        <f t="shared" si="4"/>
        <v>884.4</v>
      </c>
      <c r="S54" s="233">
        <v>0.35</v>
      </c>
      <c r="T54" s="233"/>
      <c r="U54" s="227">
        <f t="shared" si="5"/>
        <v>958.1</v>
      </c>
      <c r="V54" s="233">
        <v>0.4</v>
      </c>
      <c r="W54" s="233"/>
      <c r="X54" s="227">
        <f t="shared" si="6"/>
        <v>884.4</v>
      </c>
      <c r="Y54" s="227"/>
      <c r="Z54" s="227"/>
      <c r="AD54" s="234"/>
    </row>
    <row r="55" spans="1:30" s="213" customFormat="1" ht="25.9" customHeight="1" x14ac:dyDescent="0.2">
      <c r="A55" s="225" t="s">
        <v>835</v>
      </c>
      <c r="B55" s="232" t="str">
        <f>VLOOKUP(A55,'DB Accessori'!A:G,7,0)</f>
        <v>PDL 7100 Software update for 1 year (2 minimum per year)</v>
      </c>
      <c r="C55" s="227">
        <v>818</v>
      </c>
      <c r="D55" s="233">
        <v>0.4</v>
      </c>
      <c r="E55" s="233"/>
      <c r="F55" s="227">
        <f t="shared" si="0"/>
        <v>490.79999999999995</v>
      </c>
      <c r="G55" s="233">
        <v>0.46</v>
      </c>
      <c r="H55" s="233"/>
      <c r="I55" s="227">
        <f t="shared" si="1"/>
        <v>441.72</v>
      </c>
      <c r="J55" s="233">
        <v>0.4</v>
      </c>
      <c r="K55" s="233"/>
      <c r="L55" s="227">
        <f t="shared" si="15"/>
        <v>490.79999999999995</v>
      </c>
      <c r="M55" s="233">
        <v>0.4</v>
      </c>
      <c r="N55" s="233"/>
      <c r="O55" s="227">
        <f t="shared" si="16"/>
        <v>490.79999999999995</v>
      </c>
      <c r="P55" s="233">
        <v>0.4</v>
      </c>
      <c r="Q55" s="233"/>
      <c r="R55" s="227">
        <f t="shared" si="4"/>
        <v>490.79999999999995</v>
      </c>
      <c r="S55" s="233">
        <v>0.35</v>
      </c>
      <c r="T55" s="233"/>
      <c r="U55" s="227">
        <f t="shared" si="5"/>
        <v>531.70000000000005</v>
      </c>
      <c r="V55" s="233">
        <v>0.4</v>
      </c>
      <c r="W55" s="233"/>
      <c r="X55" s="227">
        <f t="shared" si="6"/>
        <v>490.79999999999995</v>
      </c>
      <c r="Y55" s="227"/>
      <c r="Z55" s="227"/>
      <c r="AD55" s="234"/>
    </row>
    <row r="56" spans="1:30" s="213" customFormat="1" ht="25.9" customHeight="1" x14ac:dyDescent="0.2">
      <c r="A56" s="225" t="s">
        <v>837</v>
      </c>
      <c r="B56" s="232" t="str">
        <f>VLOOKUP(A56,'DB Accessori'!A:G,7,0)</f>
        <v>PDL 7100 Software update for 1 year (2 minimum per year)
after termination plus charge for re-activation</v>
      </c>
      <c r="C56" s="227">
        <v>1172</v>
      </c>
      <c r="D56" s="233">
        <v>0.4</v>
      </c>
      <c r="E56" s="233"/>
      <c r="F56" s="227">
        <f t="shared" si="0"/>
        <v>703.19999999999993</v>
      </c>
      <c r="G56" s="233">
        <v>0.46</v>
      </c>
      <c r="H56" s="233"/>
      <c r="I56" s="227">
        <f t="shared" si="1"/>
        <v>632.88</v>
      </c>
      <c r="J56" s="233">
        <v>0.4</v>
      </c>
      <c r="K56" s="233"/>
      <c r="L56" s="227">
        <f t="shared" si="15"/>
        <v>703.19999999999993</v>
      </c>
      <c r="M56" s="233">
        <v>0.4</v>
      </c>
      <c r="N56" s="233"/>
      <c r="O56" s="227">
        <f t="shared" si="16"/>
        <v>703.19999999999993</v>
      </c>
      <c r="P56" s="233">
        <v>0.4</v>
      </c>
      <c r="Q56" s="233"/>
      <c r="R56" s="227">
        <f t="shared" si="4"/>
        <v>703.19999999999993</v>
      </c>
      <c r="S56" s="233">
        <v>0.35</v>
      </c>
      <c r="T56" s="233"/>
      <c r="U56" s="227">
        <f t="shared" si="5"/>
        <v>761.80000000000007</v>
      </c>
      <c r="V56" s="233">
        <v>0.4</v>
      </c>
      <c r="W56" s="233"/>
      <c r="X56" s="227">
        <f t="shared" si="6"/>
        <v>703.19999999999993</v>
      </c>
      <c r="Y56" s="227"/>
      <c r="Z56" s="227"/>
      <c r="AD56" s="234"/>
    </row>
    <row r="57" spans="1:30" s="213" customFormat="1" ht="25.9" customHeight="1" x14ac:dyDescent="0.2">
      <c r="A57" s="225" t="s">
        <v>839</v>
      </c>
      <c r="B57" s="232" t="str">
        <f>VLOOKUP(A57,'DB Accessori'!A:G,7,0)</f>
        <v>PDL 7100 Software update for 2 years (2 minimum per year)</v>
      </c>
      <c r="C57" s="227">
        <v>1474</v>
      </c>
      <c r="D57" s="233">
        <v>0.4</v>
      </c>
      <c r="E57" s="233"/>
      <c r="F57" s="227">
        <f t="shared" si="0"/>
        <v>884.4</v>
      </c>
      <c r="G57" s="233">
        <v>0.55000000000000004</v>
      </c>
      <c r="H57" s="233"/>
      <c r="I57" s="227">
        <f t="shared" si="1"/>
        <v>663.3</v>
      </c>
      <c r="J57" s="233">
        <v>0.4</v>
      </c>
      <c r="K57" s="233"/>
      <c r="L57" s="227">
        <f t="shared" si="15"/>
        <v>884.4</v>
      </c>
      <c r="M57" s="233">
        <v>0.4</v>
      </c>
      <c r="N57" s="233"/>
      <c r="O57" s="227">
        <f t="shared" si="16"/>
        <v>884.4</v>
      </c>
      <c r="P57" s="233">
        <v>0.4</v>
      </c>
      <c r="Q57" s="233"/>
      <c r="R57" s="227">
        <f t="shared" si="4"/>
        <v>884.4</v>
      </c>
      <c r="S57" s="233">
        <v>0.35</v>
      </c>
      <c r="T57" s="233"/>
      <c r="U57" s="227">
        <f t="shared" si="5"/>
        <v>958.1</v>
      </c>
      <c r="V57" s="233">
        <v>0.4</v>
      </c>
      <c r="W57" s="233"/>
      <c r="X57" s="227">
        <f t="shared" si="6"/>
        <v>884.4</v>
      </c>
      <c r="Y57" s="227"/>
      <c r="Z57" s="227"/>
      <c r="AD57" s="234"/>
    </row>
    <row r="58" spans="1:30" s="213" customFormat="1" ht="25.9" customHeight="1" x14ac:dyDescent="0.2">
      <c r="A58" s="225" t="s">
        <v>841</v>
      </c>
      <c r="B58" s="232" t="str">
        <f>VLOOKUP(A58,'DB Accessori'!A:G,7,0)</f>
        <v>PDL 5600 Software update for 1 year (2 minimum per year)</v>
      </c>
      <c r="C58" s="227">
        <v>941</v>
      </c>
      <c r="D58" s="233">
        <v>0.4</v>
      </c>
      <c r="E58" s="233"/>
      <c r="F58" s="227">
        <f t="shared" si="0"/>
        <v>564.6</v>
      </c>
      <c r="G58" s="233">
        <v>0.46</v>
      </c>
      <c r="H58" s="233"/>
      <c r="I58" s="227">
        <f t="shared" si="1"/>
        <v>508.14000000000004</v>
      </c>
      <c r="J58" s="233">
        <v>0.4</v>
      </c>
      <c r="K58" s="233"/>
      <c r="L58" s="227">
        <f t="shared" si="15"/>
        <v>564.6</v>
      </c>
      <c r="M58" s="233">
        <v>0.4</v>
      </c>
      <c r="N58" s="233"/>
      <c r="O58" s="227">
        <f t="shared" si="16"/>
        <v>564.6</v>
      </c>
      <c r="P58" s="233">
        <v>0.4</v>
      </c>
      <c r="Q58" s="233"/>
      <c r="R58" s="227">
        <f t="shared" si="4"/>
        <v>564.6</v>
      </c>
      <c r="S58" s="233">
        <v>0.35</v>
      </c>
      <c r="T58" s="233"/>
      <c r="U58" s="227">
        <f t="shared" si="5"/>
        <v>611.65</v>
      </c>
      <c r="V58" s="233">
        <v>0.4</v>
      </c>
      <c r="W58" s="233"/>
      <c r="X58" s="227">
        <f t="shared" si="6"/>
        <v>564.6</v>
      </c>
      <c r="Y58" s="227"/>
      <c r="Z58" s="227"/>
      <c r="AD58" s="234"/>
    </row>
    <row r="59" spans="1:30" s="213" customFormat="1" ht="25.9" customHeight="1" x14ac:dyDescent="0.2">
      <c r="A59" s="225" t="s">
        <v>843</v>
      </c>
      <c r="B59" s="232" t="str">
        <f>VLOOKUP(A59,'DB Accessori'!A:G,7,0)</f>
        <v>PDL 5600 Software update for 1 year (2 minimum per year) after termination plus charge for re-activation</v>
      </c>
      <c r="C59" s="227">
        <v>1412</v>
      </c>
      <c r="D59" s="233">
        <v>0.4</v>
      </c>
      <c r="E59" s="233"/>
      <c r="F59" s="227">
        <f t="shared" si="0"/>
        <v>847.19999999999993</v>
      </c>
      <c r="G59" s="233">
        <v>0.46</v>
      </c>
      <c r="H59" s="233"/>
      <c r="I59" s="227">
        <f t="shared" si="1"/>
        <v>762.48</v>
      </c>
      <c r="J59" s="233">
        <v>0.4</v>
      </c>
      <c r="K59" s="233"/>
      <c r="L59" s="227">
        <f t="shared" si="15"/>
        <v>847.19999999999993</v>
      </c>
      <c r="M59" s="233">
        <v>0.4</v>
      </c>
      <c r="N59" s="233"/>
      <c r="O59" s="227">
        <f t="shared" si="16"/>
        <v>847.19999999999993</v>
      </c>
      <c r="P59" s="233">
        <v>0.4</v>
      </c>
      <c r="Q59" s="233"/>
      <c r="R59" s="227">
        <f t="shared" si="4"/>
        <v>847.19999999999993</v>
      </c>
      <c r="S59" s="233">
        <v>0.35</v>
      </c>
      <c r="T59" s="233"/>
      <c r="U59" s="227">
        <f t="shared" si="5"/>
        <v>917.80000000000007</v>
      </c>
      <c r="V59" s="233">
        <v>0.4</v>
      </c>
      <c r="W59" s="233"/>
      <c r="X59" s="227">
        <f t="shared" si="6"/>
        <v>847.19999999999993</v>
      </c>
      <c r="Y59" s="227"/>
      <c r="Z59" s="227"/>
      <c r="AD59" s="234"/>
    </row>
    <row r="60" spans="1:30" s="213" customFormat="1" ht="25.9" customHeight="1" x14ac:dyDescent="0.2">
      <c r="A60" s="225" t="s">
        <v>845</v>
      </c>
      <c r="B60" s="232" t="str">
        <f>VLOOKUP(A60,'DB Accessori'!A:G,7,0)</f>
        <v>PDL 5600 Software update for 2 years (2 minimum per year)</v>
      </c>
      <c r="C60" s="227">
        <v>1695</v>
      </c>
      <c r="D60" s="233">
        <v>0.4</v>
      </c>
      <c r="E60" s="233"/>
      <c r="F60" s="227">
        <f t="shared" si="0"/>
        <v>1017</v>
      </c>
      <c r="G60" s="233">
        <v>0.55000000000000004</v>
      </c>
      <c r="H60" s="233"/>
      <c r="I60" s="227">
        <f t="shared" si="1"/>
        <v>762.74999999999989</v>
      </c>
      <c r="J60" s="233">
        <v>0.4</v>
      </c>
      <c r="K60" s="233"/>
      <c r="L60" s="227">
        <f t="shared" si="15"/>
        <v>1017</v>
      </c>
      <c r="M60" s="233">
        <v>0.4</v>
      </c>
      <c r="N60" s="233"/>
      <c r="O60" s="227">
        <f t="shared" si="16"/>
        <v>1017</v>
      </c>
      <c r="P60" s="233">
        <v>0.4</v>
      </c>
      <c r="Q60" s="233"/>
      <c r="R60" s="227">
        <f t="shared" si="4"/>
        <v>1017</v>
      </c>
      <c r="S60" s="233">
        <v>0.35</v>
      </c>
      <c r="T60" s="233"/>
      <c r="U60" s="227">
        <f t="shared" si="5"/>
        <v>1101.75</v>
      </c>
      <c r="V60" s="233">
        <v>0.4</v>
      </c>
      <c r="W60" s="233"/>
      <c r="X60" s="227">
        <f t="shared" si="6"/>
        <v>1017</v>
      </c>
      <c r="Y60" s="227"/>
      <c r="Z60" s="227"/>
      <c r="AD60" s="234"/>
    </row>
    <row r="61" spans="1:30" s="213" customFormat="1" ht="25.9" customHeight="1" x14ac:dyDescent="0.2">
      <c r="A61" s="225" t="s">
        <v>847</v>
      </c>
      <c r="B61" s="232" t="str">
        <f>VLOOKUP(A61,'DB Accessori'!A:G,7,0)</f>
        <v>PDL 8000 Software update for 1 year (2 minimum per year)</v>
      </c>
      <c r="C61" s="227">
        <v>1032</v>
      </c>
      <c r="D61" s="233">
        <v>0.4</v>
      </c>
      <c r="E61" s="233"/>
      <c r="F61" s="227">
        <f t="shared" si="0"/>
        <v>619.19999999999993</v>
      </c>
      <c r="G61" s="233">
        <v>0.46</v>
      </c>
      <c r="H61" s="233"/>
      <c r="I61" s="227">
        <f t="shared" si="1"/>
        <v>557.28000000000009</v>
      </c>
      <c r="J61" s="233">
        <v>0.4</v>
      </c>
      <c r="K61" s="233"/>
      <c r="L61" s="227">
        <f t="shared" si="15"/>
        <v>619.19999999999993</v>
      </c>
      <c r="M61" s="233">
        <v>0.4</v>
      </c>
      <c r="N61" s="233"/>
      <c r="O61" s="227">
        <f t="shared" si="16"/>
        <v>619.19999999999993</v>
      </c>
      <c r="P61" s="233">
        <v>0.4</v>
      </c>
      <c r="Q61" s="233"/>
      <c r="R61" s="227">
        <f t="shared" si="4"/>
        <v>619.19999999999993</v>
      </c>
      <c r="S61" s="233">
        <v>0.35</v>
      </c>
      <c r="T61" s="233"/>
      <c r="U61" s="227">
        <f t="shared" si="5"/>
        <v>670.80000000000007</v>
      </c>
      <c r="V61" s="233">
        <v>0.4</v>
      </c>
      <c r="W61" s="233"/>
      <c r="X61" s="227">
        <f t="shared" si="6"/>
        <v>619.19999999999993</v>
      </c>
      <c r="Y61" s="227"/>
      <c r="Z61" s="227"/>
      <c r="AD61" s="234"/>
    </row>
    <row r="62" spans="1:30" s="213" customFormat="1" ht="25.9" customHeight="1" x14ac:dyDescent="0.2">
      <c r="A62" s="225" t="s">
        <v>849</v>
      </c>
      <c r="B62" s="232" t="str">
        <f>VLOOKUP(A62,'DB Accessori'!A:G,7,0)</f>
        <v>PDL 8000 Software update for 1 year (2 minimum per year) after termination plus charge for re-activation</v>
      </c>
      <c r="C62" s="227">
        <v>1535</v>
      </c>
      <c r="D62" s="233">
        <v>0.4</v>
      </c>
      <c r="E62" s="233"/>
      <c r="F62" s="227">
        <f t="shared" si="0"/>
        <v>921</v>
      </c>
      <c r="G62" s="233">
        <v>0.46</v>
      </c>
      <c r="H62" s="233"/>
      <c r="I62" s="227">
        <f t="shared" si="1"/>
        <v>828.90000000000009</v>
      </c>
      <c r="J62" s="233">
        <v>0.4</v>
      </c>
      <c r="K62" s="233"/>
      <c r="L62" s="227">
        <f t="shared" si="15"/>
        <v>921</v>
      </c>
      <c r="M62" s="233">
        <v>0.4</v>
      </c>
      <c r="N62" s="233"/>
      <c r="O62" s="227">
        <f t="shared" si="16"/>
        <v>921</v>
      </c>
      <c r="P62" s="233">
        <v>0.4</v>
      </c>
      <c r="Q62" s="233"/>
      <c r="R62" s="227">
        <f t="shared" si="4"/>
        <v>921</v>
      </c>
      <c r="S62" s="233">
        <v>0.35</v>
      </c>
      <c r="T62" s="233"/>
      <c r="U62" s="227">
        <f t="shared" si="5"/>
        <v>997.75</v>
      </c>
      <c r="V62" s="233">
        <v>0.4</v>
      </c>
      <c r="W62" s="233"/>
      <c r="X62" s="227">
        <f t="shared" si="6"/>
        <v>921</v>
      </c>
      <c r="Y62" s="227"/>
      <c r="Z62" s="227"/>
      <c r="AD62" s="234"/>
    </row>
    <row r="63" spans="1:30" s="213" customFormat="1" ht="25.9" customHeight="1" x14ac:dyDescent="0.2">
      <c r="A63" s="225" t="s">
        <v>851</v>
      </c>
      <c r="B63" s="232" t="str">
        <f>VLOOKUP(A63,'DB Accessori'!A:G,7,0)</f>
        <v>PDL 8000 Software update for 2 years (2 minimum per year)</v>
      </c>
      <c r="C63" s="227">
        <v>1855</v>
      </c>
      <c r="D63" s="233">
        <v>0.4</v>
      </c>
      <c r="E63" s="233"/>
      <c r="F63" s="227">
        <f t="shared" si="0"/>
        <v>1113</v>
      </c>
      <c r="G63" s="233">
        <v>0.55000000000000004</v>
      </c>
      <c r="H63" s="233"/>
      <c r="I63" s="227">
        <f t="shared" si="1"/>
        <v>834.74999999999989</v>
      </c>
      <c r="J63" s="233">
        <v>0.4</v>
      </c>
      <c r="K63" s="233"/>
      <c r="L63" s="227">
        <f t="shared" si="15"/>
        <v>1113</v>
      </c>
      <c r="M63" s="233">
        <v>0.4</v>
      </c>
      <c r="N63" s="233"/>
      <c r="O63" s="227">
        <f t="shared" si="16"/>
        <v>1113</v>
      </c>
      <c r="P63" s="233">
        <v>0.4</v>
      </c>
      <c r="Q63" s="233"/>
      <c r="R63" s="227">
        <f t="shared" si="4"/>
        <v>1113</v>
      </c>
      <c r="S63" s="233">
        <v>0.35</v>
      </c>
      <c r="T63" s="233"/>
      <c r="U63" s="227">
        <f t="shared" si="5"/>
        <v>1205.75</v>
      </c>
      <c r="V63" s="233">
        <v>0.4</v>
      </c>
      <c r="W63" s="233"/>
      <c r="X63" s="227">
        <f t="shared" si="6"/>
        <v>1113</v>
      </c>
      <c r="Y63" s="227"/>
      <c r="Z63" s="227"/>
      <c r="AD63" s="234"/>
    </row>
    <row r="64" spans="1:30" s="213" customFormat="1" ht="25.9" customHeight="1" x14ac:dyDescent="0.2">
      <c r="A64" s="225" t="s">
        <v>853</v>
      </c>
      <c r="B64" s="232" t="str">
        <f>VLOOKUP(A64,'DB Accessori'!A:G,7,0)</f>
        <v>PDL 8100 Software update for 1 year (2 minimum per year)</v>
      </c>
      <c r="C64" s="227">
        <v>1032</v>
      </c>
      <c r="D64" s="233">
        <v>0.4</v>
      </c>
      <c r="E64" s="233"/>
      <c r="F64" s="227">
        <f t="shared" si="0"/>
        <v>619.19999999999993</v>
      </c>
      <c r="G64" s="233">
        <v>0.46</v>
      </c>
      <c r="H64" s="233"/>
      <c r="I64" s="227">
        <f t="shared" si="1"/>
        <v>557.28000000000009</v>
      </c>
      <c r="J64" s="233">
        <v>0.4</v>
      </c>
      <c r="K64" s="233"/>
      <c r="L64" s="227">
        <f t="shared" si="15"/>
        <v>619.19999999999993</v>
      </c>
      <c r="M64" s="233">
        <v>0.4</v>
      </c>
      <c r="N64" s="233"/>
      <c r="O64" s="227">
        <f t="shared" si="16"/>
        <v>619.19999999999993</v>
      </c>
      <c r="P64" s="233">
        <v>0.4</v>
      </c>
      <c r="Q64" s="233"/>
      <c r="R64" s="227">
        <f t="shared" si="4"/>
        <v>619.19999999999993</v>
      </c>
      <c r="S64" s="233">
        <v>0.35</v>
      </c>
      <c r="T64" s="233"/>
      <c r="U64" s="227">
        <f t="shared" si="5"/>
        <v>670.80000000000007</v>
      </c>
      <c r="V64" s="233">
        <v>0.4</v>
      </c>
      <c r="W64" s="233"/>
      <c r="X64" s="227">
        <f t="shared" si="6"/>
        <v>619.19999999999993</v>
      </c>
      <c r="Y64" s="227"/>
      <c r="Z64" s="227"/>
      <c r="AD64" s="234"/>
    </row>
    <row r="65" spans="1:30" s="213" customFormat="1" ht="25.9" customHeight="1" x14ac:dyDescent="0.2">
      <c r="A65" s="225" t="s">
        <v>855</v>
      </c>
      <c r="B65" s="232" t="str">
        <f>VLOOKUP(A65,'DB Accessori'!A:G,7,0)</f>
        <v>PDL 8100 Software update for 1 year (2 minimum per year) after termination plus charge for re-activation</v>
      </c>
      <c r="C65" s="227">
        <v>1535</v>
      </c>
      <c r="D65" s="233">
        <v>0.4</v>
      </c>
      <c r="E65" s="233"/>
      <c r="F65" s="227">
        <f t="shared" si="0"/>
        <v>921</v>
      </c>
      <c r="G65" s="233">
        <v>0.46</v>
      </c>
      <c r="H65" s="233"/>
      <c r="I65" s="227">
        <f t="shared" si="1"/>
        <v>828.90000000000009</v>
      </c>
      <c r="J65" s="233">
        <v>0.4</v>
      </c>
      <c r="K65" s="233"/>
      <c r="L65" s="227">
        <f t="shared" si="15"/>
        <v>921</v>
      </c>
      <c r="M65" s="233">
        <v>0.4</v>
      </c>
      <c r="N65" s="233"/>
      <c r="O65" s="227">
        <f t="shared" si="16"/>
        <v>921</v>
      </c>
      <c r="P65" s="233">
        <v>0.4</v>
      </c>
      <c r="Q65" s="233"/>
      <c r="R65" s="227">
        <f t="shared" si="4"/>
        <v>921</v>
      </c>
      <c r="S65" s="233">
        <v>0.35</v>
      </c>
      <c r="T65" s="233"/>
      <c r="U65" s="227">
        <f t="shared" si="5"/>
        <v>997.75</v>
      </c>
      <c r="V65" s="233">
        <v>0.4</v>
      </c>
      <c r="W65" s="233"/>
      <c r="X65" s="227">
        <f t="shared" si="6"/>
        <v>921</v>
      </c>
      <c r="Y65" s="227"/>
      <c r="Z65" s="227"/>
      <c r="AD65" s="234"/>
    </row>
    <row r="66" spans="1:30" s="213" customFormat="1" ht="25.9" customHeight="1" x14ac:dyDescent="0.2">
      <c r="A66" s="225" t="s">
        <v>857</v>
      </c>
      <c r="B66" s="232" t="str">
        <f>VLOOKUP(A66,'DB Accessori'!A:G,7,0)</f>
        <v>PDL 8100 Software update for 2 years (2 minimum per year)</v>
      </c>
      <c r="C66" s="227">
        <v>1855</v>
      </c>
      <c r="D66" s="233">
        <v>0.4</v>
      </c>
      <c r="E66" s="233"/>
      <c r="F66" s="227">
        <f t="shared" si="0"/>
        <v>1113</v>
      </c>
      <c r="G66" s="233">
        <v>0.55000000000000004</v>
      </c>
      <c r="H66" s="233"/>
      <c r="I66" s="227">
        <f t="shared" si="1"/>
        <v>834.74999999999989</v>
      </c>
      <c r="J66" s="233">
        <v>0.4</v>
      </c>
      <c r="K66" s="233"/>
      <c r="L66" s="227">
        <f t="shared" si="15"/>
        <v>1113</v>
      </c>
      <c r="M66" s="233">
        <v>0.4</v>
      </c>
      <c r="N66" s="233"/>
      <c r="O66" s="227">
        <f t="shared" si="16"/>
        <v>1113</v>
      </c>
      <c r="P66" s="233">
        <v>0.4</v>
      </c>
      <c r="Q66" s="233"/>
      <c r="R66" s="227">
        <f t="shared" si="4"/>
        <v>1113</v>
      </c>
      <c r="S66" s="233">
        <v>0.35</v>
      </c>
      <c r="T66" s="233"/>
      <c r="U66" s="227">
        <f t="shared" si="5"/>
        <v>1205.75</v>
      </c>
      <c r="V66" s="233">
        <v>0.4</v>
      </c>
      <c r="W66" s="233"/>
      <c r="X66" s="227">
        <f t="shared" si="6"/>
        <v>1113</v>
      </c>
      <c r="Y66" s="227"/>
      <c r="Z66" s="227"/>
      <c r="AD66" s="234"/>
    </row>
    <row r="67" spans="1:30" s="213" customFormat="1" ht="20.100000000000001" customHeight="1" x14ac:dyDescent="0.2">
      <c r="A67" s="225" t="s">
        <v>859</v>
      </c>
      <c r="B67" s="232" t="str">
        <f>VLOOKUP(A67,'DB Accessori'!A:G,7,0)</f>
        <v>Universal pick-up stick
for direct ignition coils (adaptor for various ignition coil designs)</v>
      </c>
      <c r="C67" s="227">
        <v>53</v>
      </c>
      <c r="D67" s="233">
        <v>0.4</v>
      </c>
      <c r="E67" s="233"/>
      <c r="F67" s="227">
        <f t="shared" si="0"/>
        <v>31.799999999999997</v>
      </c>
      <c r="G67" s="233">
        <v>0.55000000000000004</v>
      </c>
      <c r="H67" s="233"/>
      <c r="I67" s="227">
        <f t="shared" si="1"/>
        <v>23.849999999999998</v>
      </c>
      <c r="J67" s="233">
        <v>0.4</v>
      </c>
      <c r="K67" s="233"/>
      <c r="L67" s="227">
        <f t="shared" si="15"/>
        <v>31.799999999999997</v>
      </c>
      <c r="M67" s="233">
        <v>0.4</v>
      </c>
      <c r="N67" s="233"/>
      <c r="O67" s="227">
        <f t="shared" si="16"/>
        <v>31.799999999999997</v>
      </c>
      <c r="P67" s="233">
        <v>0.4</v>
      </c>
      <c r="Q67" s="233"/>
      <c r="R67" s="227">
        <f t="shared" si="4"/>
        <v>31.799999999999997</v>
      </c>
      <c r="S67" s="233">
        <v>0.35</v>
      </c>
      <c r="T67" s="233"/>
      <c r="U67" s="227">
        <f t="shared" si="5"/>
        <v>34.450000000000003</v>
      </c>
      <c r="V67" s="233">
        <v>0.4</v>
      </c>
      <c r="W67" s="233"/>
      <c r="X67" s="227">
        <f t="shared" si="6"/>
        <v>31.799999999999997</v>
      </c>
      <c r="Y67" s="227"/>
      <c r="Z67" s="227"/>
      <c r="AD67" s="234"/>
    </row>
    <row r="68" spans="1:30" s="213" customFormat="1" ht="20.100000000000001" customHeight="1" x14ac:dyDescent="0.2">
      <c r="A68" s="225" t="s">
        <v>861</v>
      </c>
      <c r="B68" s="232" t="str">
        <f>VLOOKUP(A68,'DB Accessori'!A:G,7,0)</f>
        <v>Phono adapter required to use with pick up stick EAC0056L03A</v>
      </c>
      <c r="C68" s="227">
        <v>15.38</v>
      </c>
      <c r="D68" s="233">
        <v>0.4</v>
      </c>
      <c r="E68" s="233"/>
      <c r="F68" s="227">
        <f t="shared" ref="F68:F131" si="17">+(1-D68)*$C68</f>
        <v>9.2279999999999998</v>
      </c>
      <c r="G68" s="233">
        <v>0.55000000000000004</v>
      </c>
      <c r="H68" s="233"/>
      <c r="I68" s="227">
        <f t="shared" ref="I68:I131" si="18">+(1-G68)*$C68</f>
        <v>6.9209999999999994</v>
      </c>
      <c r="J68" s="233">
        <v>0.4</v>
      </c>
      <c r="K68" s="233"/>
      <c r="L68" s="227">
        <f t="shared" si="15"/>
        <v>9.2279999999999998</v>
      </c>
      <c r="M68" s="233">
        <v>0.4</v>
      </c>
      <c r="N68" s="233"/>
      <c r="O68" s="227">
        <f t="shared" si="16"/>
        <v>9.2279999999999998</v>
      </c>
      <c r="P68" s="233">
        <v>0.4</v>
      </c>
      <c r="Q68" s="233"/>
      <c r="R68" s="227">
        <f t="shared" ref="R68:R131" si="19">+(1-P68)*$C68</f>
        <v>9.2279999999999998</v>
      </c>
      <c r="S68" s="233">
        <v>0.35</v>
      </c>
      <c r="T68" s="233"/>
      <c r="U68" s="227">
        <f t="shared" ref="U68:U131" si="20">+(1-S68)*$C68</f>
        <v>9.9970000000000017</v>
      </c>
      <c r="V68" s="233">
        <v>0.4</v>
      </c>
      <c r="W68" s="233"/>
      <c r="X68" s="227">
        <f t="shared" ref="X68:X131" si="21">+(1-V68)*$C68</f>
        <v>9.2279999999999998</v>
      </c>
      <c r="Y68" s="227"/>
      <c r="Z68" s="227"/>
      <c r="AD68" s="234"/>
    </row>
    <row r="69" spans="1:30" s="213" customFormat="1" ht="20.100000000000001" customHeight="1" x14ac:dyDescent="0.2">
      <c r="A69" s="225" t="s">
        <v>863</v>
      </c>
      <c r="B69" s="232" t="str">
        <f>VLOOKUP(A69,'DB Accessori'!A:G,7,0)</f>
        <v>Single flag adaptor for 1 coil   (adaptor for different COP coil designs)</v>
      </c>
      <c r="C69" s="227">
        <v>22</v>
      </c>
      <c r="D69" s="233">
        <v>0.4</v>
      </c>
      <c r="E69" s="233"/>
      <c r="F69" s="227">
        <f t="shared" si="17"/>
        <v>13.2</v>
      </c>
      <c r="G69" s="233">
        <v>0.55000000000000004</v>
      </c>
      <c r="H69" s="233"/>
      <c r="I69" s="227">
        <f t="shared" si="18"/>
        <v>9.8999999999999986</v>
      </c>
      <c r="J69" s="233">
        <v>0.4</v>
      </c>
      <c r="K69" s="233"/>
      <c r="L69" s="227">
        <f t="shared" si="15"/>
        <v>13.2</v>
      </c>
      <c r="M69" s="233">
        <v>0.4</v>
      </c>
      <c r="N69" s="233"/>
      <c r="O69" s="227">
        <f t="shared" si="16"/>
        <v>13.2</v>
      </c>
      <c r="P69" s="233">
        <v>0.4</v>
      </c>
      <c r="Q69" s="233"/>
      <c r="R69" s="227">
        <f t="shared" si="19"/>
        <v>13.2</v>
      </c>
      <c r="S69" s="233">
        <v>0.35</v>
      </c>
      <c r="T69" s="233"/>
      <c r="U69" s="227">
        <f t="shared" si="20"/>
        <v>14.3</v>
      </c>
      <c r="V69" s="233">
        <v>0.4</v>
      </c>
      <c r="W69" s="233"/>
      <c r="X69" s="227">
        <f t="shared" si="21"/>
        <v>13.2</v>
      </c>
      <c r="Y69" s="227"/>
      <c r="Z69" s="227"/>
      <c r="AD69" s="234"/>
    </row>
    <row r="70" spans="1:30" s="213" customFormat="1" ht="20.100000000000001" customHeight="1" x14ac:dyDescent="0.2">
      <c r="A70" s="225" t="s">
        <v>865</v>
      </c>
      <c r="B70" s="232" t="str">
        <f>VLOOKUP(A70,'DB Accessori'!A:G,7,0)</f>
        <v>Three flag adaptor for 3 coils (adaptor for different COP coil designs)</v>
      </c>
      <c r="C70" s="227">
        <v>49</v>
      </c>
      <c r="D70" s="233">
        <v>0.4</v>
      </c>
      <c r="E70" s="233"/>
      <c r="F70" s="227">
        <f t="shared" si="17"/>
        <v>29.4</v>
      </c>
      <c r="G70" s="233">
        <v>0.55000000000000004</v>
      </c>
      <c r="H70" s="233"/>
      <c r="I70" s="227">
        <f t="shared" si="18"/>
        <v>22.049999999999997</v>
      </c>
      <c r="J70" s="233">
        <v>0.4</v>
      </c>
      <c r="K70" s="233"/>
      <c r="L70" s="227">
        <f t="shared" si="15"/>
        <v>29.4</v>
      </c>
      <c r="M70" s="233">
        <v>0.4</v>
      </c>
      <c r="N70" s="233"/>
      <c r="O70" s="227">
        <f t="shared" si="16"/>
        <v>29.4</v>
      </c>
      <c r="P70" s="233">
        <v>0.4</v>
      </c>
      <c r="Q70" s="233"/>
      <c r="R70" s="227">
        <f t="shared" si="19"/>
        <v>29.4</v>
      </c>
      <c r="S70" s="233">
        <v>0.35</v>
      </c>
      <c r="T70" s="233"/>
      <c r="U70" s="227">
        <f t="shared" si="20"/>
        <v>31.85</v>
      </c>
      <c r="V70" s="233">
        <v>0.4</v>
      </c>
      <c r="W70" s="233"/>
      <c r="X70" s="227">
        <f t="shared" si="21"/>
        <v>29.4</v>
      </c>
      <c r="Y70" s="227"/>
      <c r="Z70" s="227"/>
      <c r="AD70" s="234"/>
    </row>
    <row r="71" spans="1:30" s="213" customFormat="1" ht="20.100000000000001" customHeight="1" x14ac:dyDescent="0.2">
      <c r="A71" s="225" t="s">
        <v>867</v>
      </c>
      <c r="B71" s="232" t="str">
        <f>VLOOKUP(A71,'DB Accessori'!A:G,7,0)</f>
        <v>Pressure transducer 6,89 bar/100 psi</v>
      </c>
      <c r="C71" s="227">
        <v>661</v>
      </c>
      <c r="D71" s="233">
        <v>0.4</v>
      </c>
      <c r="E71" s="233"/>
      <c r="F71" s="227">
        <f t="shared" si="17"/>
        <v>396.59999999999997</v>
      </c>
      <c r="G71" s="233">
        <v>0.55000000000000004</v>
      </c>
      <c r="H71" s="233"/>
      <c r="I71" s="227">
        <f t="shared" si="18"/>
        <v>297.45</v>
      </c>
      <c r="J71" s="233">
        <v>0.4</v>
      </c>
      <c r="K71" s="233"/>
      <c r="L71" s="227">
        <f t="shared" si="15"/>
        <v>396.59999999999997</v>
      </c>
      <c r="M71" s="233">
        <v>0.4</v>
      </c>
      <c r="N71" s="233"/>
      <c r="O71" s="227">
        <f t="shared" si="16"/>
        <v>396.59999999999997</v>
      </c>
      <c r="P71" s="233">
        <v>0.4</v>
      </c>
      <c r="Q71" s="233"/>
      <c r="R71" s="227">
        <f t="shared" si="19"/>
        <v>396.59999999999997</v>
      </c>
      <c r="S71" s="233">
        <v>0.35</v>
      </c>
      <c r="T71" s="233"/>
      <c r="U71" s="227">
        <f t="shared" si="20"/>
        <v>429.65000000000003</v>
      </c>
      <c r="V71" s="233">
        <v>0.4</v>
      </c>
      <c r="W71" s="233"/>
      <c r="X71" s="227">
        <f t="shared" si="21"/>
        <v>396.59999999999997</v>
      </c>
      <c r="Y71" s="227"/>
      <c r="Z71" s="227"/>
      <c r="AD71" s="234"/>
    </row>
    <row r="72" spans="1:30" s="213" customFormat="1" ht="20.100000000000001" customHeight="1" x14ac:dyDescent="0.2">
      <c r="A72" s="225" t="s">
        <v>869</v>
      </c>
      <c r="B72" s="232" t="str">
        <f>VLOOKUP(A72,'DB Accessori'!A:G,7,0)</f>
        <v>Pressure transducer 34,45 bar/500 psi</v>
      </c>
      <c r="C72" s="227">
        <v>661</v>
      </c>
      <c r="D72" s="233">
        <v>0.4</v>
      </c>
      <c r="E72" s="233"/>
      <c r="F72" s="227">
        <f t="shared" si="17"/>
        <v>396.59999999999997</v>
      </c>
      <c r="G72" s="233">
        <v>0.55000000000000004</v>
      </c>
      <c r="H72" s="233"/>
      <c r="I72" s="227">
        <f t="shared" si="18"/>
        <v>297.45</v>
      </c>
      <c r="J72" s="233">
        <v>0.4</v>
      </c>
      <c r="K72" s="233"/>
      <c r="L72" s="227">
        <f t="shared" si="15"/>
        <v>396.59999999999997</v>
      </c>
      <c r="M72" s="233">
        <v>0.4</v>
      </c>
      <c r="N72" s="233"/>
      <c r="O72" s="227">
        <f t="shared" si="16"/>
        <v>396.59999999999997</v>
      </c>
      <c r="P72" s="233">
        <v>0.4</v>
      </c>
      <c r="Q72" s="233"/>
      <c r="R72" s="227">
        <f t="shared" si="19"/>
        <v>396.59999999999997</v>
      </c>
      <c r="S72" s="233">
        <v>0.35</v>
      </c>
      <c r="T72" s="233"/>
      <c r="U72" s="227">
        <f t="shared" si="20"/>
        <v>429.65000000000003</v>
      </c>
      <c r="V72" s="233">
        <v>0.4</v>
      </c>
      <c r="W72" s="233"/>
      <c r="X72" s="227">
        <f t="shared" si="21"/>
        <v>396.59999999999997</v>
      </c>
      <c r="Y72" s="227"/>
      <c r="Z72" s="227"/>
      <c r="AD72" s="234"/>
    </row>
    <row r="73" spans="1:30" s="213" customFormat="1" ht="20.100000000000001" customHeight="1" x14ac:dyDescent="0.2">
      <c r="A73" s="225" t="s">
        <v>871</v>
      </c>
      <c r="B73" s="232" t="str">
        <f>VLOOKUP(A73,'DB Accessori'!A:G,7,0)</f>
        <v>Pressure transducer 344,5 bar/5000 psi</v>
      </c>
      <c r="C73" s="227">
        <v>706</v>
      </c>
      <c r="D73" s="233">
        <v>0.4</v>
      </c>
      <c r="E73" s="233"/>
      <c r="F73" s="227">
        <f t="shared" si="17"/>
        <v>423.59999999999997</v>
      </c>
      <c r="G73" s="233">
        <v>0.55000000000000004</v>
      </c>
      <c r="H73" s="233"/>
      <c r="I73" s="227">
        <f t="shared" si="18"/>
        <v>317.7</v>
      </c>
      <c r="J73" s="233">
        <v>0.4</v>
      </c>
      <c r="K73" s="233"/>
      <c r="L73" s="227">
        <f t="shared" si="15"/>
        <v>423.59999999999997</v>
      </c>
      <c r="M73" s="233">
        <v>0.4</v>
      </c>
      <c r="N73" s="233"/>
      <c r="O73" s="227">
        <f t="shared" si="16"/>
        <v>423.59999999999997</v>
      </c>
      <c r="P73" s="233">
        <v>0.4</v>
      </c>
      <c r="Q73" s="233"/>
      <c r="R73" s="227">
        <f t="shared" si="19"/>
        <v>423.59999999999997</v>
      </c>
      <c r="S73" s="233">
        <v>0.35</v>
      </c>
      <c r="T73" s="233"/>
      <c r="U73" s="227">
        <f t="shared" si="20"/>
        <v>458.90000000000003</v>
      </c>
      <c r="V73" s="233">
        <v>0.4</v>
      </c>
      <c r="W73" s="233"/>
      <c r="X73" s="227">
        <f t="shared" si="21"/>
        <v>423.59999999999997</v>
      </c>
      <c r="Y73" s="227"/>
      <c r="Z73" s="227"/>
      <c r="AD73" s="234"/>
    </row>
    <row r="74" spans="1:30" s="213" customFormat="1" ht="20.100000000000001" customHeight="1" x14ac:dyDescent="0.2">
      <c r="A74" s="225" t="s">
        <v>873</v>
      </c>
      <c r="B74" s="232" t="str">
        <f>VLOOKUP(A74,'DB Accessori'!A:G,7,0)</f>
        <v>Extension cable for pressure transducer</v>
      </c>
      <c r="C74" s="227">
        <v>62</v>
      </c>
      <c r="D74" s="233">
        <v>0.4</v>
      </c>
      <c r="E74" s="233"/>
      <c r="F74" s="227">
        <f t="shared" si="17"/>
        <v>37.199999999999996</v>
      </c>
      <c r="G74" s="233">
        <v>0.55000000000000004</v>
      </c>
      <c r="H74" s="233"/>
      <c r="I74" s="227">
        <f t="shared" si="18"/>
        <v>27.9</v>
      </c>
      <c r="J74" s="233">
        <v>0.4</v>
      </c>
      <c r="K74" s="233"/>
      <c r="L74" s="227">
        <f t="shared" si="15"/>
        <v>37.199999999999996</v>
      </c>
      <c r="M74" s="233">
        <v>0.4</v>
      </c>
      <c r="N74" s="233"/>
      <c r="O74" s="227">
        <f t="shared" si="16"/>
        <v>37.199999999999996</v>
      </c>
      <c r="P74" s="233">
        <v>0.4</v>
      </c>
      <c r="Q74" s="233"/>
      <c r="R74" s="227">
        <f t="shared" si="19"/>
        <v>37.199999999999996</v>
      </c>
      <c r="S74" s="233">
        <v>0.35</v>
      </c>
      <c r="T74" s="233"/>
      <c r="U74" s="227">
        <f t="shared" si="20"/>
        <v>40.300000000000004</v>
      </c>
      <c r="V74" s="233">
        <v>0.4</v>
      </c>
      <c r="W74" s="233"/>
      <c r="X74" s="227">
        <f t="shared" si="21"/>
        <v>37.199999999999996</v>
      </c>
      <c r="Y74" s="227"/>
      <c r="Z74" s="227"/>
      <c r="AD74" s="234"/>
    </row>
    <row r="75" spans="1:30" s="213" customFormat="1" ht="20.100000000000001" customHeight="1" x14ac:dyDescent="0.2">
      <c r="A75" s="225" t="s">
        <v>875</v>
      </c>
      <c r="B75" s="232" t="str">
        <f>VLOOKUP(A75,'DB Accessori'!A:G,7,0)</f>
        <v>Split lead adaptor for pressure transducer</v>
      </c>
      <c r="C75" s="227">
        <v>119</v>
      </c>
      <c r="D75" s="233">
        <v>0.4</v>
      </c>
      <c r="E75" s="233"/>
      <c r="F75" s="227">
        <f t="shared" si="17"/>
        <v>71.399999999999991</v>
      </c>
      <c r="G75" s="233">
        <v>0.55000000000000004</v>
      </c>
      <c r="H75" s="233"/>
      <c r="I75" s="227">
        <f t="shared" si="18"/>
        <v>53.55</v>
      </c>
      <c r="J75" s="233">
        <v>0.4</v>
      </c>
      <c r="K75" s="233"/>
      <c r="L75" s="227">
        <f t="shared" si="15"/>
        <v>71.399999999999991</v>
      </c>
      <c r="M75" s="233">
        <v>0.4</v>
      </c>
      <c r="N75" s="233"/>
      <c r="O75" s="227">
        <f t="shared" si="16"/>
        <v>71.399999999999991</v>
      </c>
      <c r="P75" s="233">
        <v>0.4</v>
      </c>
      <c r="Q75" s="233"/>
      <c r="R75" s="227">
        <f t="shared" si="19"/>
        <v>71.399999999999991</v>
      </c>
      <c r="S75" s="233">
        <v>0.35</v>
      </c>
      <c r="T75" s="233"/>
      <c r="U75" s="227">
        <f t="shared" si="20"/>
        <v>77.350000000000009</v>
      </c>
      <c r="V75" s="233">
        <v>0.4</v>
      </c>
      <c r="W75" s="233"/>
      <c r="X75" s="227">
        <f t="shared" si="21"/>
        <v>71.399999999999991</v>
      </c>
      <c r="Y75" s="227"/>
      <c r="Z75" s="227"/>
      <c r="AD75" s="234"/>
    </row>
    <row r="76" spans="1:30" s="213" customFormat="1" ht="20.100000000000001" customHeight="1" x14ac:dyDescent="0.2">
      <c r="A76" s="225" t="s">
        <v>877</v>
      </c>
      <c r="B76" s="232" t="str">
        <f>VLOOKUP(A76,'DB Accessori'!A:G,7,0)</f>
        <v>LOW Amp Probe 20/40A</v>
      </c>
      <c r="C76" s="227">
        <v>265</v>
      </c>
      <c r="D76" s="233">
        <v>0.4</v>
      </c>
      <c r="E76" s="233"/>
      <c r="F76" s="227">
        <f t="shared" si="17"/>
        <v>159</v>
      </c>
      <c r="G76" s="233">
        <v>0.55000000000000004</v>
      </c>
      <c r="H76" s="233"/>
      <c r="I76" s="227">
        <f t="shared" si="18"/>
        <v>119.24999999999999</v>
      </c>
      <c r="J76" s="233">
        <v>0.4</v>
      </c>
      <c r="K76" s="233"/>
      <c r="L76" s="227">
        <f t="shared" si="15"/>
        <v>159</v>
      </c>
      <c r="M76" s="233">
        <v>0.4</v>
      </c>
      <c r="N76" s="233"/>
      <c r="O76" s="227">
        <f t="shared" si="16"/>
        <v>159</v>
      </c>
      <c r="P76" s="233">
        <v>0.4</v>
      </c>
      <c r="Q76" s="233"/>
      <c r="R76" s="227">
        <f t="shared" si="19"/>
        <v>159</v>
      </c>
      <c r="S76" s="233">
        <v>0.35</v>
      </c>
      <c r="T76" s="233"/>
      <c r="U76" s="227">
        <f t="shared" si="20"/>
        <v>172.25</v>
      </c>
      <c r="V76" s="233">
        <v>0.4</v>
      </c>
      <c r="W76" s="233"/>
      <c r="X76" s="227">
        <f t="shared" si="21"/>
        <v>159</v>
      </c>
      <c r="Y76" s="227"/>
      <c r="Z76" s="227"/>
      <c r="AD76" s="234"/>
    </row>
    <row r="77" spans="1:30" s="213" customFormat="1" ht="20.100000000000001" customHeight="1" x14ac:dyDescent="0.2">
      <c r="A77" s="225" t="s">
        <v>879</v>
      </c>
      <c r="B77" s="232" t="str">
        <f>VLOOKUP(A77,'DB Accessori'!A:G,7,0)</f>
        <v>Waveform scope board, BMW design</v>
      </c>
      <c r="C77" s="227">
        <v>327</v>
      </c>
      <c r="D77" s="233">
        <v>0.4</v>
      </c>
      <c r="E77" s="233"/>
      <c r="F77" s="227">
        <f t="shared" si="17"/>
        <v>196.2</v>
      </c>
      <c r="G77" s="233">
        <v>0.55000000000000004</v>
      </c>
      <c r="H77" s="233"/>
      <c r="I77" s="227">
        <f t="shared" si="18"/>
        <v>147.14999999999998</v>
      </c>
      <c r="J77" s="233">
        <v>0.4</v>
      </c>
      <c r="K77" s="233"/>
      <c r="L77" s="227">
        <f t="shared" si="15"/>
        <v>196.2</v>
      </c>
      <c r="M77" s="233">
        <v>0.4</v>
      </c>
      <c r="N77" s="233"/>
      <c r="O77" s="227">
        <f t="shared" si="16"/>
        <v>196.2</v>
      </c>
      <c r="P77" s="233">
        <v>0.4</v>
      </c>
      <c r="Q77" s="233"/>
      <c r="R77" s="227">
        <f t="shared" si="19"/>
        <v>196.2</v>
      </c>
      <c r="S77" s="233">
        <v>0.35</v>
      </c>
      <c r="T77" s="233"/>
      <c r="U77" s="227">
        <f t="shared" si="20"/>
        <v>212.55</v>
      </c>
      <c r="V77" s="233">
        <v>0.4</v>
      </c>
      <c r="W77" s="233"/>
      <c r="X77" s="227">
        <f t="shared" si="21"/>
        <v>196.2</v>
      </c>
      <c r="Y77" s="227"/>
      <c r="Z77" s="227"/>
      <c r="AD77" s="234"/>
    </row>
    <row r="78" spans="1:30" s="213" customFormat="1" ht="20.100000000000001" customHeight="1" x14ac:dyDescent="0.2">
      <c r="A78" s="225" t="s">
        <v>881</v>
      </c>
      <c r="B78" s="232" t="str">
        <f>VLOOKUP(A78,'DB Accessori'!A:G,7,0)</f>
        <v>KV clip on probe assy</v>
      </c>
      <c r="C78" s="227">
        <v>47</v>
      </c>
      <c r="D78" s="233">
        <v>0.4</v>
      </c>
      <c r="E78" s="233"/>
      <c r="F78" s="227">
        <f t="shared" si="17"/>
        <v>28.2</v>
      </c>
      <c r="G78" s="233">
        <v>0.55000000000000004</v>
      </c>
      <c r="H78" s="233"/>
      <c r="I78" s="227">
        <f t="shared" si="18"/>
        <v>21.15</v>
      </c>
      <c r="J78" s="233">
        <v>0.4</v>
      </c>
      <c r="K78" s="233"/>
      <c r="L78" s="227">
        <f t="shared" si="15"/>
        <v>28.2</v>
      </c>
      <c r="M78" s="233">
        <v>0.4</v>
      </c>
      <c r="N78" s="233"/>
      <c r="O78" s="227">
        <f t="shared" si="16"/>
        <v>28.2</v>
      </c>
      <c r="P78" s="233">
        <v>0.4</v>
      </c>
      <c r="Q78" s="233"/>
      <c r="R78" s="227">
        <f t="shared" si="19"/>
        <v>28.2</v>
      </c>
      <c r="S78" s="233">
        <v>0.35</v>
      </c>
      <c r="T78" s="233"/>
      <c r="U78" s="227">
        <f t="shared" si="20"/>
        <v>30.55</v>
      </c>
      <c r="V78" s="233">
        <v>0.4</v>
      </c>
      <c r="W78" s="233"/>
      <c r="X78" s="227">
        <f t="shared" si="21"/>
        <v>28.2</v>
      </c>
      <c r="Y78" s="227"/>
      <c r="Z78" s="227"/>
      <c r="AD78" s="234"/>
    </row>
    <row r="79" spans="1:30" s="213" customFormat="1" ht="20.100000000000001" customHeight="1" x14ac:dyDescent="0.2">
      <c r="A79" s="225" t="s">
        <v>883</v>
      </c>
      <c r="B79" s="232" t="str">
        <f>VLOOKUP(A79,'DB Accessori'!A:G,7,0)</f>
        <v>Set of 4 probes for lab scope</v>
      </c>
      <c r="C79" s="227">
        <v>37</v>
      </c>
      <c r="D79" s="233">
        <v>0.4</v>
      </c>
      <c r="E79" s="233"/>
      <c r="F79" s="227">
        <f t="shared" si="17"/>
        <v>22.2</v>
      </c>
      <c r="G79" s="233">
        <v>0.55000000000000004</v>
      </c>
      <c r="H79" s="233"/>
      <c r="I79" s="227">
        <f t="shared" si="18"/>
        <v>16.649999999999999</v>
      </c>
      <c r="J79" s="233">
        <v>0.4</v>
      </c>
      <c r="K79" s="233"/>
      <c r="L79" s="227">
        <f t="shared" si="15"/>
        <v>22.2</v>
      </c>
      <c r="M79" s="233">
        <v>0.4</v>
      </c>
      <c r="N79" s="233"/>
      <c r="O79" s="227">
        <f t="shared" si="16"/>
        <v>22.2</v>
      </c>
      <c r="P79" s="233">
        <v>0.4</v>
      </c>
      <c r="Q79" s="233"/>
      <c r="R79" s="227">
        <f t="shared" si="19"/>
        <v>22.2</v>
      </c>
      <c r="S79" s="233">
        <v>0.35</v>
      </c>
      <c r="T79" s="233"/>
      <c r="U79" s="227">
        <f t="shared" si="20"/>
        <v>24.05</v>
      </c>
      <c r="V79" s="233">
        <v>0.4</v>
      </c>
      <c r="W79" s="233"/>
      <c r="X79" s="227">
        <f t="shared" si="21"/>
        <v>22.2</v>
      </c>
      <c r="Y79" s="227"/>
      <c r="Z79" s="227"/>
      <c r="AD79" s="234"/>
    </row>
    <row r="80" spans="1:30" s="213" customFormat="1" ht="20.100000000000001" customHeight="1" x14ac:dyDescent="0.2">
      <c r="A80" s="237" t="s">
        <v>777</v>
      </c>
      <c r="B80" s="232"/>
      <c r="C80" s="227"/>
      <c r="D80" s="233"/>
      <c r="E80" s="233"/>
      <c r="F80" s="227"/>
      <c r="G80" s="233"/>
      <c r="H80" s="233"/>
      <c r="I80" s="227"/>
      <c r="J80" s="233"/>
      <c r="K80" s="233"/>
      <c r="L80" s="227"/>
      <c r="M80" s="233"/>
      <c r="N80" s="233"/>
      <c r="O80" s="227"/>
      <c r="P80" s="233"/>
      <c r="Q80" s="233"/>
      <c r="R80" s="227"/>
      <c r="S80" s="233"/>
      <c r="T80" s="233"/>
      <c r="U80" s="227"/>
      <c r="V80" s="233"/>
      <c r="W80" s="233"/>
      <c r="X80" s="227"/>
      <c r="Y80" s="227"/>
      <c r="Z80" s="227"/>
      <c r="AD80" s="234"/>
    </row>
    <row r="81" spans="1:30" s="213" customFormat="1" ht="20.100000000000001" customHeight="1" x14ac:dyDescent="0.2">
      <c r="A81" s="225" t="s">
        <v>740</v>
      </c>
      <c r="B81" s="232" t="str">
        <f>VLOOKUP(A81,'DB Equipment'!A:H,8,0)</f>
        <v>KIT R134A for BREEZE IV</v>
      </c>
      <c r="C81" s="227">
        <v>271</v>
      </c>
      <c r="D81" s="233">
        <v>0.6</v>
      </c>
      <c r="E81" s="233"/>
      <c r="F81" s="227">
        <f t="shared" si="17"/>
        <v>108.4</v>
      </c>
      <c r="G81" s="233">
        <v>0.6</v>
      </c>
      <c r="H81" s="233"/>
      <c r="I81" s="227">
        <f t="shared" si="18"/>
        <v>108.4</v>
      </c>
      <c r="J81" s="233">
        <v>0.6</v>
      </c>
      <c r="K81" s="233"/>
      <c r="L81" s="227">
        <f t="shared" ref="L81:L132" si="22">+(1-J81)*$C81</f>
        <v>108.4</v>
      </c>
      <c r="M81" s="233">
        <v>0.6</v>
      </c>
      <c r="N81" s="233"/>
      <c r="O81" s="227">
        <f t="shared" ref="O81:O132" si="23">+(1-M81)*$C81</f>
        <v>108.4</v>
      </c>
      <c r="P81" s="233">
        <v>0.6</v>
      </c>
      <c r="Q81" s="233"/>
      <c r="R81" s="227">
        <f t="shared" si="19"/>
        <v>108.4</v>
      </c>
      <c r="S81" s="233">
        <v>0.6</v>
      </c>
      <c r="T81" s="233"/>
      <c r="U81" s="227">
        <f t="shared" si="20"/>
        <v>108.4</v>
      </c>
      <c r="V81" s="233">
        <v>0.65</v>
      </c>
      <c r="W81" s="233"/>
      <c r="X81" s="227">
        <f t="shared" si="21"/>
        <v>94.85</v>
      </c>
      <c r="Y81" s="227"/>
      <c r="Z81" s="227"/>
      <c r="AD81" s="234"/>
    </row>
    <row r="82" spans="1:30" s="213" customFormat="1" ht="20.100000000000001" customHeight="1" x14ac:dyDescent="0.2">
      <c r="A82" s="225" t="s">
        <v>741</v>
      </c>
      <c r="B82" s="232" t="str">
        <f>VLOOKUP(A82,'DB Equipment'!A:H,8,0)</f>
        <v>KIT HFO for BREEZE IV</v>
      </c>
      <c r="C82" s="227">
        <v>834</v>
      </c>
      <c r="D82" s="233">
        <v>0.65</v>
      </c>
      <c r="E82" s="233"/>
      <c r="F82" s="227">
        <f t="shared" si="17"/>
        <v>291.89999999999998</v>
      </c>
      <c r="G82" s="233">
        <v>0.74</v>
      </c>
      <c r="H82" s="233"/>
      <c r="I82" s="227">
        <f t="shared" si="18"/>
        <v>216.84</v>
      </c>
      <c r="J82" s="233">
        <v>0.6</v>
      </c>
      <c r="K82" s="233"/>
      <c r="L82" s="227">
        <f t="shared" si="22"/>
        <v>333.6</v>
      </c>
      <c r="M82" s="233">
        <v>0.6</v>
      </c>
      <c r="N82" s="233"/>
      <c r="O82" s="227">
        <f t="shared" si="23"/>
        <v>333.6</v>
      </c>
      <c r="P82" s="233">
        <v>0.6</v>
      </c>
      <c r="Q82" s="233"/>
      <c r="R82" s="227">
        <f t="shared" si="19"/>
        <v>333.6</v>
      </c>
      <c r="S82" s="233">
        <v>0.71</v>
      </c>
      <c r="T82" s="233"/>
      <c r="U82" s="227">
        <f t="shared" si="20"/>
        <v>241.86000000000004</v>
      </c>
      <c r="V82" s="233">
        <v>0.85</v>
      </c>
      <c r="W82" s="233"/>
      <c r="X82" s="227">
        <f t="shared" si="21"/>
        <v>125.10000000000002</v>
      </c>
      <c r="Y82" s="227"/>
      <c r="Z82" s="227"/>
      <c r="AD82" s="234"/>
    </row>
    <row r="83" spans="1:30" s="213" customFormat="1" ht="20.100000000000001" customHeight="1" x14ac:dyDescent="0.2">
      <c r="A83" s="225" t="s">
        <v>743</v>
      </c>
      <c r="B83" s="232" t="str">
        <f>VLOOKUP(A83,'DB Equipment'!A:H,8,0)</f>
        <v>KIT R134A for QTECH IV</v>
      </c>
      <c r="C83" s="227">
        <v>271</v>
      </c>
      <c r="D83" s="233">
        <v>0.65</v>
      </c>
      <c r="E83" s="233"/>
      <c r="F83" s="227">
        <f t="shared" si="17"/>
        <v>94.85</v>
      </c>
      <c r="G83" s="233">
        <v>0.7</v>
      </c>
      <c r="H83" s="233"/>
      <c r="I83" s="227">
        <f t="shared" si="18"/>
        <v>81.300000000000011</v>
      </c>
      <c r="J83" s="233">
        <v>0.6</v>
      </c>
      <c r="K83" s="233"/>
      <c r="L83" s="227">
        <f t="shared" si="22"/>
        <v>108.4</v>
      </c>
      <c r="M83" s="233">
        <v>0.6</v>
      </c>
      <c r="N83" s="233"/>
      <c r="O83" s="227">
        <f t="shared" si="23"/>
        <v>108.4</v>
      </c>
      <c r="P83" s="233">
        <v>0.6</v>
      </c>
      <c r="Q83" s="233"/>
      <c r="R83" s="227">
        <f t="shared" si="19"/>
        <v>108.4</v>
      </c>
      <c r="S83" s="233">
        <v>0.65</v>
      </c>
      <c r="T83" s="233"/>
      <c r="U83" s="227">
        <f t="shared" si="20"/>
        <v>94.85</v>
      </c>
      <c r="V83" s="233">
        <v>0.65</v>
      </c>
      <c r="W83" s="233"/>
      <c r="X83" s="227">
        <f t="shared" si="21"/>
        <v>94.85</v>
      </c>
      <c r="Y83" s="227"/>
      <c r="Z83" s="227"/>
      <c r="AD83" s="234"/>
    </row>
    <row r="84" spans="1:30" s="213" customFormat="1" ht="20.100000000000001" customHeight="1" x14ac:dyDescent="0.2">
      <c r="A84" s="225" t="s">
        <v>744</v>
      </c>
      <c r="B84" s="232" t="str">
        <f>VLOOKUP(A84,'DB Equipment'!A:H,8,0)</f>
        <v>KIT HFO for QTECH IV</v>
      </c>
      <c r="C84" s="227">
        <v>834</v>
      </c>
      <c r="D84" s="233">
        <v>0.65</v>
      </c>
      <c r="E84" s="233"/>
      <c r="F84" s="227">
        <f t="shared" si="17"/>
        <v>291.89999999999998</v>
      </c>
      <c r="G84" s="233">
        <v>0.51</v>
      </c>
      <c r="H84" s="233"/>
      <c r="I84" s="227">
        <f t="shared" si="18"/>
        <v>408.65999999999997</v>
      </c>
      <c r="J84" s="233">
        <v>0.6</v>
      </c>
      <c r="K84" s="233"/>
      <c r="L84" s="227">
        <f t="shared" si="22"/>
        <v>333.6</v>
      </c>
      <c r="M84" s="233">
        <v>0.6</v>
      </c>
      <c r="N84" s="233"/>
      <c r="O84" s="227">
        <f t="shared" si="23"/>
        <v>333.6</v>
      </c>
      <c r="P84" s="233">
        <v>0.6</v>
      </c>
      <c r="Q84" s="233"/>
      <c r="R84" s="227">
        <f t="shared" si="19"/>
        <v>333.6</v>
      </c>
      <c r="S84" s="233">
        <v>0.71</v>
      </c>
      <c r="T84" s="233"/>
      <c r="U84" s="227">
        <f t="shared" si="20"/>
        <v>241.86000000000004</v>
      </c>
      <c r="V84" s="233">
        <v>0.85</v>
      </c>
      <c r="W84" s="233"/>
      <c r="X84" s="227">
        <f t="shared" si="21"/>
        <v>125.10000000000002</v>
      </c>
      <c r="Y84" s="227"/>
      <c r="Z84" s="227"/>
      <c r="AD84" s="234"/>
    </row>
    <row r="85" spans="1:30" s="213" customFormat="1" ht="20.100000000000001" customHeight="1" x14ac:dyDescent="0.2">
      <c r="A85" s="225" t="s">
        <v>886</v>
      </c>
      <c r="B85" s="232" t="str">
        <f>VLOOKUP(A85,'DB Accessori'!A:G,7,0)</f>
        <v>Kit Hybrid Upgrade option HFO1234yf and R134a</v>
      </c>
      <c r="C85" s="227">
        <v>437</v>
      </c>
      <c r="D85" s="233">
        <v>0.4</v>
      </c>
      <c r="E85" s="233"/>
      <c r="F85" s="227">
        <f t="shared" si="17"/>
        <v>262.2</v>
      </c>
      <c r="G85" s="233">
        <v>0.45</v>
      </c>
      <c r="H85" s="233"/>
      <c r="I85" s="227">
        <f t="shared" si="18"/>
        <v>240.35000000000002</v>
      </c>
      <c r="J85" s="233">
        <v>0.4</v>
      </c>
      <c r="K85" s="233"/>
      <c r="L85" s="227">
        <f t="shared" si="22"/>
        <v>262.2</v>
      </c>
      <c r="M85" s="233">
        <v>0.4</v>
      </c>
      <c r="N85" s="233"/>
      <c r="O85" s="227">
        <f t="shared" si="23"/>
        <v>262.2</v>
      </c>
      <c r="P85" s="233">
        <v>0.4</v>
      </c>
      <c r="Q85" s="233"/>
      <c r="R85" s="227">
        <f t="shared" si="19"/>
        <v>262.2</v>
      </c>
      <c r="S85" s="233">
        <v>0.4</v>
      </c>
      <c r="T85" s="233"/>
      <c r="U85" s="227">
        <f t="shared" si="20"/>
        <v>262.2</v>
      </c>
      <c r="V85" s="233">
        <v>0.56999999999999995</v>
      </c>
      <c r="W85" s="233"/>
      <c r="X85" s="227">
        <f t="shared" si="21"/>
        <v>187.91000000000003</v>
      </c>
      <c r="Y85" s="227"/>
      <c r="Z85" s="227"/>
      <c r="AD85" s="234"/>
    </row>
    <row r="86" spans="1:30" s="213" customFormat="1" ht="20.100000000000001" customHeight="1" x14ac:dyDescent="0.2">
      <c r="A86" s="225" t="s">
        <v>888</v>
      </c>
      <c r="B86" s="232" t="str">
        <f>VLOOKUP(A86,'DB Accessori'!A:G,7,0)</f>
        <v>Gas identifier HFO for single and dual gas units</v>
      </c>
      <c r="C86" s="227">
        <v>2906</v>
      </c>
      <c r="D86" s="233">
        <v>0.45</v>
      </c>
      <c r="E86" s="233"/>
      <c r="F86" s="227">
        <f t="shared" si="17"/>
        <v>1598.3000000000002</v>
      </c>
      <c r="G86" s="233">
        <v>0.45</v>
      </c>
      <c r="H86" s="233"/>
      <c r="I86" s="227">
        <f t="shared" si="18"/>
        <v>1598.3000000000002</v>
      </c>
      <c r="J86" s="233">
        <v>0.4</v>
      </c>
      <c r="K86" s="233"/>
      <c r="L86" s="227">
        <f t="shared" si="22"/>
        <v>1743.6</v>
      </c>
      <c r="M86" s="233">
        <v>0.4</v>
      </c>
      <c r="N86" s="233"/>
      <c r="O86" s="227">
        <f t="shared" si="23"/>
        <v>1743.6</v>
      </c>
      <c r="P86" s="233">
        <v>0.4</v>
      </c>
      <c r="Q86" s="233"/>
      <c r="R86" s="227">
        <f t="shared" si="19"/>
        <v>1743.6</v>
      </c>
      <c r="S86" s="233">
        <v>0.4</v>
      </c>
      <c r="T86" s="233"/>
      <c r="U86" s="227">
        <f t="shared" si="20"/>
        <v>1743.6</v>
      </c>
      <c r="V86" s="233">
        <v>0.51</v>
      </c>
      <c r="W86" s="233"/>
      <c r="X86" s="227">
        <f t="shared" si="21"/>
        <v>1423.94</v>
      </c>
      <c r="Y86" s="227"/>
      <c r="Z86" s="227"/>
      <c r="AD86" s="234"/>
    </row>
    <row r="87" spans="1:30" s="213" customFormat="1" ht="20.100000000000001" customHeight="1" x14ac:dyDescent="0.2">
      <c r="A87" s="225" t="s">
        <v>890</v>
      </c>
      <c r="B87" s="232" t="str">
        <f>VLOOKUP(A87,'DB Accessori'!A:G,7,0)</f>
        <v>Adapter kit R134a for gas analiser KIT.GAS</v>
      </c>
      <c r="C87" s="227">
        <v>151</v>
      </c>
      <c r="D87" s="233">
        <v>0.4</v>
      </c>
      <c r="E87" s="233"/>
      <c r="F87" s="227">
        <f t="shared" si="17"/>
        <v>90.6</v>
      </c>
      <c r="G87" s="233">
        <v>0.45</v>
      </c>
      <c r="H87" s="233"/>
      <c r="I87" s="227">
        <f t="shared" si="18"/>
        <v>83.050000000000011</v>
      </c>
      <c r="J87" s="233">
        <v>0.4</v>
      </c>
      <c r="K87" s="233"/>
      <c r="L87" s="227">
        <f t="shared" si="22"/>
        <v>90.6</v>
      </c>
      <c r="M87" s="233">
        <v>0.4</v>
      </c>
      <c r="N87" s="233"/>
      <c r="O87" s="227">
        <f t="shared" si="23"/>
        <v>90.6</v>
      </c>
      <c r="P87" s="233">
        <v>0.4</v>
      </c>
      <c r="Q87" s="233"/>
      <c r="R87" s="227">
        <f t="shared" si="19"/>
        <v>90.6</v>
      </c>
      <c r="S87" s="233">
        <v>0.4</v>
      </c>
      <c r="T87" s="233"/>
      <c r="U87" s="227">
        <f t="shared" si="20"/>
        <v>90.6</v>
      </c>
      <c r="V87" s="233">
        <v>0.51</v>
      </c>
      <c r="W87" s="233"/>
      <c r="X87" s="227">
        <f t="shared" si="21"/>
        <v>73.989999999999995</v>
      </c>
      <c r="Y87" s="227"/>
      <c r="Z87" s="227"/>
      <c r="AD87" s="234"/>
    </row>
    <row r="88" spans="1:30" s="213" customFormat="1" ht="20.100000000000001" customHeight="1" x14ac:dyDescent="0.2">
      <c r="A88" s="225" t="s">
        <v>892</v>
      </c>
      <c r="B88" s="232" t="str">
        <f>VLOOKUP(A88,'DB Accessori'!A:G,7,0)</f>
        <v>Connectivity kit EVO</v>
      </c>
      <c r="C88" s="227">
        <v>552</v>
      </c>
      <c r="D88" s="233">
        <v>0.4</v>
      </c>
      <c r="E88" s="233"/>
      <c r="F88" s="227">
        <f t="shared" si="17"/>
        <v>331.2</v>
      </c>
      <c r="G88" s="233">
        <v>0.45</v>
      </c>
      <c r="H88" s="233"/>
      <c r="I88" s="227">
        <f t="shared" si="18"/>
        <v>303.60000000000002</v>
      </c>
      <c r="J88" s="233">
        <v>0.4</v>
      </c>
      <c r="K88" s="233"/>
      <c r="L88" s="227">
        <f t="shared" si="22"/>
        <v>331.2</v>
      </c>
      <c r="M88" s="233">
        <v>0.4</v>
      </c>
      <c r="N88" s="233"/>
      <c r="O88" s="227">
        <f t="shared" si="23"/>
        <v>331.2</v>
      </c>
      <c r="P88" s="233">
        <v>0.4</v>
      </c>
      <c r="Q88" s="233"/>
      <c r="R88" s="227">
        <f t="shared" si="19"/>
        <v>331.2</v>
      </c>
      <c r="S88" s="233">
        <v>0.4</v>
      </c>
      <c r="T88" s="233"/>
      <c r="U88" s="227">
        <f t="shared" si="20"/>
        <v>331.2</v>
      </c>
      <c r="V88" s="233">
        <v>0.6</v>
      </c>
      <c r="W88" s="233"/>
      <c r="X88" s="227">
        <f t="shared" si="21"/>
        <v>220.8</v>
      </c>
      <c r="Y88" s="227"/>
      <c r="Z88" s="227"/>
      <c r="AD88" s="234"/>
    </row>
    <row r="89" spans="1:30" s="213" customFormat="1" ht="20.100000000000001" customHeight="1" x14ac:dyDescent="0.2">
      <c r="A89" s="225" t="s">
        <v>894</v>
      </c>
      <c r="B89" s="232" t="str">
        <f>VLOOKUP(A89,'DB Accessori'!A:G,7,0)</f>
        <v>R134A Service hose 6 m, red, for QTECH II / III units and Breeze, male/female</v>
      </c>
      <c r="C89" s="227">
        <v>68</v>
      </c>
      <c r="D89" s="233">
        <v>0.4</v>
      </c>
      <c r="E89" s="233"/>
      <c r="F89" s="227">
        <f t="shared" si="17"/>
        <v>40.799999999999997</v>
      </c>
      <c r="G89" s="233">
        <v>0.45</v>
      </c>
      <c r="H89" s="233"/>
      <c r="I89" s="227">
        <f t="shared" si="18"/>
        <v>37.400000000000006</v>
      </c>
      <c r="J89" s="233">
        <v>0.4</v>
      </c>
      <c r="K89" s="233"/>
      <c r="L89" s="227">
        <f t="shared" si="22"/>
        <v>40.799999999999997</v>
      </c>
      <c r="M89" s="233">
        <v>0.4</v>
      </c>
      <c r="N89" s="233"/>
      <c r="O89" s="227">
        <f t="shared" si="23"/>
        <v>40.799999999999997</v>
      </c>
      <c r="P89" s="233">
        <v>0.4</v>
      </c>
      <c r="Q89" s="233"/>
      <c r="R89" s="227">
        <f t="shared" si="19"/>
        <v>40.799999999999997</v>
      </c>
      <c r="S89" s="233">
        <v>0.4</v>
      </c>
      <c r="T89" s="233"/>
      <c r="U89" s="227">
        <f t="shared" si="20"/>
        <v>40.799999999999997</v>
      </c>
      <c r="V89" s="233">
        <v>0.17</v>
      </c>
      <c r="W89" s="233"/>
      <c r="X89" s="227">
        <f t="shared" si="21"/>
        <v>56.44</v>
      </c>
      <c r="Y89" s="227"/>
      <c r="Z89" s="227"/>
      <c r="AD89" s="234"/>
    </row>
    <row r="90" spans="1:30" s="213" customFormat="1" ht="20.100000000000001" customHeight="1" x14ac:dyDescent="0.2">
      <c r="A90" s="225" t="s">
        <v>896</v>
      </c>
      <c r="B90" s="232" t="str">
        <f>VLOOKUP(A90,'DB Accessori'!A:G,7,0)</f>
        <v>R134A Service hose 6 m, blue, for QTECH II / III units and Breeze, male/female</v>
      </c>
      <c r="C90" s="227">
        <v>68</v>
      </c>
      <c r="D90" s="233">
        <v>0.4</v>
      </c>
      <c r="E90" s="233"/>
      <c r="F90" s="227">
        <f t="shared" si="17"/>
        <v>40.799999999999997</v>
      </c>
      <c r="G90" s="233">
        <v>0.45</v>
      </c>
      <c r="H90" s="233"/>
      <c r="I90" s="227">
        <f t="shared" si="18"/>
        <v>37.400000000000006</v>
      </c>
      <c r="J90" s="233">
        <v>0.4</v>
      </c>
      <c r="K90" s="233"/>
      <c r="L90" s="227">
        <f t="shared" si="22"/>
        <v>40.799999999999997</v>
      </c>
      <c r="M90" s="233">
        <v>0.4</v>
      </c>
      <c r="N90" s="233"/>
      <c r="O90" s="227">
        <f t="shared" si="23"/>
        <v>40.799999999999997</v>
      </c>
      <c r="P90" s="233">
        <v>0.4</v>
      </c>
      <c r="Q90" s="233"/>
      <c r="R90" s="227">
        <f t="shared" si="19"/>
        <v>40.799999999999997</v>
      </c>
      <c r="S90" s="233">
        <v>0.4</v>
      </c>
      <c r="T90" s="233"/>
      <c r="U90" s="227">
        <f t="shared" si="20"/>
        <v>40.799999999999997</v>
      </c>
      <c r="V90" s="233">
        <v>0.17</v>
      </c>
      <c r="W90" s="233"/>
      <c r="X90" s="227">
        <f t="shared" si="21"/>
        <v>56.44</v>
      </c>
      <c r="Y90" s="227"/>
      <c r="Z90" s="227"/>
      <c r="AD90" s="234"/>
    </row>
    <row r="91" spans="1:30" s="213" customFormat="1" ht="20.100000000000001" customHeight="1" x14ac:dyDescent="0.2">
      <c r="A91" s="225" t="s">
        <v>897</v>
      </c>
      <c r="B91" s="232" t="str">
        <f>VLOOKUP(A91,'DB Accessori'!A:G,7,0)</f>
        <v>KoolKare nitogen/forming gas hose kit; for connection to a nitrogen or forming gas fitting, equipment end with hose and quick coupling. Spare parts, accessories as standard option with a Koolkare nitrogen/forming gas option</v>
      </c>
      <c r="C91" s="227">
        <v>84</v>
      </c>
      <c r="D91" s="233">
        <v>0.4</v>
      </c>
      <c r="E91" s="233"/>
      <c r="F91" s="227">
        <f t="shared" si="17"/>
        <v>50.4</v>
      </c>
      <c r="G91" s="233">
        <v>0.45</v>
      </c>
      <c r="H91" s="233"/>
      <c r="I91" s="227">
        <f t="shared" si="18"/>
        <v>46.2</v>
      </c>
      <c r="J91" s="233">
        <v>0.4</v>
      </c>
      <c r="K91" s="233"/>
      <c r="L91" s="227">
        <f t="shared" si="22"/>
        <v>50.4</v>
      </c>
      <c r="M91" s="233">
        <v>0.4</v>
      </c>
      <c r="N91" s="233"/>
      <c r="O91" s="227">
        <f t="shared" si="23"/>
        <v>50.4</v>
      </c>
      <c r="P91" s="233">
        <v>0.4</v>
      </c>
      <c r="Q91" s="233"/>
      <c r="R91" s="227">
        <f t="shared" si="19"/>
        <v>50.4</v>
      </c>
      <c r="S91" s="233">
        <v>0.4</v>
      </c>
      <c r="T91" s="233"/>
      <c r="U91" s="227">
        <f t="shared" si="20"/>
        <v>50.4</v>
      </c>
      <c r="V91" s="233">
        <v>0.4</v>
      </c>
      <c r="W91" s="233"/>
      <c r="X91" s="227">
        <f t="shared" si="21"/>
        <v>50.4</v>
      </c>
      <c r="Y91" s="227"/>
      <c r="Z91" s="227"/>
      <c r="AD91" s="234"/>
    </row>
    <row r="92" spans="1:30" s="213" customFormat="1" ht="20.100000000000001" customHeight="1" x14ac:dyDescent="0.2">
      <c r="A92" s="225" t="s">
        <v>899</v>
      </c>
      <c r="B92" s="232" t="str">
        <f>VLOOKUP(A92,'DB Accessori'!A:G,7,0)</f>
        <v>Bottle of Saniflux liquid (1000 ml)</v>
      </c>
      <c r="C92" s="227">
        <v>75.5</v>
      </c>
      <c r="D92" s="233">
        <v>0.4</v>
      </c>
      <c r="E92" s="233"/>
      <c r="F92" s="227">
        <f t="shared" si="17"/>
        <v>45.3</v>
      </c>
      <c r="G92" s="233">
        <v>0.45</v>
      </c>
      <c r="H92" s="233"/>
      <c r="I92" s="227">
        <f t="shared" si="18"/>
        <v>41.525000000000006</v>
      </c>
      <c r="J92" s="233">
        <v>0.4</v>
      </c>
      <c r="K92" s="233"/>
      <c r="L92" s="227">
        <f t="shared" si="22"/>
        <v>45.3</v>
      </c>
      <c r="M92" s="233">
        <v>0.4</v>
      </c>
      <c r="N92" s="233"/>
      <c r="O92" s="227">
        <f t="shared" si="23"/>
        <v>45.3</v>
      </c>
      <c r="P92" s="233">
        <v>0.4</v>
      </c>
      <c r="Q92" s="233"/>
      <c r="R92" s="227">
        <f t="shared" si="19"/>
        <v>45.3</v>
      </c>
      <c r="S92" s="233">
        <v>0.4</v>
      </c>
      <c r="T92" s="233"/>
      <c r="U92" s="227">
        <f t="shared" si="20"/>
        <v>45.3</v>
      </c>
      <c r="V92" s="233">
        <v>0.4</v>
      </c>
      <c r="W92" s="233"/>
      <c r="X92" s="227">
        <f t="shared" si="21"/>
        <v>45.3</v>
      </c>
      <c r="Y92" s="227"/>
      <c r="Z92" s="227"/>
      <c r="AD92" s="234"/>
    </row>
    <row r="93" spans="1:30" s="213" customFormat="1" ht="20.100000000000001" customHeight="1" x14ac:dyDescent="0.2">
      <c r="A93" s="225" t="s">
        <v>901</v>
      </c>
      <c r="B93" s="232" t="str">
        <f>VLOOKUP(A93,'DB Accessori'!A:G,7,0)</f>
        <v>Oil bottle PAG100, R134, HFO1234yf, mechanical and electrical compressor, 6 x 250 ml</v>
      </c>
      <c r="C93" s="227">
        <v>16.5</v>
      </c>
      <c r="D93" s="233">
        <v>0.4</v>
      </c>
      <c r="E93" s="233"/>
      <c r="F93" s="227">
        <f t="shared" si="17"/>
        <v>9.9</v>
      </c>
      <c r="G93" s="233">
        <v>0.45</v>
      </c>
      <c r="H93" s="233"/>
      <c r="I93" s="227">
        <f t="shared" si="18"/>
        <v>9.0750000000000011</v>
      </c>
      <c r="J93" s="233">
        <v>0.4</v>
      </c>
      <c r="K93" s="233"/>
      <c r="L93" s="227">
        <f t="shared" si="22"/>
        <v>9.9</v>
      </c>
      <c r="M93" s="233">
        <v>0.4</v>
      </c>
      <c r="N93" s="233"/>
      <c r="O93" s="227">
        <f t="shared" si="23"/>
        <v>9.9</v>
      </c>
      <c r="P93" s="233">
        <v>0.4</v>
      </c>
      <c r="Q93" s="233"/>
      <c r="R93" s="227">
        <f t="shared" si="19"/>
        <v>9.9</v>
      </c>
      <c r="S93" s="233">
        <v>0.4</v>
      </c>
      <c r="T93" s="233"/>
      <c r="U93" s="227">
        <f t="shared" si="20"/>
        <v>9.9</v>
      </c>
      <c r="V93" s="233">
        <v>0.4</v>
      </c>
      <c r="W93" s="233"/>
      <c r="X93" s="227">
        <f t="shared" si="21"/>
        <v>9.9</v>
      </c>
      <c r="Y93" s="227"/>
      <c r="Z93" s="227"/>
      <c r="AD93" s="234"/>
    </row>
    <row r="94" spans="1:30" s="213" customFormat="1" ht="20.100000000000001" customHeight="1" x14ac:dyDescent="0.2">
      <c r="A94" s="225" t="s">
        <v>903</v>
      </c>
      <c r="B94" s="232" t="str">
        <f>VLOOKUP(A94,'DB Accessori'!A:G,7,0)</f>
        <v>Sealed oil cartridge PAG100 - 250ml for R134a, HFO1234yf mechanical and electric compressor</v>
      </c>
      <c r="C94" s="227">
        <v>31</v>
      </c>
      <c r="D94" s="233">
        <v>0.4</v>
      </c>
      <c r="E94" s="233"/>
      <c r="F94" s="227">
        <f t="shared" si="17"/>
        <v>18.599999999999998</v>
      </c>
      <c r="G94" s="233">
        <v>0.45</v>
      </c>
      <c r="H94" s="233"/>
      <c r="I94" s="227">
        <f t="shared" si="18"/>
        <v>17.05</v>
      </c>
      <c r="J94" s="233">
        <v>0.4</v>
      </c>
      <c r="K94" s="233"/>
      <c r="L94" s="227">
        <f t="shared" si="22"/>
        <v>18.599999999999998</v>
      </c>
      <c r="M94" s="233">
        <v>0.4</v>
      </c>
      <c r="N94" s="233"/>
      <c r="O94" s="227">
        <f t="shared" si="23"/>
        <v>18.599999999999998</v>
      </c>
      <c r="P94" s="233">
        <v>0.4</v>
      </c>
      <c r="Q94" s="233"/>
      <c r="R94" s="227">
        <f t="shared" si="19"/>
        <v>18.599999999999998</v>
      </c>
      <c r="S94" s="233">
        <v>0.4</v>
      </c>
      <c r="T94" s="233"/>
      <c r="U94" s="227">
        <f t="shared" si="20"/>
        <v>18.599999999999998</v>
      </c>
      <c r="V94" s="233">
        <v>0.4</v>
      </c>
      <c r="W94" s="233"/>
      <c r="X94" s="227">
        <f t="shared" si="21"/>
        <v>18.599999999999998</v>
      </c>
      <c r="Y94" s="227"/>
      <c r="Z94" s="227"/>
      <c r="AD94" s="234"/>
    </row>
    <row r="95" spans="1:30" s="213" customFormat="1" ht="20.100000000000001" customHeight="1" x14ac:dyDescent="0.2">
      <c r="A95" s="225" t="s">
        <v>905</v>
      </c>
      <c r="B95" s="232" t="str">
        <f>VLOOKUP(A95,'DB Accessori'!A:G,7,0)</f>
        <v>Oil bottle PAG46, R134, HFO1234yf, mechanical and electrical compressor, 6 x 250 ml</v>
      </c>
      <c r="C95" s="227">
        <v>16.5</v>
      </c>
      <c r="D95" s="233">
        <v>0.4</v>
      </c>
      <c r="E95" s="233"/>
      <c r="F95" s="227">
        <f t="shared" si="17"/>
        <v>9.9</v>
      </c>
      <c r="G95" s="233">
        <v>0.45</v>
      </c>
      <c r="H95" s="233"/>
      <c r="I95" s="227">
        <f t="shared" si="18"/>
        <v>9.0750000000000011</v>
      </c>
      <c r="J95" s="233">
        <v>0.4</v>
      </c>
      <c r="K95" s="233"/>
      <c r="L95" s="227">
        <f t="shared" si="22"/>
        <v>9.9</v>
      </c>
      <c r="M95" s="233">
        <v>0.4</v>
      </c>
      <c r="N95" s="233"/>
      <c r="O95" s="227">
        <f t="shared" si="23"/>
        <v>9.9</v>
      </c>
      <c r="P95" s="233">
        <v>0.4</v>
      </c>
      <c r="Q95" s="233"/>
      <c r="R95" s="227">
        <f t="shared" si="19"/>
        <v>9.9</v>
      </c>
      <c r="S95" s="233">
        <v>0.4</v>
      </c>
      <c r="T95" s="233"/>
      <c r="U95" s="227">
        <f t="shared" si="20"/>
        <v>9.9</v>
      </c>
      <c r="V95" s="233">
        <v>0.4</v>
      </c>
      <c r="W95" s="233"/>
      <c r="X95" s="227">
        <f t="shared" si="21"/>
        <v>9.9</v>
      </c>
      <c r="Y95" s="227"/>
      <c r="Z95" s="227"/>
      <c r="AD95" s="234"/>
    </row>
    <row r="96" spans="1:30" s="213" customFormat="1" ht="20.100000000000001" customHeight="1" x14ac:dyDescent="0.2">
      <c r="A96" s="225" t="s">
        <v>907</v>
      </c>
      <c r="B96" s="232" t="str">
        <f>VLOOKUP(A96,'DB Accessori'!A:G,7,0)</f>
        <v>Sealed oil cartridge PAG46 - 250ml for R134a, HFO1234yf mechanical and electric compressor</v>
      </c>
      <c r="C96" s="227">
        <v>31</v>
      </c>
      <c r="D96" s="233">
        <v>0.4</v>
      </c>
      <c r="E96" s="233"/>
      <c r="F96" s="227">
        <f t="shared" si="17"/>
        <v>18.599999999999998</v>
      </c>
      <c r="G96" s="233">
        <v>0.45</v>
      </c>
      <c r="H96" s="233"/>
      <c r="I96" s="227">
        <f t="shared" si="18"/>
        <v>17.05</v>
      </c>
      <c r="J96" s="233">
        <v>0.4</v>
      </c>
      <c r="K96" s="233"/>
      <c r="L96" s="227">
        <f t="shared" si="22"/>
        <v>18.599999999999998</v>
      </c>
      <c r="M96" s="233">
        <v>0.4</v>
      </c>
      <c r="N96" s="233"/>
      <c r="O96" s="227">
        <f t="shared" si="23"/>
        <v>18.599999999999998</v>
      </c>
      <c r="P96" s="233">
        <v>0.4</v>
      </c>
      <c r="Q96" s="233"/>
      <c r="R96" s="227">
        <f t="shared" si="19"/>
        <v>18.599999999999998</v>
      </c>
      <c r="S96" s="233">
        <v>0.4</v>
      </c>
      <c r="T96" s="233"/>
      <c r="U96" s="227">
        <f t="shared" si="20"/>
        <v>18.599999999999998</v>
      </c>
      <c r="V96" s="233">
        <v>0.4</v>
      </c>
      <c r="W96" s="233"/>
      <c r="X96" s="227">
        <f t="shared" si="21"/>
        <v>18.599999999999998</v>
      </c>
      <c r="Y96" s="227"/>
      <c r="Z96" s="227"/>
      <c r="AD96" s="234"/>
    </row>
    <row r="97" spans="1:30" s="213" customFormat="1" ht="20.100000000000001" customHeight="1" x14ac:dyDescent="0.2">
      <c r="A97" s="225" t="s">
        <v>909</v>
      </c>
      <c r="B97" s="232" t="str">
        <f>VLOOKUP(A97,'DB Accessori'!A:G,7,0)</f>
        <v>Oil bottle POE68 - 250ml for R134a, HFO1234yf mechanical and electric compressor</v>
      </c>
      <c r="C97" s="227">
        <v>30</v>
      </c>
      <c r="D97" s="233">
        <v>0.4</v>
      </c>
      <c r="E97" s="233"/>
      <c r="F97" s="227">
        <f t="shared" si="17"/>
        <v>18</v>
      </c>
      <c r="G97" s="233">
        <v>0.45</v>
      </c>
      <c r="H97" s="233"/>
      <c r="I97" s="227">
        <f t="shared" si="18"/>
        <v>16.5</v>
      </c>
      <c r="J97" s="233">
        <v>0.4</v>
      </c>
      <c r="K97" s="233"/>
      <c r="L97" s="227">
        <f t="shared" si="22"/>
        <v>18</v>
      </c>
      <c r="M97" s="233">
        <v>0.4</v>
      </c>
      <c r="N97" s="233"/>
      <c r="O97" s="227">
        <f t="shared" si="23"/>
        <v>18</v>
      </c>
      <c r="P97" s="233">
        <v>0.4</v>
      </c>
      <c r="Q97" s="233"/>
      <c r="R97" s="227">
        <f t="shared" si="19"/>
        <v>18</v>
      </c>
      <c r="S97" s="233">
        <v>0.4</v>
      </c>
      <c r="T97" s="233"/>
      <c r="U97" s="227">
        <f t="shared" si="20"/>
        <v>18</v>
      </c>
      <c r="V97" s="233">
        <v>0.4</v>
      </c>
      <c r="W97" s="233"/>
      <c r="X97" s="227">
        <f t="shared" si="21"/>
        <v>18</v>
      </c>
      <c r="Y97" s="227"/>
      <c r="Z97" s="227"/>
      <c r="AD97" s="234"/>
    </row>
    <row r="98" spans="1:30" s="213" customFormat="1" ht="20.100000000000001" customHeight="1" x14ac:dyDescent="0.2">
      <c r="A98" s="225" t="s">
        <v>911</v>
      </c>
      <c r="B98" s="232" t="str">
        <f>VLOOKUP(A98,'DB Accessori'!A:G,7,0)</f>
        <v>Sealed oil cartridge POE68 - 250ml for R134a, HFO1234yf and electric and mechanical compressor                       </v>
      </c>
      <c r="C98" s="227">
        <v>31</v>
      </c>
      <c r="D98" s="233">
        <v>0.4</v>
      </c>
      <c r="E98" s="233"/>
      <c r="F98" s="227">
        <f t="shared" si="17"/>
        <v>18.599999999999998</v>
      </c>
      <c r="G98" s="233">
        <v>0.45</v>
      </c>
      <c r="H98" s="233"/>
      <c r="I98" s="227">
        <f t="shared" si="18"/>
        <v>17.05</v>
      </c>
      <c r="J98" s="233">
        <v>0.4</v>
      </c>
      <c r="K98" s="233"/>
      <c r="L98" s="227">
        <f t="shared" si="22"/>
        <v>18.599999999999998</v>
      </c>
      <c r="M98" s="233">
        <v>0.4</v>
      </c>
      <c r="N98" s="233"/>
      <c r="O98" s="227">
        <f t="shared" si="23"/>
        <v>18.599999999999998</v>
      </c>
      <c r="P98" s="233">
        <v>0.4</v>
      </c>
      <c r="Q98" s="233"/>
      <c r="R98" s="227">
        <f t="shared" si="19"/>
        <v>18.599999999999998</v>
      </c>
      <c r="S98" s="233">
        <v>0.4</v>
      </c>
      <c r="T98" s="233"/>
      <c r="U98" s="227">
        <f t="shared" si="20"/>
        <v>18.599999999999998</v>
      </c>
      <c r="V98" s="233">
        <v>0.4</v>
      </c>
      <c r="W98" s="233"/>
      <c r="X98" s="227">
        <f t="shared" si="21"/>
        <v>18.599999999999998</v>
      </c>
      <c r="Y98" s="227"/>
      <c r="Z98" s="227"/>
      <c r="AD98" s="234"/>
    </row>
    <row r="99" spans="1:30" s="213" customFormat="1" ht="20.100000000000001" customHeight="1" x14ac:dyDescent="0.2">
      <c r="A99" s="225" t="s">
        <v>913</v>
      </c>
      <c r="B99" s="232" t="str">
        <f>VLOOKUP(A99,'DB Accessori'!A:G,7,0)</f>
        <v>Oil + dye bottle POE85 - 250ml for R134a, HFO1234yf mechanical and electric compressor</v>
      </c>
      <c r="C99" s="227">
        <v>19.5</v>
      </c>
      <c r="D99" s="233">
        <v>0.4</v>
      </c>
      <c r="E99" s="233"/>
      <c r="F99" s="227">
        <f t="shared" si="17"/>
        <v>11.7</v>
      </c>
      <c r="G99" s="233">
        <v>0.45</v>
      </c>
      <c r="H99" s="233"/>
      <c r="I99" s="227">
        <f t="shared" si="18"/>
        <v>10.725000000000001</v>
      </c>
      <c r="J99" s="233">
        <v>0.4</v>
      </c>
      <c r="K99" s="233"/>
      <c r="L99" s="227">
        <f t="shared" si="22"/>
        <v>11.7</v>
      </c>
      <c r="M99" s="233">
        <v>0.4</v>
      </c>
      <c r="N99" s="233"/>
      <c r="O99" s="227">
        <f t="shared" si="23"/>
        <v>11.7</v>
      </c>
      <c r="P99" s="233">
        <v>0.4</v>
      </c>
      <c r="Q99" s="233"/>
      <c r="R99" s="227">
        <f t="shared" si="19"/>
        <v>11.7</v>
      </c>
      <c r="S99" s="233">
        <v>0.4</v>
      </c>
      <c r="T99" s="233"/>
      <c r="U99" s="227">
        <f t="shared" si="20"/>
        <v>11.7</v>
      </c>
      <c r="V99" s="233">
        <v>0.4</v>
      </c>
      <c r="W99" s="233"/>
      <c r="X99" s="227">
        <f t="shared" si="21"/>
        <v>11.7</v>
      </c>
      <c r="Y99" s="227"/>
      <c r="Z99" s="227"/>
      <c r="AD99" s="234"/>
    </row>
    <row r="100" spans="1:30" s="213" customFormat="1" ht="20.100000000000001" customHeight="1" x14ac:dyDescent="0.2">
      <c r="A100" s="225" t="s">
        <v>915</v>
      </c>
      <c r="B100" s="232" t="str">
        <f>VLOOKUP(A100,'DB Accessori'!A:G,7,0)</f>
        <v>Sealed oil + dye cartridge POE85 - 250ml for R134a, HFO1234yf mechanical and electric compressor</v>
      </c>
      <c r="C100" s="227">
        <v>32.5</v>
      </c>
      <c r="D100" s="233">
        <v>0.4</v>
      </c>
      <c r="E100" s="233"/>
      <c r="F100" s="227">
        <f t="shared" si="17"/>
        <v>19.5</v>
      </c>
      <c r="G100" s="233">
        <v>0.45</v>
      </c>
      <c r="H100" s="233"/>
      <c r="I100" s="227">
        <f t="shared" si="18"/>
        <v>17.875</v>
      </c>
      <c r="J100" s="233">
        <v>0.4</v>
      </c>
      <c r="K100" s="233"/>
      <c r="L100" s="227">
        <f t="shared" si="22"/>
        <v>19.5</v>
      </c>
      <c r="M100" s="233">
        <v>0.4</v>
      </c>
      <c r="N100" s="233"/>
      <c r="O100" s="227">
        <f t="shared" si="23"/>
        <v>19.5</v>
      </c>
      <c r="P100" s="233">
        <v>0.4</v>
      </c>
      <c r="Q100" s="233"/>
      <c r="R100" s="227">
        <f t="shared" si="19"/>
        <v>19.5</v>
      </c>
      <c r="S100" s="233">
        <v>0.4</v>
      </c>
      <c r="T100" s="233"/>
      <c r="U100" s="227">
        <f t="shared" si="20"/>
        <v>19.5</v>
      </c>
      <c r="V100" s="233">
        <v>0.4</v>
      </c>
      <c r="W100" s="233"/>
      <c r="X100" s="227">
        <f t="shared" si="21"/>
        <v>19.5</v>
      </c>
      <c r="Y100" s="227"/>
      <c r="Z100" s="227"/>
      <c r="AD100" s="234"/>
    </row>
    <row r="101" spans="1:30" s="213" customFormat="1" ht="20.100000000000001" customHeight="1" x14ac:dyDescent="0.2">
      <c r="A101" s="225" t="s">
        <v>917</v>
      </c>
      <c r="B101" s="232" t="str">
        <f>VLOOKUP(A101,'DB Accessori'!A:G,7,0)</f>
        <v>Universal dye bottle, PAG, R134, HFO1234yf, mechanical and electrical compressor, 6 x 250 ml</v>
      </c>
      <c r="C101" s="227">
        <v>43</v>
      </c>
      <c r="D101" s="233">
        <v>0.4</v>
      </c>
      <c r="E101" s="233"/>
      <c r="F101" s="227">
        <f t="shared" si="17"/>
        <v>25.8</v>
      </c>
      <c r="G101" s="233">
        <v>0.45</v>
      </c>
      <c r="H101" s="233"/>
      <c r="I101" s="227">
        <f t="shared" si="18"/>
        <v>23.650000000000002</v>
      </c>
      <c r="J101" s="233">
        <v>0.4</v>
      </c>
      <c r="K101" s="233"/>
      <c r="L101" s="227">
        <f t="shared" si="22"/>
        <v>25.8</v>
      </c>
      <c r="M101" s="233">
        <v>0.4</v>
      </c>
      <c r="N101" s="233"/>
      <c r="O101" s="227">
        <f t="shared" si="23"/>
        <v>25.8</v>
      </c>
      <c r="P101" s="233">
        <v>0.4</v>
      </c>
      <c r="Q101" s="233"/>
      <c r="R101" s="227">
        <f t="shared" si="19"/>
        <v>25.8</v>
      </c>
      <c r="S101" s="233">
        <v>0.4</v>
      </c>
      <c r="T101" s="233"/>
      <c r="U101" s="227">
        <f t="shared" si="20"/>
        <v>25.8</v>
      </c>
      <c r="V101" s="233">
        <v>0.4</v>
      </c>
      <c r="W101" s="233"/>
      <c r="X101" s="227">
        <f t="shared" si="21"/>
        <v>25.8</v>
      </c>
      <c r="Y101" s="227"/>
      <c r="Z101" s="227"/>
      <c r="AD101" s="234"/>
    </row>
    <row r="102" spans="1:30" s="213" customFormat="1" ht="20.100000000000001" customHeight="1" x14ac:dyDescent="0.2">
      <c r="A102" s="225" t="s">
        <v>919</v>
      </c>
      <c r="B102" s="232" t="str">
        <f>VLOOKUP(A102,'DB Accessori'!A:G,7,0)</f>
        <v>Sealed dye cartridge 125ml for R134a, HFO1234yf mechanical and electric compressor</v>
      </c>
      <c r="C102" s="227">
        <v>36.5</v>
      </c>
      <c r="D102" s="233">
        <v>0.4</v>
      </c>
      <c r="E102" s="233"/>
      <c r="F102" s="227">
        <f t="shared" si="17"/>
        <v>21.9</v>
      </c>
      <c r="G102" s="233">
        <v>0.45</v>
      </c>
      <c r="H102" s="233"/>
      <c r="I102" s="227">
        <f t="shared" si="18"/>
        <v>20.075000000000003</v>
      </c>
      <c r="J102" s="233">
        <v>0.4</v>
      </c>
      <c r="K102" s="233"/>
      <c r="L102" s="227">
        <f t="shared" si="22"/>
        <v>21.9</v>
      </c>
      <c r="M102" s="233">
        <v>0.4</v>
      </c>
      <c r="N102" s="233"/>
      <c r="O102" s="227">
        <f t="shared" si="23"/>
        <v>21.9</v>
      </c>
      <c r="P102" s="233">
        <v>0.4</v>
      </c>
      <c r="Q102" s="233"/>
      <c r="R102" s="227">
        <f t="shared" si="19"/>
        <v>21.9</v>
      </c>
      <c r="S102" s="233">
        <v>0.4</v>
      </c>
      <c r="T102" s="233"/>
      <c r="U102" s="227">
        <f t="shared" si="20"/>
        <v>21.9</v>
      </c>
      <c r="V102" s="233">
        <v>0.4</v>
      </c>
      <c r="W102" s="233"/>
      <c r="X102" s="227">
        <f t="shared" si="21"/>
        <v>21.9</v>
      </c>
      <c r="Y102" s="227"/>
      <c r="Z102" s="227"/>
      <c r="AD102" s="234"/>
    </row>
    <row r="103" spans="1:30" s="213" customFormat="1" ht="20.100000000000001" customHeight="1" x14ac:dyDescent="0.2">
      <c r="A103" s="225" t="s">
        <v>921</v>
      </c>
      <c r="B103" s="232" t="str">
        <f>VLOOKUP(A103,'DB Accessori'!A:G,7,0)</f>
        <v>Adapter for dye cartidge DECKAEK270-N</v>
      </c>
      <c r="C103" s="227">
        <v>8</v>
      </c>
      <c r="D103" s="233">
        <v>0.4</v>
      </c>
      <c r="E103" s="233"/>
      <c r="F103" s="227">
        <f t="shared" si="17"/>
        <v>4.8</v>
      </c>
      <c r="G103" s="233">
        <v>0.45</v>
      </c>
      <c r="H103" s="233"/>
      <c r="I103" s="227">
        <f t="shared" si="18"/>
        <v>4.4000000000000004</v>
      </c>
      <c r="J103" s="233">
        <v>0.4</v>
      </c>
      <c r="K103" s="233"/>
      <c r="L103" s="227">
        <f t="shared" si="22"/>
        <v>4.8</v>
      </c>
      <c r="M103" s="233">
        <v>0.4</v>
      </c>
      <c r="N103" s="233"/>
      <c r="O103" s="227">
        <f t="shared" si="23"/>
        <v>4.8</v>
      </c>
      <c r="P103" s="233">
        <v>0.4</v>
      </c>
      <c r="Q103" s="233"/>
      <c r="R103" s="227">
        <f t="shared" si="19"/>
        <v>4.8</v>
      </c>
      <c r="S103" s="233">
        <v>0.4</v>
      </c>
      <c r="T103" s="233"/>
      <c r="U103" s="227">
        <f t="shared" si="20"/>
        <v>4.8</v>
      </c>
      <c r="V103" s="233">
        <v>0.4</v>
      </c>
      <c r="W103" s="233"/>
      <c r="X103" s="227">
        <f t="shared" si="21"/>
        <v>4.8</v>
      </c>
      <c r="Y103" s="227"/>
      <c r="Z103" s="227"/>
      <c r="AD103" s="234"/>
    </row>
    <row r="104" spans="1:30" s="213" customFormat="1" ht="20.100000000000001" customHeight="1" x14ac:dyDescent="0.2">
      <c r="A104" s="225" t="s">
        <v>923</v>
      </c>
      <c r="B104" s="232" t="str">
        <f>VLOOKUP(A104,'DB Accessori'!A:G,7,0)</f>
        <v>Adapter for oil cartdidge DECK250-N</v>
      </c>
      <c r="C104" s="227">
        <v>8</v>
      </c>
      <c r="D104" s="233">
        <v>0.4</v>
      </c>
      <c r="E104" s="233"/>
      <c r="F104" s="227">
        <f t="shared" si="17"/>
        <v>4.8</v>
      </c>
      <c r="G104" s="233">
        <v>0.45</v>
      </c>
      <c r="H104" s="233"/>
      <c r="I104" s="227">
        <f t="shared" si="18"/>
        <v>4.4000000000000004</v>
      </c>
      <c r="J104" s="233">
        <v>0.4</v>
      </c>
      <c r="K104" s="233"/>
      <c r="L104" s="227">
        <f t="shared" si="22"/>
        <v>4.8</v>
      </c>
      <c r="M104" s="233">
        <v>0.4</v>
      </c>
      <c r="N104" s="233"/>
      <c r="O104" s="227">
        <f t="shared" si="23"/>
        <v>4.8</v>
      </c>
      <c r="P104" s="233">
        <v>0.4</v>
      </c>
      <c r="Q104" s="233"/>
      <c r="R104" s="227">
        <f t="shared" si="19"/>
        <v>4.8</v>
      </c>
      <c r="S104" s="233">
        <v>0.4</v>
      </c>
      <c r="T104" s="233"/>
      <c r="U104" s="227">
        <f t="shared" si="20"/>
        <v>4.8</v>
      </c>
      <c r="V104" s="233">
        <v>0.4</v>
      </c>
      <c r="W104" s="233"/>
      <c r="X104" s="227">
        <f t="shared" si="21"/>
        <v>4.8</v>
      </c>
      <c r="Y104" s="227"/>
      <c r="Z104" s="227"/>
      <c r="AD104" s="234"/>
    </row>
    <row r="105" spans="1:30" s="213" customFormat="1" ht="20.100000000000001" customHeight="1" x14ac:dyDescent="0.2">
      <c r="A105" s="225" t="s">
        <v>925</v>
      </c>
      <c r="B105" s="232" t="str">
        <f>VLOOKUP(A105,'DB Accessori'!A:G,7,0)</f>
        <v>UV Cobra Led lamp, lamp and goggles</v>
      </c>
      <c r="C105" s="227">
        <v>80</v>
      </c>
      <c r="D105" s="233">
        <v>0.4</v>
      </c>
      <c r="E105" s="233"/>
      <c r="F105" s="227">
        <f t="shared" si="17"/>
        <v>48</v>
      </c>
      <c r="G105" s="233">
        <v>0.45</v>
      </c>
      <c r="H105" s="233"/>
      <c r="I105" s="227">
        <f t="shared" si="18"/>
        <v>44</v>
      </c>
      <c r="J105" s="233">
        <v>0.4</v>
      </c>
      <c r="K105" s="233"/>
      <c r="L105" s="227">
        <f t="shared" si="22"/>
        <v>48</v>
      </c>
      <c r="M105" s="233">
        <v>0.4</v>
      </c>
      <c r="N105" s="233"/>
      <c r="O105" s="227">
        <f t="shared" si="23"/>
        <v>48</v>
      </c>
      <c r="P105" s="233">
        <v>0.4</v>
      </c>
      <c r="Q105" s="233"/>
      <c r="R105" s="227">
        <f t="shared" si="19"/>
        <v>48</v>
      </c>
      <c r="S105" s="233">
        <v>0.4</v>
      </c>
      <c r="T105" s="233"/>
      <c r="U105" s="227">
        <f t="shared" si="20"/>
        <v>48</v>
      </c>
      <c r="V105" s="233">
        <v>0.4</v>
      </c>
      <c r="W105" s="233"/>
      <c r="X105" s="227">
        <f t="shared" si="21"/>
        <v>48</v>
      </c>
      <c r="Y105" s="227"/>
      <c r="Z105" s="227"/>
      <c r="AD105" s="234"/>
    </row>
    <row r="106" spans="1:30" s="213" customFormat="1" ht="20.100000000000001" customHeight="1" x14ac:dyDescent="0.2">
      <c r="A106" s="225" t="s">
        <v>927</v>
      </c>
      <c r="B106" s="232" t="str">
        <f>VLOOKUP(A106,'DB Accessori'!A:G,7,0)</f>
        <v>Cobra Kit HD - Leak detector for AC units - UV lamp, hermetic dye cartridge 55 m l for 7 applications, dye injector R134</v>
      </c>
      <c r="C106" s="227">
        <v>158</v>
      </c>
      <c r="D106" s="233">
        <v>0.4</v>
      </c>
      <c r="E106" s="233"/>
      <c r="F106" s="227">
        <f t="shared" si="17"/>
        <v>94.8</v>
      </c>
      <c r="G106" s="233">
        <v>0.45</v>
      </c>
      <c r="H106" s="233"/>
      <c r="I106" s="227">
        <f t="shared" si="18"/>
        <v>86.9</v>
      </c>
      <c r="J106" s="233">
        <v>0.4</v>
      </c>
      <c r="K106" s="233"/>
      <c r="L106" s="227">
        <f t="shared" si="22"/>
        <v>94.8</v>
      </c>
      <c r="M106" s="233">
        <v>0.4</v>
      </c>
      <c r="N106" s="233"/>
      <c r="O106" s="227">
        <f t="shared" si="23"/>
        <v>94.8</v>
      </c>
      <c r="P106" s="233">
        <v>0.4</v>
      </c>
      <c r="Q106" s="233"/>
      <c r="R106" s="227">
        <f t="shared" si="19"/>
        <v>94.8</v>
      </c>
      <c r="S106" s="233">
        <v>0.4</v>
      </c>
      <c r="T106" s="233"/>
      <c r="U106" s="227">
        <f t="shared" si="20"/>
        <v>94.8</v>
      </c>
      <c r="V106" s="233">
        <v>0.45</v>
      </c>
      <c r="W106" s="233"/>
      <c r="X106" s="227">
        <f t="shared" si="21"/>
        <v>86.9</v>
      </c>
      <c r="Y106" s="227"/>
      <c r="Z106" s="227"/>
      <c r="AD106" s="234"/>
    </row>
    <row r="107" spans="1:30" s="213" customFormat="1" ht="20.100000000000001" customHeight="1" x14ac:dyDescent="0.2">
      <c r="A107" s="225" t="s">
        <v>929</v>
      </c>
      <c r="B107" s="232" t="str">
        <f>VLOOKUP(A107,'DB Accessori'!A:G,7,0)</f>
        <v>Electronic Leak Detector, one instrument for identifying R134a, HFO1234yf and Hydrogen</v>
      </c>
      <c r="C107" s="227">
        <v>585</v>
      </c>
      <c r="D107" s="233">
        <v>0.4</v>
      </c>
      <c r="E107" s="233"/>
      <c r="F107" s="227">
        <f t="shared" si="17"/>
        <v>351</v>
      </c>
      <c r="G107" s="233">
        <v>0.45</v>
      </c>
      <c r="H107" s="233"/>
      <c r="I107" s="227">
        <f t="shared" si="18"/>
        <v>321.75</v>
      </c>
      <c r="J107" s="233">
        <v>0.4</v>
      </c>
      <c r="K107" s="233"/>
      <c r="L107" s="227">
        <f t="shared" si="22"/>
        <v>351</v>
      </c>
      <c r="M107" s="233">
        <v>0.4</v>
      </c>
      <c r="N107" s="233"/>
      <c r="O107" s="227">
        <f t="shared" si="23"/>
        <v>351</v>
      </c>
      <c r="P107" s="233">
        <v>0.4</v>
      </c>
      <c r="Q107" s="233"/>
      <c r="R107" s="227">
        <f t="shared" si="19"/>
        <v>351</v>
      </c>
      <c r="S107" s="233">
        <v>0.4</v>
      </c>
      <c r="T107" s="233"/>
      <c r="U107" s="227">
        <f t="shared" si="20"/>
        <v>351</v>
      </c>
      <c r="V107" s="233">
        <v>0.4</v>
      </c>
      <c r="W107" s="233"/>
      <c r="X107" s="227">
        <f t="shared" si="21"/>
        <v>351</v>
      </c>
      <c r="Y107" s="227"/>
      <c r="Z107" s="227"/>
      <c r="AD107" s="234"/>
    </row>
    <row r="108" spans="1:30" s="213" customFormat="1" ht="20.100000000000001" customHeight="1" x14ac:dyDescent="0.2">
      <c r="A108" s="225" t="s">
        <v>931</v>
      </c>
      <c r="B108" s="232" t="str">
        <f>VLOOKUP(A108,'DB Accessori'!A:G,7,0)</f>
        <v>Manual oil injector kit R134A</v>
      </c>
      <c r="C108" s="227">
        <v>172</v>
      </c>
      <c r="D108" s="233">
        <v>0.4</v>
      </c>
      <c r="E108" s="233"/>
      <c r="F108" s="227">
        <f t="shared" si="17"/>
        <v>103.2</v>
      </c>
      <c r="G108" s="233">
        <v>0.45</v>
      </c>
      <c r="H108" s="233"/>
      <c r="I108" s="227">
        <f t="shared" si="18"/>
        <v>94.600000000000009</v>
      </c>
      <c r="J108" s="233">
        <v>0.4</v>
      </c>
      <c r="K108" s="233"/>
      <c r="L108" s="227">
        <f t="shared" si="22"/>
        <v>103.2</v>
      </c>
      <c r="M108" s="233">
        <v>0.4</v>
      </c>
      <c r="N108" s="233"/>
      <c r="O108" s="227">
        <f t="shared" si="23"/>
        <v>103.2</v>
      </c>
      <c r="P108" s="233">
        <v>0.4</v>
      </c>
      <c r="Q108" s="233"/>
      <c r="R108" s="227">
        <f t="shared" si="19"/>
        <v>103.2</v>
      </c>
      <c r="S108" s="233">
        <v>0.4</v>
      </c>
      <c r="T108" s="233"/>
      <c r="U108" s="227">
        <f t="shared" si="20"/>
        <v>103.2</v>
      </c>
      <c r="V108" s="233">
        <v>0.5</v>
      </c>
      <c r="W108" s="233"/>
      <c r="X108" s="227">
        <f t="shared" si="21"/>
        <v>86</v>
      </c>
      <c r="Y108" s="227"/>
      <c r="Z108" s="227"/>
      <c r="AD108" s="234"/>
    </row>
    <row r="109" spans="1:30" s="213" customFormat="1" ht="20.100000000000001" customHeight="1" x14ac:dyDescent="0.2">
      <c r="A109" s="225" t="s">
        <v>933</v>
      </c>
      <c r="B109" s="232" t="str">
        <f>VLOOKUP(A109,'DB Accessori'!A:G,7,0)</f>
        <v>Universal nitrogen leak detection kit with Nitrogen-Hydrogen bottle (950ml)</v>
      </c>
      <c r="C109" s="227">
        <v>626</v>
      </c>
      <c r="D109" s="233">
        <v>0.4</v>
      </c>
      <c r="E109" s="233"/>
      <c r="F109" s="227">
        <f t="shared" si="17"/>
        <v>375.59999999999997</v>
      </c>
      <c r="G109" s="233">
        <v>0.45</v>
      </c>
      <c r="H109" s="233"/>
      <c r="I109" s="227">
        <f t="shared" si="18"/>
        <v>344.3</v>
      </c>
      <c r="J109" s="233">
        <v>0.4</v>
      </c>
      <c r="K109" s="233"/>
      <c r="L109" s="227">
        <f t="shared" si="22"/>
        <v>375.59999999999997</v>
      </c>
      <c r="M109" s="233">
        <v>0.4</v>
      </c>
      <c r="N109" s="233"/>
      <c r="O109" s="227">
        <f t="shared" si="23"/>
        <v>375.59999999999997</v>
      </c>
      <c r="P109" s="233">
        <v>0.4</v>
      </c>
      <c r="Q109" s="233"/>
      <c r="R109" s="227">
        <f t="shared" si="19"/>
        <v>375.59999999999997</v>
      </c>
      <c r="S109" s="233">
        <v>0.4</v>
      </c>
      <c r="T109" s="233"/>
      <c r="U109" s="227">
        <f t="shared" si="20"/>
        <v>375.59999999999997</v>
      </c>
      <c r="V109" s="233">
        <v>0.45</v>
      </c>
      <c r="W109" s="233"/>
      <c r="X109" s="227">
        <f t="shared" si="21"/>
        <v>344.3</v>
      </c>
      <c r="Y109" s="227"/>
      <c r="Z109" s="227"/>
      <c r="AD109" s="234"/>
    </row>
    <row r="110" spans="1:30" s="213" customFormat="1" ht="20.100000000000001" customHeight="1" x14ac:dyDescent="0.2">
      <c r="A110" s="225" t="s">
        <v>935</v>
      </c>
      <c r="B110" s="232" t="str">
        <f>VLOOKUP(A110,'DB Accessori'!A:G,7,0)</f>
        <v>Database update for cars / commercial vehicles</v>
      </c>
      <c r="C110" s="227">
        <v>224</v>
      </c>
      <c r="D110" s="233">
        <v>0.4</v>
      </c>
      <c r="E110" s="233"/>
      <c r="F110" s="227">
        <f t="shared" si="17"/>
        <v>134.4</v>
      </c>
      <c r="G110" s="233">
        <v>0.45</v>
      </c>
      <c r="H110" s="233"/>
      <c r="I110" s="227">
        <f t="shared" si="18"/>
        <v>123.20000000000002</v>
      </c>
      <c r="J110" s="233">
        <v>0.4</v>
      </c>
      <c r="K110" s="233"/>
      <c r="L110" s="227">
        <f t="shared" si="22"/>
        <v>134.4</v>
      </c>
      <c r="M110" s="233">
        <v>0.4</v>
      </c>
      <c r="N110" s="233"/>
      <c r="O110" s="227">
        <f t="shared" si="23"/>
        <v>134.4</v>
      </c>
      <c r="P110" s="233">
        <v>0.4</v>
      </c>
      <c r="Q110" s="233"/>
      <c r="R110" s="227">
        <f t="shared" si="19"/>
        <v>134.4</v>
      </c>
      <c r="S110" s="233">
        <v>0.4</v>
      </c>
      <c r="T110" s="233"/>
      <c r="U110" s="227">
        <f t="shared" si="20"/>
        <v>134.4</v>
      </c>
      <c r="V110" s="233">
        <v>0.5</v>
      </c>
      <c r="W110" s="233"/>
      <c r="X110" s="227">
        <f t="shared" si="21"/>
        <v>112</v>
      </c>
      <c r="Y110" s="227"/>
      <c r="Z110" s="227"/>
      <c r="AD110" s="234"/>
    </row>
    <row r="111" spans="1:30" s="213" customFormat="1" ht="20.100000000000001" customHeight="1" x14ac:dyDescent="0.2">
      <c r="A111" s="225" t="s">
        <v>937</v>
      </c>
      <c r="B111" s="232" t="str">
        <f>VLOOKUP(A111,'DB Accessori'!A:G,7,0)</f>
        <v>Vacuum pump oil 500 ml ISO46</v>
      </c>
      <c r="C111" s="227">
        <v>23</v>
      </c>
      <c r="D111" s="233">
        <v>0.4</v>
      </c>
      <c r="E111" s="233"/>
      <c r="F111" s="227">
        <f t="shared" si="17"/>
        <v>13.799999999999999</v>
      </c>
      <c r="G111" s="233">
        <v>0.45</v>
      </c>
      <c r="H111" s="233"/>
      <c r="I111" s="227">
        <f t="shared" si="18"/>
        <v>12.65</v>
      </c>
      <c r="J111" s="233">
        <v>0.4</v>
      </c>
      <c r="K111" s="233"/>
      <c r="L111" s="227">
        <f t="shared" si="22"/>
        <v>13.799999999999999</v>
      </c>
      <c r="M111" s="233">
        <v>0.4</v>
      </c>
      <c r="N111" s="233"/>
      <c r="O111" s="227">
        <f t="shared" si="23"/>
        <v>13.799999999999999</v>
      </c>
      <c r="P111" s="233">
        <v>0.4</v>
      </c>
      <c r="Q111" s="233"/>
      <c r="R111" s="227">
        <f t="shared" si="19"/>
        <v>13.799999999999999</v>
      </c>
      <c r="S111" s="233">
        <v>0.4</v>
      </c>
      <c r="T111" s="233"/>
      <c r="U111" s="227">
        <f t="shared" si="20"/>
        <v>13.799999999999999</v>
      </c>
      <c r="V111" s="233">
        <v>0.4</v>
      </c>
      <c r="W111" s="233"/>
      <c r="X111" s="227">
        <f t="shared" si="21"/>
        <v>13.799999999999999</v>
      </c>
      <c r="Y111" s="227"/>
      <c r="Z111" s="227"/>
      <c r="AD111" s="234"/>
    </row>
    <row r="112" spans="1:30" s="213" customFormat="1" ht="20.100000000000001" customHeight="1" x14ac:dyDescent="0.2">
      <c r="A112" s="225" t="s">
        <v>940</v>
      </c>
      <c r="B112" s="232" t="str">
        <f>VLOOKUP(A112,'DB Accessori'!A:G,7,0)</f>
        <v>Flushing kit HFO / R134a</v>
      </c>
      <c r="C112" s="227">
        <v>781</v>
      </c>
      <c r="D112" s="233">
        <v>0.4</v>
      </c>
      <c r="E112" s="233"/>
      <c r="F112" s="227">
        <f t="shared" si="17"/>
        <v>468.59999999999997</v>
      </c>
      <c r="G112" s="233">
        <v>0.45</v>
      </c>
      <c r="H112" s="233"/>
      <c r="I112" s="227">
        <f t="shared" si="18"/>
        <v>429.55</v>
      </c>
      <c r="J112" s="233">
        <v>0.4</v>
      </c>
      <c r="K112" s="233"/>
      <c r="L112" s="227">
        <f t="shared" si="22"/>
        <v>468.59999999999997</v>
      </c>
      <c r="M112" s="233">
        <v>0.4</v>
      </c>
      <c r="N112" s="233"/>
      <c r="O112" s="227">
        <f t="shared" si="23"/>
        <v>468.59999999999997</v>
      </c>
      <c r="P112" s="233">
        <v>0.4</v>
      </c>
      <c r="Q112" s="233"/>
      <c r="R112" s="227">
        <f t="shared" si="19"/>
        <v>468.59999999999997</v>
      </c>
      <c r="S112" s="233">
        <v>0.4</v>
      </c>
      <c r="T112" s="233"/>
      <c r="U112" s="227">
        <f t="shared" si="20"/>
        <v>468.59999999999997</v>
      </c>
      <c r="V112" s="233">
        <v>0.51</v>
      </c>
      <c r="W112" s="233"/>
      <c r="X112" s="227">
        <f t="shared" si="21"/>
        <v>382.69</v>
      </c>
      <c r="Y112" s="227"/>
      <c r="Z112" s="227"/>
      <c r="AD112" s="234"/>
    </row>
    <row r="113" spans="1:30" s="213" customFormat="1" ht="20.100000000000001" customHeight="1" x14ac:dyDescent="0.2">
      <c r="A113" s="225" t="s">
        <v>942</v>
      </c>
      <c r="B113" s="232" t="str">
        <f>VLOOKUP(A113,'DB Accessori'!A:G,7,0)</f>
        <v>Kit HFO for Flushing Kit AEK102-N21</v>
      </c>
      <c r="C113" s="227">
        <v>55</v>
      </c>
      <c r="D113" s="233">
        <v>0.4</v>
      </c>
      <c r="E113" s="233"/>
      <c r="F113" s="227">
        <f t="shared" si="17"/>
        <v>33</v>
      </c>
      <c r="G113" s="233">
        <v>0.45</v>
      </c>
      <c r="H113" s="233"/>
      <c r="I113" s="227">
        <f t="shared" si="18"/>
        <v>30.250000000000004</v>
      </c>
      <c r="J113" s="233">
        <v>0.4</v>
      </c>
      <c r="K113" s="233"/>
      <c r="L113" s="227">
        <f t="shared" si="22"/>
        <v>33</v>
      </c>
      <c r="M113" s="233">
        <v>0.4</v>
      </c>
      <c r="N113" s="233"/>
      <c r="O113" s="227">
        <f t="shared" si="23"/>
        <v>33</v>
      </c>
      <c r="P113" s="233">
        <v>0.4</v>
      </c>
      <c r="Q113" s="233"/>
      <c r="R113" s="227">
        <f t="shared" si="19"/>
        <v>33</v>
      </c>
      <c r="S113" s="233">
        <v>0.4</v>
      </c>
      <c r="T113" s="233"/>
      <c r="U113" s="227">
        <f t="shared" si="20"/>
        <v>33</v>
      </c>
      <c r="V113" s="233">
        <v>0.4</v>
      </c>
      <c r="W113" s="233"/>
      <c r="X113" s="227">
        <f t="shared" si="21"/>
        <v>33</v>
      </c>
      <c r="Y113" s="227"/>
      <c r="Z113" s="227"/>
      <c r="AD113" s="234"/>
    </row>
    <row r="114" spans="1:30" s="213" customFormat="1" ht="20.100000000000001" customHeight="1" x14ac:dyDescent="0.2">
      <c r="A114" s="225" t="s">
        <v>943</v>
      </c>
      <c r="B114" s="232" t="str">
        <f>VLOOKUP(A114,'DB Accessori'!A:G,7,0)</f>
        <v>Kit R134a for Flushing Kit AEK102-N21</v>
      </c>
      <c r="C114" s="227">
        <v>55</v>
      </c>
      <c r="D114" s="233">
        <v>0.4</v>
      </c>
      <c r="E114" s="233"/>
      <c r="F114" s="227">
        <f t="shared" si="17"/>
        <v>33</v>
      </c>
      <c r="G114" s="233">
        <v>0.45</v>
      </c>
      <c r="H114" s="233"/>
      <c r="I114" s="227">
        <f t="shared" si="18"/>
        <v>30.250000000000004</v>
      </c>
      <c r="J114" s="233">
        <v>0.4</v>
      </c>
      <c r="K114" s="233"/>
      <c r="L114" s="227">
        <f t="shared" si="22"/>
        <v>33</v>
      </c>
      <c r="M114" s="233">
        <v>0.4</v>
      </c>
      <c r="N114" s="233"/>
      <c r="O114" s="227">
        <f t="shared" si="23"/>
        <v>33</v>
      </c>
      <c r="P114" s="233">
        <v>0.4</v>
      </c>
      <c r="Q114" s="233"/>
      <c r="R114" s="227">
        <f t="shared" si="19"/>
        <v>33</v>
      </c>
      <c r="S114" s="233">
        <v>0.4</v>
      </c>
      <c r="T114" s="233"/>
      <c r="U114" s="227">
        <f t="shared" si="20"/>
        <v>33</v>
      </c>
      <c r="V114" s="233">
        <v>0.4</v>
      </c>
      <c r="W114" s="233"/>
      <c r="X114" s="227">
        <f t="shared" si="21"/>
        <v>33</v>
      </c>
      <c r="Y114" s="227"/>
      <c r="Z114" s="227"/>
      <c r="AD114" s="234"/>
    </row>
    <row r="115" spans="1:30" s="213" customFormat="1" ht="20.100000000000001" customHeight="1" x14ac:dyDescent="0.2">
      <c r="A115" s="225" t="s">
        <v>938</v>
      </c>
      <c r="B115" s="232" t="str">
        <f>VLOOKUP(A115,'DB Accessori'!A:G,7,0)</f>
        <v>Bypass adapters set for Flushing Kit</v>
      </c>
      <c r="C115" s="227">
        <v>650</v>
      </c>
      <c r="D115" s="233">
        <v>0.4</v>
      </c>
      <c r="E115" s="233"/>
      <c r="F115" s="227">
        <f t="shared" si="17"/>
        <v>390</v>
      </c>
      <c r="G115" s="233">
        <v>0.45</v>
      </c>
      <c r="H115" s="233"/>
      <c r="I115" s="227">
        <f t="shared" si="18"/>
        <v>357.50000000000006</v>
      </c>
      <c r="J115" s="233">
        <v>0.4</v>
      </c>
      <c r="K115" s="233"/>
      <c r="L115" s="227">
        <f t="shared" si="22"/>
        <v>390</v>
      </c>
      <c r="M115" s="233">
        <v>0.4</v>
      </c>
      <c r="N115" s="233"/>
      <c r="O115" s="227">
        <f t="shared" si="23"/>
        <v>390</v>
      </c>
      <c r="P115" s="233">
        <v>0.4</v>
      </c>
      <c r="Q115" s="233"/>
      <c r="R115" s="227">
        <f t="shared" si="19"/>
        <v>390</v>
      </c>
      <c r="S115" s="233">
        <v>0.4</v>
      </c>
      <c r="T115" s="233"/>
      <c r="U115" s="227">
        <f t="shared" si="20"/>
        <v>390</v>
      </c>
      <c r="V115" s="233">
        <v>0.4</v>
      </c>
      <c r="W115" s="233"/>
      <c r="X115" s="227">
        <f t="shared" si="21"/>
        <v>390</v>
      </c>
      <c r="Y115" s="227"/>
      <c r="Z115" s="227"/>
      <c r="AD115" s="234"/>
    </row>
    <row r="116" spans="1:30" s="213" customFormat="1" ht="20.100000000000001" customHeight="1" x14ac:dyDescent="0.2">
      <c r="A116" s="225" t="s">
        <v>945</v>
      </c>
      <c r="B116" s="232" t="str">
        <f>VLOOKUP(A116,'DB Accessori'!A:G,7,0)</f>
        <v>Digital Thermometer</v>
      </c>
      <c r="C116" s="227">
        <v>30</v>
      </c>
      <c r="D116" s="233">
        <v>0.4</v>
      </c>
      <c r="E116" s="233"/>
      <c r="F116" s="227">
        <f t="shared" si="17"/>
        <v>18</v>
      </c>
      <c r="G116" s="233">
        <v>0.45</v>
      </c>
      <c r="H116" s="233"/>
      <c r="I116" s="227">
        <f t="shared" si="18"/>
        <v>16.5</v>
      </c>
      <c r="J116" s="233">
        <v>0.4</v>
      </c>
      <c r="K116" s="233"/>
      <c r="L116" s="227">
        <f t="shared" si="22"/>
        <v>18</v>
      </c>
      <c r="M116" s="233">
        <v>0.4</v>
      </c>
      <c r="N116" s="233"/>
      <c r="O116" s="227">
        <f t="shared" si="23"/>
        <v>18</v>
      </c>
      <c r="P116" s="233">
        <v>0.4</v>
      </c>
      <c r="Q116" s="233"/>
      <c r="R116" s="227">
        <f t="shared" si="19"/>
        <v>18</v>
      </c>
      <c r="S116" s="233">
        <v>0.4</v>
      </c>
      <c r="T116" s="233"/>
      <c r="U116" s="227">
        <f t="shared" si="20"/>
        <v>18</v>
      </c>
      <c r="V116" s="233">
        <v>0.4</v>
      </c>
      <c r="W116" s="233"/>
      <c r="X116" s="227">
        <f t="shared" si="21"/>
        <v>18</v>
      </c>
      <c r="Y116" s="227"/>
      <c r="Z116" s="227"/>
      <c r="AD116" s="234"/>
    </row>
    <row r="117" spans="1:30" s="213" customFormat="1" ht="20.100000000000001" customHeight="1" x14ac:dyDescent="0.2">
      <c r="A117" s="225" t="s">
        <v>947</v>
      </c>
      <c r="B117" s="232" t="str">
        <f>VLOOKUP(A117,'DB Accessori'!A:G,7,0)</f>
        <v>Manual oil injector kit for HFO1234yf</v>
      </c>
      <c r="C117" s="227">
        <v>195</v>
      </c>
      <c r="D117" s="233">
        <v>0.4</v>
      </c>
      <c r="E117" s="233"/>
      <c r="F117" s="227">
        <f t="shared" si="17"/>
        <v>117</v>
      </c>
      <c r="G117" s="233">
        <v>0.45</v>
      </c>
      <c r="H117" s="233"/>
      <c r="I117" s="227">
        <f t="shared" si="18"/>
        <v>107.25000000000001</v>
      </c>
      <c r="J117" s="233">
        <v>0.4</v>
      </c>
      <c r="K117" s="233"/>
      <c r="L117" s="227">
        <f t="shared" si="22"/>
        <v>117</v>
      </c>
      <c r="M117" s="233">
        <v>0.4</v>
      </c>
      <c r="N117" s="233"/>
      <c r="O117" s="227">
        <f t="shared" si="23"/>
        <v>117</v>
      </c>
      <c r="P117" s="233">
        <v>0.4</v>
      </c>
      <c r="Q117" s="233"/>
      <c r="R117" s="227">
        <f t="shared" si="19"/>
        <v>117</v>
      </c>
      <c r="S117" s="233">
        <v>0.4</v>
      </c>
      <c r="T117" s="233"/>
      <c r="U117" s="227">
        <f t="shared" si="20"/>
        <v>117</v>
      </c>
      <c r="V117" s="233">
        <v>0.06</v>
      </c>
      <c r="W117" s="233"/>
      <c r="X117" s="227">
        <f t="shared" si="21"/>
        <v>183.29999999999998</v>
      </c>
      <c r="Y117" s="227"/>
      <c r="Z117" s="227"/>
      <c r="AD117" s="234"/>
    </row>
    <row r="118" spans="1:30" s="213" customFormat="1" ht="20.100000000000001" customHeight="1" x14ac:dyDescent="0.2">
      <c r="A118" s="225" t="s">
        <v>949</v>
      </c>
      <c r="B118" s="232" t="str">
        <f>VLOOKUP(A118,'DB Accessori'!A:G,7,0)</f>
        <v>Sealed bottle of tracer (55ml)</v>
      </c>
      <c r="C118" s="227">
        <v>26</v>
      </c>
      <c r="D118" s="233">
        <v>0.4</v>
      </c>
      <c r="E118" s="233"/>
      <c r="F118" s="227">
        <f t="shared" si="17"/>
        <v>15.6</v>
      </c>
      <c r="G118" s="233">
        <v>0.45</v>
      </c>
      <c r="H118" s="233"/>
      <c r="I118" s="227">
        <f t="shared" si="18"/>
        <v>14.3</v>
      </c>
      <c r="J118" s="233">
        <v>0.4</v>
      </c>
      <c r="K118" s="233"/>
      <c r="L118" s="227">
        <f t="shared" si="22"/>
        <v>15.6</v>
      </c>
      <c r="M118" s="233">
        <v>0.4</v>
      </c>
      <c r="N118" s="233"/>
      <c r="O118" s="227">
        <f t="shared" si="23"/>
        <v>15.6</v>
      </c>
      <c r="P118" s="233">
        <v>0.4</v>
      </c>
      <c r="Q118" s="233"/>
      <c r="R118" s="227">
        <f t="shared" si="19"/>
        <v>15.6</v>
      </c>
      <c r="S118" s="233">
        <v>0.4</v>
      </c>
      <c r="T118" s="233"/>
      <c r="U118" s="227">
        <f t="shared" si="20"/>
        <v>15.6</v>
      </c>
      <c r="V118" s="233">
        <v>0.4</v>
      </c>
      <c r="W118" s="233"/>
      <c r="X118" s="227">
        <f t="shared" si="21"/>
        <v>15.6</v>
      </c>
      <c r="Y118" s="227"/>
      <c r="Z118" s="227"/>
      <c r="AD118" s="234"/>
    </row>
    <row r="119" spans="1:30" s="213" customFormat="1" ht="20.100000000000001" customHeight="1" x14ac:dyDescent="0.2">
      <c r="A119" s="225" t="s">
        <v>951</v>
      </c>
      <c r="B119" s="232" t="str">
        <f>VLOOKUP(A119,'DB Accessori'!A:G,7,0)</f>
        <v xml:space="preserve">Refillable and hermetic container (260 ml) </v>
      </c>
      <c r="C119" s="227">
        <v>108.5</v>
      </c>
      <c r="D119" s="233">
        <v>0.4</v>
      </c>
      <c r="E119" s="233"/>
      <c r="F119" s="227">
        <f t="shared" si="17"/>
        <v>65.099999999999994</v>
      </c>
      <c r="G119" s="233">
        <v>0.45</v>
      </c>
      <c r="H119" s="233"/>
      <c r="I119" s="227">
        <f t="shared" si="18"/>
        <v>59.675000000000004</v>
      </c>
      <c r="J119" s="233">
        <v>0.4</v>
      </c>
      <c r="K119" s="233"/>
      <c r="L119" s="227">
        <f t="shared" si="22"/>
        <v>65.099999999999994</v>
      </c>
      <c r="M119" s="233">
        <v>0.4</v>
      </c>
      <c r="N119" s="233"/>
      <c r="O119" s="227">
        <f t="shared" si="23"/>
        <v>65.099999999999994</v>
      </c>
      <c r="P119" s="233">
        <v>0.4</v>
      </c>
      <c r="Q119" s="233"/>
      <c r="R119" s="227">
        <f t="shared" si="19"/>
        <v>65.099999999999994</v>
      </c>
      <c r="S119" s="233">
        <v>0.4</v>
      </c>
      <c r="T119" s="233"/>
      <c r="U119" s="227">
        <f t="shared" si="20"/>
        <v>65.099999999999994</v>
      </c>
      <c r="V119" s="233">
        <v>0.45</v>
      </c>
      <c r="W119" s="233"/>
      <c r="X119" s="227">
        <f t="shared" si="21"/>
        <v>59.675000000000004</v>
      </c>
      <c r="Y119" s="227"/>
      <c r="Z119" s="227"/>
      <c r="AD119" s="234"/>
    </row>
    <row r="120" spans="1:30" s="213" customFormat="1" ht="20.100000000000001" customHeight="1" x14ac:dyDescent="0.2">
      <c r="A120" s="225" t="s">
        <v>953</v>
      </c>
      <c r="B120" s="232" t="str">
        <f>VLOOKUP(A120,'DB Accessori'!A:G,7,0)</f>
        <v xml:space="preserve">Refillable and hermetic container (260 ml) </v>
      </c>
      <c r="C120" s="227">
        <v>108.5</v>
      </c>
      <c r="D120" s="233">
        <v>0.4</v>
      </c>
      <c r="E120" s="233"/>
      <c r="F120" s="227">
        <f t="shared" si="17"/>
        <v>65.099999999999994</v>
      </c>
      <c r="G120" s="233">
        <v>0.45</v>
      </c>
      <c r="H120" s="233"/>
      <c r="I120" s="227">
        <f t="shared" si="18"/>
        <v>59.675000000000004</v>
      </c>
      <c r="J120" s="233">
        <v>0.4</v>
      </c>
      <c r="K120" s="233"/>
      <c r="L120" s="227">
        <f t="shared" si="22"/>
        <v>65.099999999999994</v>
      </c>
      <c r="M120" s="233">
        <v>0.4</v>
      </c>
      <c r="N120" s="233"/>
      <c r="O120" s="227">
        <f t="shared" si="23"/>
        <v>65.099999999999994</v>
      </c>
      <c r="P120" s="233">
        <v>0.4</v>
      </c>
      <c r="Q120" s="233"/>
      <c r="R120" s="227">
        <f t="shared" si="19"/>
        <v>65.099999999999994</v>
      </c>
      <c r="S120" s="233">
        <v>0.4</v>
      </c>
      <c r="T120" s="233"/>
      <c r="U120" s="227">
        <f t="shared" si="20"/>
        <v>65.099999999999994</v>
      </c>
      <c r="V120" s="233">
        <v>0.45</v>
      </c>
      <c r="W120" s="233"/>
      <c r="X120" s="227">
        <f t="shared" si="21"/>
        <v>59.675000000000004</v>
      </c>
      <c r="Y120" s="227"/>
      <c r="Z120" s="227"/>
      <c r="AD120" s="234"/>
    </row>
    <row r="121" spans="1:30" s="213" customFormat="1" ht="20.100000000000001" customHeight="1" x14ac:dyDescent="0.2">
      <c r="A121" s="225" t="s">
        <v>954</v>
      </c>
      <c r="B121" s="232" t="str">
        <f>VLOOKUP(A121,'DB Accessori'!A:G,7,0)</f>
        <v xml:space="preserve">Refillable and hermetic container (260 ml) </v>
      </c>
      <c r="C121" s="227">
        <v>108.5</v>
      </c>
      <c r="D121" s="233">
        <v>0.4</v>
      </c>
      <c r="E121" s="233"/>
      <c r="F121" s="227">
        <f t="shared" si="17"/>
        <v>65.099999999999994</v>
      </c>
      <c r="G121" s="233">
        <v>0.45</v>
      </c>
      <c r="H121" s="233"/>
      <c r="I121" s="227">
        <f t="shared" si="18"/>
        <v>59.675000000000004</v>
      </c>
      <c r="J121" s="233">
        <v>0.4</v>
      </c>
      <c r="K121" s="233"/>
      <c r="L121" s="227">
        <f t="shared" si="22"/>
        <v>65.099999999999994</v>
      </c>
      <c r="M121" s="233">
        <v>0.4</v>
      </c>
      <c r="N121" s="233"/>
      <c r="O121" s="227">
        <f t="shared" si="23"/>
        <v>65.099999999999994</v>
      </c>
      <c r="P121" s="233">
        <v>0.4</v>
      </c>
      <c r="Q121" s="233"/>
      <c r="R121" s="227">
        <f t="shared" si="19"/>
        <v>65.099999999999994</v>
      </c>
      <c r="S121" s="233">
        <v>0.4</v>
      </c>
      <c r="T121" s="233"/>
      <c r="U121" s="227">
        <f t="shared" si="20"/>
        <v>65.099999999999994</v>
      </c>
      <c r="V121" s="233">
        <v>0.45</v>
      </c>
      <c r="W121" s="233"/>
      <c r="X121" s="227">
        <f t="shared" si="21"/>
        <v>59.675000000000004</v>
      </c>
      <c r="Y121" s="227"/>
      <c r="Z121" s="227"/>
      <c r="AD121" s="234"/>
    </row>
    <row r="122" spans="1:30" s="213" customFormat="1" ht="20.100000000000001" customHeight="1" x14ac:dyDescent="0.2">
      <c r="A122" s="225" t="s">
        <v>955</v>
      </c>
      <c r="B122" s="232" t="str">
        <f>VLOOKUP(A122,'DB Accessori'!A:G,7,0)</f>
        <v xml:space="preserve">Refillable and hermetic container (260 ml) </v>
      </c>
      <c r="C122" s="227">
        <v>108.5</v>
      </c>
      <c r="D122" s="233">
        <v>0.4</v>
      </c>
      <c r="E122" s="233"/>
      <c r="F122" s="227">
        <f t="shared" si="17"/>
        <v>65.099999999999994</v>
      </c>
      <c r="G122" s="233">
        <v>0.45</v>
      </c>
      <c r="H122" s="233"/>
      <c r="I122" s="227">
        <f t="shared" si="18"/>
        <v>59.675000000000004</v>
      </c>
      <c r="J122" s="233">
        <v>0.4</v>
      </c>
      <c r="K122" s="233"/>
      <c r="L122" s="227">
        <f t="shared" si="22"/>
        <v>65.099999999999994</v>
      </c>
      <c r="M122" s="233">
        <v>0.4</v>
      </c>
      <c r="N122" s="233"/>
      <c r="O122" s="227">
        <f t="shared" si="23"/>
        <v>65.099999999999994</v>
      </c>
      <c r="P122" s="233">
        <v>0.4</v>
      </c>
      <c r="Q122" s="233"/>
      <c r="R122" s="227">
        <f t="shared" si="19"/>
        <v>65.099999999999994</v>
      </c>
      <c r="S122" s="233">
        <v>0.4</v>
      </c>
      <c r="T122" s="233"/>
      <c r="U122" s="227">
        <f t="shared" si="20"/>
        <v>65.099999999999994</v>
      </c>
      <c r="V122" s="233">
        <v>0.45</v>
      </c>
      <c r="W122" s="233"/>
      <c r="X122" s="227">
        <f t="shared" si="21"/>
        <v>59.675000000000004</v>
      </c>
      <c r="Y122" s="227"/>
      <c r="Z122" s="227"/>
      <c r="AD122" s="234"/>
    </row>
    <row r="123" spans="1:30" s="213" customFormat="1" ht="20.100000000000001" customHeight="1" x14ac:dyDescent="0.2">
      <c r="A123" s="225" t="s">
        <v>956</v>
      </c>
      <c r="B123" s="232" t="str">
        <f>VLOOKUP(A123,'DB Accessori'!A:G,7,0)</f>
        <v>Nitrogen + H2 bottle (950ml)</v>
      </c>
      <c r="C123" s="227">
        <v>61</v>
      </c>
      <c r="D123" s="233">
        <v>0.4</v>
      </c>
      <c r="E123" s="233"/>
      <c r="F123" s="227">
        <f t="shared" si="17"/>
        <v>36.6</v>
      </c>
      <c r="G123" s="233">
        <v>0.45</v>
      </c>
      <c r="H123" s="233"/>
      <c r="I123" s="227">
        <f t="shared" si="18"/>
        <v>33.550000000000004</v>
      </c>
      <c r="J123" s="233">
        <v>0.4</v>
      </c>
      <c r="K123" s="233"/>
      <c r="L123" s="227">
        <f t="shared" si="22"/>
        <v>36.6</v>
      </c>
      <c r="M123" s="233">
        <v>0.4</v>
      </c>
      <c r="N123" s="233"/>
      <c r="O123" s="227">
        <f t="shared" si="23"/>
        <v>36.6</v>
      </c>
      <c r="P123" s="233">
        <v>0.4</v>
      </c>
      <c r="Q123" s="233"/>
      <c r="R123" s="227">
        <f t="shared" si="19"/>
        <v>36.6</v>
      </c>
      <c r="S123" s="233">
        <v>0.4</v>
      </c>
      <c r="T123" s="233"/>
      <c r="U123" s="227">
        <f t="shared" si="20"/>
        <v>36.6</v>
      </c>
      <c r="V123" s="233">
        <v>0.4</v>
      </c>
      <c r="W123" s="233"/>
      <c r="X123" s="227">
        <f t="shared" si="21"/>
        <v>36.6</v>
      </c>
      <c r="Y123" s="227"/>
      <c r="Z123" s="227"/>
      <c r="AD123" s="234"/>
    </row>
    <row r="124" spans="1:30" s="213" customFormat="1" ht="30" customHeight="1" x14ac:dyDescent="0.2">
      <c r="A124" s="225" t="s">
        <v>1491</v>
      </c>
      <c r="B124" s="232" t="str">
        <f>VLOOKUP(A124,'DB Accessori'!A:G,7,0)</f>
        <v>Maintenance Kit. Includes 1 bottle 500ml of vacuum pump oil + 1 filter FLT5005</v>
      </c>
      <c r="C124" s="227">
        <v>76</v>
      </c>
      <c r="D124" s="233">
        <v>0.4</v>
      </c>
      <c r="E124" s="233"/>
      <c r="F124" s="227">
        <f t="shared" si="17"/>
        <v>45.6</v>
      </c>
      <c r="G124" s="233">
        <v>0.45</v>
      </c>
      <c r="H124" s="233"/>
      <c r="I124" s="227">
        <f t="shared" si="18"/>
        <v>41.800000000000004</v>
      </c>
      <c r="J124" s="233">
        <v>0.4</v>
      </c>
      <c r="K124" s="233"/>
      <c r="L124" s="227">
        <f t="shared" si="22"/>
        <v>45.6</v>
      </c>
      <c r="M124" s="233">
        <v>0.4</v>
      </c>
      <c r="N124" s="233"/>
      <c r="O124" s="227">
        <f t="shared" si="23"/>
        <v>45.6</v>
      </c>
      <c r="P124" s="233">
        <v>0.4</v>
      </c>
      <c r="Q124" s="233"/>
      <c r="R124" s="227">
        <f t="shared" si="19"/>
        <v>45.6</v>
      </c>
      <c r="S124" s="233">
        <v>0.4</v>
      </c>
      <c r="T124" s="233"/>
      <c r="U124" s="227">
        <f t="shared" si="20"/>
        <v>45.6</v>
      </c>
      <c r="V124" s="233">
        <v>0.4</v>
      </c>
      <c r="W124" s="233"/>
      <c r="X124" s="227">
        <f t="shared" si="21"/>
        <v>45.6</v>
      </c>
      <c r="Y124" s="227"/>
      <c r="Z124" s="227"/>
      <c r="AD124" s="234"/>
    </row>
    <row r="125" spans="1:30" s="213" customFormat="1" ht="13.5" x14ac:dyDescent="0.2">
      <c r="A125" s="225" t="s">
        <v>1492</v>
      </c>
      <c r="B125" s="232" t="str">
        <f>VLOOKUP(A125,'DB Accessori'!A:G,7,0)</f>
        <v>Maintenance Kit. Includes 1 bottle 500ml of vacuum pump oil + 1 filter FLT5512</v>
      </c>
      <c r="C125" s="227">
        <v>150</v>
      </c>
      <c r="D125" s="233">
        <v>0.4</v>
      </c>
      <c r="E125" s="233"/>
      <c r="F125" s="227">
        <f t="shared" si="17"/>
        <v>90</v>
      </c>
      <c r="G125" s="233">
        <v>0.45</v>
      </c>
      <c r="H125" s="233"/>
      <c r="I125" s="227">
        <f t="shared" si="18"/>
        <v>82.5</v>
      </c>
      <c r="J125" s="233">
        <v>0.4</v>
      </c>
      <c r="K125" s="233"/>
      <c r="L125" s="227">
        <f t="shared" si="22"/>
        <v>90</v>
      </c>
      <c r="M125" s="233">
        <v>0.4</v>
      </c>
      <c r="N125" s="233"/>
      <c r="O125" s="227">
        <f t="shared" si="23"/>
        <v>90</v>
      </c>
      <c r="P125" s="233">
        <v>0.4</v>
      </c>
      <c r="Q125" s="233"/>
      <c r="R125" s="227">
        <f t="shared" si="19"/>
        <v>90</v>
      </c>
      <c r="S125" s="233">
        <v>0.4</v>
      </c>
      <c r="T125" s="233"/>
      <c r="U125" s="227">
        <f t="shared" si="20"/>
        <v>90</v>
      </c>
      <c r="V125" s="233">
        <v>0.45</v>
      </c>
      <c r="W125" s="233"/>
      <c r="X125" s="227">
        <f t="shared" si="21"/>
        <v>82.5</v>
      </c>
      <c r="Y125" s="227"/>
      <c r="Z125" s="227"/>
      <c r="AD125" s="234"/>
    </row>
    <row r="126" spans="1:30" s="213" customFormat="1" ht="13.5" x14ac:dyDescent="0.2">
      <c r="A126" s="225" t="s">
        <v>1493</v>
      </c>
      <c r="B126" s="232" t="str">
        <f>VLOOKUP(A126,'DB Accessori'!A:G,7,0)</f>
        <v xml:space="preserve">Maintenance Kit. Includes 1 bottle 500ml of vacuum pump oil + 1 filter FLT5005 + 1 fiter FLT5006 </v>
      </c>
      <c r="C126" s="227">
        <v>144</v>
      </c>
      <c r="D126" s="233">
        <v>0.4</v>
      </c>
      <c r="E126" s="233"/>
      <c r="F126" s="227">
        <f t="shared" si="17"/>
        <v>86.399999999999991</v>
      </c>
      <c r="G126" s="233">
        <v>0.45</v>
      </c>
      <c r="H126" s="233"/>
      <c r="I126" s="227">
        <f t="shared" si="18"/>
        <v>79.2</v>
      </c>
      <c r="J126" s="233">
        <v>0.4</v>
      </c>
      <c r="K126" s="233"/>
      <c r="L126" s="227">
        <f t="shared" si="22"/>
        <v>86.399999999999991</v>
      </c>
      <c r="M126" s="233">
        <v>0.4</v>
      </c>
      <c r="N126" s="233"/>
      <c r="O126" s="227">
        <f t="shared" si="23"/>
        <v>86.399999999999991</v>
      </c>
      <c r="P126" s="233">
        <v>0.4</v>
      </c>
      <c r="Q126" s="233"/>
      <c r="R126" s="227">
        <f t="shared" si="19"/>
        <v>86.399999999999991</v>
      </c>
      <c r="S126" s="233">
        <v>0.4</v>
      </c>
      <c r="T126" s="233"/>
      <c r="U126" s="227">
        <f t="shared" si="20"/>
        <v>86.399999999999991</v>
      </c>
      <c r="V126" s="233">
        <v>0.45</v>
      </c>
      <c r="W126" s="233"/>
      <c r="X126" s="227">
        <f t="shared" si="21"/>
        <v>79.2</v>
      </c>
      <c r="Y126" s="227"/>
      <c r="Z126" s="227"/>
      <c r="AD126" s="234"/>
    </row>
    <row r="127" spans="1:30" s="213" customFormat="1" ht="20.100000000000001" customHeight="1" x14ac:dyDescent="0.2">
      <c r="A127" s="225" t="s">
        <v>960</v>
      </c>
      <c r="B127" s="232" t="str">
        <f>VLOOKUP(A127,'DB Accessori'!A:G,7,0)</f>
        <v>Gas sample hose (HFO) for gas analiser</v>
      </c>
      <c r="C127" s="227">
        <v>75</v>
      </c>
      <c r="D127" s="233">
        <v>0.4</v>
      </c>
      <c r="E127" s="233"/>
      <c r="F127" s="227">
        <f t="shared" si="17"/>
        <v>45</v>
      </c>
      <c r="G127" s="233">
        <v>0.45</v>
      </c>
      <c r="H127" s="233"/>
      <c r="I127" s="227">
        <f t="shared" si="18"/>
        <v>41.25</v>
      </c>
      <c r="J127" s="233">
        <v>0.4</v>
      </c>
      <c r="K127" s="233"/>
      <c r="L127" s="227">
        <f t="shared" si="22"/>
        <v>45</v>
      </c>
      <c r="M127" s="233">
        <v>0.4</v>
      </c>
      <c r="N127" s="233"/>
      <c r="O127" s="227">
        <f t="shared" si="23"/>
        <v>45</v>
      </c>
      <c r="P127" s="233">
        <v>0.4</v>
      </c>
      <c r="Q127" s="233"/>
      <c r="R127" s="227">
        <f t="shared" si="19"/>
        <v>45</v>
      </c>
      <c r="S127" s="233">
        <v>0.4</v>
      </c>
      <c r="T127" s="233"/>
      <c r="U127" s="227">
        <f t="shared" si="20"/>
        <v>45</v>
      </c>
      <c r="V127" s="233">
        <v>0.4</v>
      </c>
      <c r="W127" s="233"/>
      <c r="X127" s="227">
        <f t="shared" si="21"/>
        <v>45</v>
      </c>
      <c r="Y127" s="227"/>
      <c r="Z127" s="227"/>
      <c r="AD127" s="234"/>
    </row>
    <row r="128" spans="1:30" s="213" customFormat="1" ht="20.100000000000001" customHeight="1" x14ac:dyDescent="0.2">
      <c r="A128" s="225" t="s">
        <v>962</v>
      </c>
      <c r="B128" s="232" t="str">
        <f>VLOOKUP(A128,'DB Accessori'!A:G,7,0)</f>
        <v>Gas sample hose (R134a) for gas analiser</v>
      </c>
      <c r="C128" s="227">
        <v>75</v>
      </c>
      <c r="D128" s="233">
        <v>0.4</v>
      </c>
      <c r="E128" s="233"/>
      <c r="F128" s="227">
        <f t="shared" si="17"/>
        <v>45</v>
      </c>
      <c r="G128" s="233">
        <v>0.45</v>
      </c>
      <c r="H128" s="233"/>
      <c r="I128" s="227">
        <f t="shared" si="18"/>
        <v>41.25</v>
      </c>
      <c r="J128" s="233">
        <v>0.4</v>
      </c>
      <c r="K128" s="233"/>
      <c r="L128" s="227">
        <f t="shared" si="22"/>
        <v>45</v>
      </c>
      <c r="M128" s="233">
        <v>0.4</v>
      </c>
      <c r="N128" s="233"/>
      <c r="O128" s="227">
        <f t="shared" si="23"/>
        <v>45</v>
      </c>
      <c r="P128" s="233">
        <v>0.4</v>
      </c>
      <c r="Q128" s="233"/>
      <c r="R128" s="227">
        <f t="shared" si="19"/>
        <v>45</v>
      </c>
      <c r="S128" s="233">
        <v>0.4</v>
      </c>
      <c r="T128" s="233"/>
      <c r="U128" s="227">
        <f t="shared" si="20"/>
        <v>45</v>
      </c>
      <c r="V128" s="233">
        <v>0.4</v>
      </c>
      <c r="W128" s="233"/>
      <c r="X128" s="227">
        <f t="shared" si="21"/>
        <v>45</v>
      </c>
      <c r="Y128" s="227"/>
      <c r="Z128" s="227"/>
      <c r="AD128" s="234"/>
    </row>
    <row r="129" spans="1:30" s="213" customFormat="1" ht="20.100000000000001" customHeight="1" x14ac:dyDescent="0.2">
      <c r="A129" s="225" t="s">
        <v>964</v>
      </c>
      <c r="B129" s="232" t="str">
        <f>VLOOKUP(A129,'DB Accessori'!A:G,7,0)</f>
        <v>Filter for gas analiser &amp; identifier</v>
      </c>
      <c r="C129" s="227">
        <v>81</v>
      </c>
      <c r="D129" s="233">
        <v>0.4</v>
      </c>
      <c r="E129" s="233"/>
      <c r="F129" s="227">
        <f t="shared" si="17"/>
        <v>48.6</v>
      </c>
      <c r="G129" s="233">
        <v>0.45</v>
      </c>
      <c r="H129" s="233"/>
      <c r="I129" s="227">
        <f t="shared" si="18"/>
        <v>44.550000000000004</v>
      </c>
      <c r="J129" s="233">
        <v>0.4</v>
      </c>
      <c r="K129" s="233"/>
      <c r="L129" s="227">
        <f t="shared" si="22"/>
        <v>48.6</v>
      </c>
      <c r="M129" s="233">
        <v>0.4</v>
      </c>
      <c r="N129" s="233"/>
      <c r="O129" s="227">
        <f t="shared" si="23"/>
        <v>48.6</v>
      </c>
      <c r="P129" s="233">
        <v>0.4</v>
      </c>
      <c r="Q129" s="233"/>
      <c r="R129" s="227">
        <f t="shared" si="19"/>
        <v>48.6</v>
      </c>
      <c r="S129" s="233">
        <v>0.4</v>
      </c>
      <c r="T129" s="233"/>
      <c r="U129" s="227">
        <f t="shared" si="20"/>
        <v>48.6</v>
      </c>
      <c r="V129" s="233">
        <v>0.4</v>
      </c>
      <c r="W129" s="233"/>
      <c r="X129" s="227">
        <f t="shared" si="21"/>
        <v>48.6</v>
      </c>
      <c r="Y129" s="227"/>
      <c r="Z129" s="227"/>
      <c r="AD129" s="234"/>
    </row>
    <row r="130" spans="1:30" s="213" customFormat="1" ht="20.100000000000001" customHeight="1" x14ac:dyDescent="0.2">
      <c r="A130" s="225" t="s">
        <v>966</v>
      </c>
      <c r="B130" s="232" t="str">
        <f>VLOOKUP(A130,'DB Accessori'!A:G,7,0)</f>
        <v>Filter for Flushing Kit 30µ (R134a)</v>
      </c>
      <c r="C130" s="227">
        <v>142.53</v>
      </c>
      <c r="D130" s="233">
        <v>0.4</v>
      </c>
      <c r="E130" s="233"/>
      <c r="F130" s="227">
        <f t="shared" si="17"/>
        <v>85.518000000000001</v>
      </c>
      <c r="G130" s="233">
        <v>0.45</v>
      </c>
      <c r="H130" s="233"/>
      <c r="I130" s="227">
        <f t="shared" si="18"/>
        <v>78.391500000000008</v>
      </c>
      <c r="J130" s="233">
        <v>0.4</v>
      </c>
      <c r="K130" s="233"/>
      <c r="L130" s="227">
        <f t="shared" si="22"/>
        <v>85.518000000000001</v>
      </c>
      <c r="M130" s="233">
        <v>0.4</v>
      </c>
      <c r="N130" s="233"/>
      <c r="O130" s="227">
        <f t="shared" si="23"/>
        <v>85.518000000000001</v>
      </c>
      <c r="P130" s="233">
        <v>0.4</v>
      </c>
      <c r="Q130" s="233"/>
      <c r="R130" s="227">
        <f t="shared" si="19"/>
        <v>85.518000000000001</v>
      </c>
      <c r="S130" s="233">
        <v>0.4</v>
      </c>
      <c r="T130" s="233"/>
      <c r="U130" s="227">
        <f t="shared" si="20"/>
        <v>85.518000000000001</v>
      </c>
      <c r="V130" s="233">
        <v>0.4</v>
      </c>
      <c r="W130" s="233"/>
      <c r="X130" s="227">
        <f t="shared" si="21"/>
        <v>85.518000000000001</v>
      </c>
      <c r="Y130" s="227"/>
      <c r="Z130" s="227"/>
      <c r="AD130" s="234"/>
    </row>
    <row r="131" spans="1:30" s="213" customFormat="1" ht="20.100000000000001" customHeight="1" x14ac:dyDescent="0.2">
      <c r="A131" s="225" t="s">
        <v>968</v>
      </c>
      <c r="B131" s="232" t="str">
        <f>VLOOKUP(A131,'DB Accessori'!A:G,7,0)</f>
        <v>Filter for Flushing Kit 20µ (HFO)</v>
      </c>
      <c r="C131" s="227">
        <v>132</v>
      </c>
      <c r="D131" s="233">
        <v>0.4</v>
      </c>
      <c r="E131" s="233"/>
      <c r="F131" s="227">
        <f t="shared" si="17"/>
        <v>79.2</v>
      </c>
      <c r="G131" s="233">
        <v>0.45</v>
      </c>
      <c r="H131" s="233"/>
      <c r="I131" s="227">
        <f t="shared" si="18"/>
        <v>72.600000000000009</v>
      </c>
      <c r="J131" s="233">
        <v>0.4</v>
      </c>
      <c r="K131" s="233"/>
      <c r="L131" s="227">
        <f t="shared" si="22"/>
        <v>79.2</v>
      </c>
      <c r="M131" s="233">
        <v>0.4</v>
      </c>
      <c r="N131" s="233"/>
      <c r="O131" s="227">
        <f t="shared" si="23"/>
        <v>79.2</v>
      </c>
      <c r="P131" s="233">
        <v>0.4</v>
      </c>
      <c r="Q131" s="233"/>
      <c r="R131" s="227">
        <f t="shared" si="19"/>
        <v>79.2</v>
      </c>
      <c r="S131" s="233">
        <v>0.4</v>
      </c>
      <c r="T131" s="233"/>
      <c r="U131" s="227">
        <f t="shared" si="20"/>
        <v>79.2</v>
      </c>
      <c r="V131" s="233">
        <v>0.4</v>
      </c>
      <c r="W131" s="233"/>
      <c r="X131" s="227">
        <f t="shared" si="21"/>
        <v>79.2</v>
      </c>
      <c r="Y131" s="227"/>
      <c r="Z131" s="227"/>
      <c r="AD131" s="234"/>
    </row>
    <row r="132" spans="1:30" s="213" customFormat="1" ht="20.100000000000001" customHeight="1" x14ac:dyDescent="0.2">
      <c r="A132" s="225" t="s">
        <v>970</v>
      </c>
      <c r="B132" s="232" t="str">
        <f>VLOOKUP(A132,'DB Accessori'!A:G,7,0)</f>
        <v>Thermal Printer Upgrade option</v>
      </c>
      <c r="C132" s="227">
        <v>116</v>
      </c>
      <c r="D132" s="233">
        <v>0.4</v>
      </c>
      <c r="E132" s="233"/>
      <c r="F132" s="227">
        <f t="shared" ref="F132:F195" si="24">+(1-D132)*$C132</f>
        <v>69.599999999999994</v>
      </c>
      <c r="G132" s="233">
        <v>0.45</v>
      </c>
      <c r="H132" s="233"/>
      <c r="I132" s="227">
        <f t="shared" ref="I132:I195" si="25">+(1-G132)*$C132</f>
        <v>63.800000000000004</v>
      </c>
      <c r="J132" s="233">
        <v>0.4</v>
      </c>
      <c r="K132" s="233"/>
      <c r="L132" s="227">
        <f t="shared" si="22"/>
        <v>69.599999999999994</v>
      </c>
      <c r="M132" s="233">
        <v>0.4</v>
      </c>
      <c r="N132" s="233"/>
      <c r="O132" s="227">
        <f t="shared" si="23"/>
        <v>69.599999999999994</v>
      </c>
      <c r="P132" s="233">
        <v>0.4</v>
      </c>
      <c r="Q132" s="233"/>
      <c r="R132" s="227">
        <f t="shared" ref="R132:R195" si="26">+(1-P132)*$C132</f>
        <v>69.599999999999994</v>
      </c>
      <c r="S132" s="233">
        <v>0.4</v>
      </c>
      <c r="T132" s="233"/>
      <c r="U132" s="227">
        <f t="shared" ref="U132:U195" si="27">+(1-S132)*$C132</f>
        <v>69.599999999999994</v>
      </c>
      <c r="V132" s="233">
        <v>0.4</v>
      </c>
      <c r="W132" s="233"/>
      <c r="X132" s="227">
        <f t="shared" ref="X132:X195" si="28">+(1-V132)*$C132</f>
        <v>69.599999999999994</v>
      </c>
      <c r="Y132" s="227"/>
      <c r="Z132" s="227"/>
      <c r="AD132" s="234"/>
    </row>
    <row r="133" spans="1:30" s="213" customFormat="1" ht="20.100000000000001" customHeight="1" x14ac:dyDescent="0.2">
      <c r="A133" s="237" t="s">
        <v>778</v>
      </c>
      <c r="B133" s="232"/>
      <c r="C133" s="227"/>
      <c r="D133" s="233"/>
      <c r="E133" s="233"/>
      <c r="F133" s="227"/>
      <c r="G133" s="233"/>
      <c r="H133" s="233"/>
      <c r="I133" s="227"/>
      <c r="J133" s="233"/>
      <c r="K133" s="233"/>
      <c r="L133" s="227"/>
      <c r="M133" s="233"/>
      <c r="N133" s="233"/>
      <c r="O133" s="227"/>
      <c r="P133" s="233"/>
      <c r="Q133" s="233"/>
      <c r="R133" s="227"/>
      <c r="S133" s="233"/>
      <c r="T133" s="233"/>
      <c r="U133" s="227"/>
      <c r="V133" s="233"/>
      <c r="W133" s="233"/>
      <c r="X133" s="227"/>
      <c r="Y133" s="227"/>
      <c r="Z133" s="227"/>
      <c r="AD133" s="234"/>
    </row>
    <row r="134" spans="1:30" s="213" customFormat="1" ht="20.100000000000001" customHeight="1" x14ac:dyDescent="0.2">
      <c r="A134" s="225" t="s">
        <v>972</v>
      </c>
      <c r="B134" s="232" t="str">
        <f>VLOOKUP(A134,'DB Accessori'!A:G,7,0)</f>
        <v>ATF BASE KIT ADAPTERS</v>
      </c>
      <c r="C134" s="227">
        <v>865</v>
      </c>
      <c r="D134" s="233">
        <v>0.4</v>
      </c>
      <c r="E134" s="233"/>
      <c r="F134" s="227">
        <f t="shared" si="24"/>
        <v>519</v>
      </c>
      <c r="G134" s="233">
        <v>0.4</v>
      </c>
      <c r="H134" s="233"/>
      <c r="I134" s="227">
        <f t="shared" si="25"/>
        <v>519</v>
      </c>
      <c r="J134" s="233">
        <v>0.4</v>
      </c>
      <c r="K134" s="233"/>
      <c r="L134" s="227">
        <f t="shared" ref="L134:L197" si="29">+(1-J134)*$C134</f>
        <v>519</v>
      </c>
      <c r="M134" s="233">
        <v>0.4</v>
      </c>
      <c r="N134" s="233"/>
      <c r="O134" s="227">
        <f t="shared" ref="O134:O197" si="30">+(1-M134)*$C134</f>
        <v>519</v>
      </c>
      <c r="P134" s="233">
        <v>0.4</v>
      </c>
      <c r="Q134" s="233"/>
      <c r="R134" s="227">
        <f t="shared" si="26"/>
        <v>519</v>
      </c>
      <c r="S134" s="233">
        <v>0.4</v>
      </c>
      <c r="T134" s="233"/>
      <c r="U134" s="227">
        <f t="shared" si="27"/>
        <v>519</v>
      </c>
      <c r="V134" s="233">
        <v>0.4</v>
      </c>
      <c r="W134" s="233"/>
      <c r="X134" s="227">
        <f t="shared" si="28"/>
        <v>519</v>
      </c>
      <c r="Y134" s="227"/>
      <c r="Z134" s="227"/>
      <c r="AD134" s="234"/>
    </row>
    <row r="135" spans="1:30" s="213" customFormat="1" ht="20.100000000000001" customHeight="1" x14ac:dyDescent="0.2">
      <c r="A135" s="225" t="s">
        <v>974</v>
      </c>
      <c r="B135" s="232" t="str">
        <f>VLOOKUP(A135,'DB Accessori'!A:G,7,0)</f>
        <v>OIL LEVEL CONNECTORS</v>
      </c>
      <c r="C135" s="227">
        <v>155</v>
      </c>
      <c r="D135" s="233">
        <v>0.4</v>
      </c>
      <c r="E135" s="233"/>
      <c r="F135" s="227">
        <f t="shared" si="24"/>
        <v>93</v>
      </c>
      <c r="G135" s="233">
        <v>0.4</v>
      </c>
      <c r="H135" s="233"/>
      <c r="I135" s="227">
        <f t="shared" si="25"/>
        <v>93</v>
      </c>
      <c r="J135" s="233">
        <v>0.4</v>
      </c>
      <c r="K135" s="233"/>
      <c r="L135" s="227">
        <f t="shared" si="29"/>
        <v>93</v>
      </c>
      <c r="M135" s="233">
        <v>0.4</v>
      </c>
      <c r="N135" s="233"/>
      <c r="O135" s="227">
        <f t="shared" si="30"/>
        <v>93</v>
      </c>
      <c r="P135" s="233">
        <v>0.4</v>
      </c>
      <c r="Q135" s="233"/>
      <c r="R135" s="227">
        <f t="shared" si="26"/>
        <v>93</v>
      </c>
      <c r="S135" s="233">
        <v>0.4</v>
      </c>
      <c r="T135" s="233"/>
      <c r="U135" s="227">
        <f t="shared" si="27"/>
        <v>93</v>
      </c>
      <c r="V135" s="233">
        <v>0.4</v>
      </c>
      <c r="W135" s="233"/>
      <c r="X135" s="227">
        <f t="shared" si="28"/>
        <v>93</v>
      </c>
      <c r="Y135" s="227"/>
      <c r="Z135" s="227"/>
      <c r="AD135" s="234"/>
    </row>
    <row r="136" spans="1:30" s="213" customFormat="1" ht="20.100000000000001" customHeight="1" x14ac:dyDescent="0.2">
      <c r="A136" s="225" t="s">
        <v>976</v>
      </c>
      <c r="B136" s="232" t="str">
        <f>VLOOKUP(A136,'DB Accessori'!A:G,7,0)</f>
        <v>LOCAL DATABASE UPDATE</v>
      </c>
      <c r="C136" s="227">
        <v>360</v>
      </c>
      <c r="D136" s="233">
        <v>0.55000000000000004</v>
      </c>
      <c r="E136" s="233"/>
      <c r="F136" s="227">
        <f t="shared" si="24"/>
        <v>161.99999999999997</v>
      </c>
      <c r="G136" s="233">
        <v>0.55000000000000004</v>
      </c>
      <c r="H136" s="233"/>
      <c r="I136" s="227">
        <f t="shared" si="25"/>
        <v>161.99999999999997</v>
      </c>
      <c r="J136" s="233">
        <v>0.55000000000000004</v>
      </c>
      <c r="K136" s="233"/>
      <c r="L136" s="227">
        <f t="shared" si="29"/>
        <v>161.99999999999997</v>
      </c>
      <c r="M136" s="233">
        <v>0.55000000000000004</v>
      </c>
      <c r="N136" s="233"/>
      <c r="O136" s="227">
        <f t="shared" si="30"/>
        <v>161.99999999999997</v>
      </c>
      <c r="P136" s="233">
        <v>0.55000000000000004</v>
      </c>
      <c r="Q136" s="233"/>
      <c r="R136" s="227">
        <f t="shared" si="26"/>
        <v>161.99999999999997</v>
      </c>
      <c r="S136" s="233">
        <v>0.55000000000000004</v>
      </c>
      <c r="T136" s="233"/>
      <c r="U136" s="227">
        <f t="shared" si="27"/>
        <v>161.99999999999997</v>
      </c>
      <c r="V136" s="233">
        <v>0.55000000000000004</v>
      </c>
      <c r="W136" s="233"/>
      <c r="X136" s="227">
        <f t="shared" si="28"/>
        <v>161.99999999999997</v>
      </c>
      <c r="Y136" s="227"/>
      <c r="Z136" s="227"/>
      <c r="AD136" s="234"/>
    </row>
    <row r="137" spans="1:30" s="213" customFormat="1" ht="20.100000000000001" customHeight="1" x14ac:dyDescent="0.2">
      <c r="A137" s="225" t="s">
        <v>978</v>
      </c>
      <c r="B137" s="232" t="str">
        <f>VLOOKUP(A137,'DB Accessori'!A:G,7,0)</f>
        <v>LOCAL DATABASE UPDATE + WEB LICENSE</v>
      </c>
      <c r="C137" s="227">
        <v>390</v>
      </c>
      <c r="D137" s="233">
        <v>0.55000000000000004</v>
      </c>
      <c r="E137" s="233"/>
      <c r="F137" s="227">
        <f t="shared" si="24"/>
        <v>175.49999999999997</v>
      </c>
      <c r="G137" s="233">
        <v>0.55000000000000004</v>
      </c>
      <c r="H137" s="233"/>
      <c r="I137" s="227">
        <f t="shared" si="25"/>
        <v>175.49999999999997</v>
      </c>
      <c r="J137" s="233">
        <v>0.55000000000000004</v>
      </c>
      <c r="K137" s="233"/>
      <c r="L137" s="227">
        <f t="shared" si="29"/>
        <v>175.49999999999997</v>
      </c>
      <c r="M137" s="233">
        <v>0.55000000000000004</v>
      </c>
      <c r="N137" s="233"/>
      <c r="O137" s="227">
        <f t="shared" si="30"/>
        <v>175.49999999999997</v>
      </c>
      <c r="P137" s="233">
        <v>0.55000000000000004</v>
      </c>
      <c r="Q137" s="233"/>
      <c r="R137" s="227">
        <f t="shared" si="26"/>
        <v>175.49999999999997</v>
      </c>
      <c r="S137" s="233">
        <v>0.55000000000000004</v>
      </c>
      <c r="T137" s="233"/>
      <c r="U137" s="227">
        <f t="shared" si="27"/>
        <v>175.49999999999997</v>
      </c>
      <c r="V137" s="233">
        <v>0.55000000000000004</v>
      </c>
      <c r="W137" s="233"/>
      <c r="X137" s="227">
        <f t="shared" si="28"/>
        <v>175.49999999999997</v>
      </c>
      <c r="Y137" s="227"/>
      <c r="Z137" s="227"/>
      <c r="AD137" s="234"/>
    </row>
    <row r="138" spans="1:30" s="213" customFormat="1" ht="20.100000000000001" customHeight="1" x14ac:dyDescent="0.2">
      <c r="A138" s="225" t="s">
        <v>980</v>
      </c>
      <c r="B138" s="232" t="str">
        <f>VLOOKUP(A138,'DB Accessori'!A:G,7,0)</f>
        <v>NEW CANISTER 20 liters</v>
      </c>
      <c r="C138" s="227">
        <v>40</v>
      </c>
      <c r="D138" s="233">
        <v>0.4</v>
      </c>
      <c r="E138" s="233"/>
      <c r="F138" s="227">
        <f t="shared" si="24"/>
        <v>24</v>
      </c>
      <c r="G138" s="233">
        <v>0.4</v>
      </c>
      <c r="H138" s="233"/>
      <c r="I138" s="227">
        <f t="shared" si="25"/>
        <v>24</v>
      </c>
      <c r="J138" s="233">
        <v>0.4</v>
      </c>
      <c r="K138" s="233"/>
      <c r="L138" s="227">
        <f t="shared" si="29"/>
        <v>24</v>
      </c>
      <c r="M138" s="233">
        <v>0.4</v>
      </c>
      <c r="N138" s="233"/>
      <c r="O138" s="227">
        <f t="shared" si="30"/>
        <v>24</v>
      </c>
      <c r="P138" s="233">
        <v>0.4</v>
      </c>
      <c r="Q138" s="233"/>
      <c r="R138" s="227">
        <f t="shared" si="26"/>
        <v>24</v>
      </c>
      <c r="S138" s="233">
        <v>0.4</v>
      </c>
      <c r="T138" s="233"/>
      <c r="U138" s="227">
        <f t="shared" si="27"/>
        <v>24</v>
      </c>
      <c r="V138" s="233">
        <v>0.4</v>
      </c>
      <c r="W138" s="233"/>
      <c r="X138" s="227">
        <f t="shared" si="28"/>
        <v>24</v>
      </c>
      <c r="Y138" s="227"/>
      <c r="Z138" s="227"/>
      <c r="AD138" s="234"/>
    </row>
    <row r="139" spans="1:30" s="213" customFormat="1" ht="20.100000000000001" customHeight="1" x14ac:dyDescent="0.2">
      <c r="A139" s="225" t="s">
        <v>982</v>
      </c>
      <c r="B139" s="232" t="str">
        <f>VLOOKUP(A139,'DB Accessori'!A:G,7,0)</f>
        <v>2 x FILTER CARTRIDGE</v>
      </c>
      <c r="C139" s="227">
        <v>72</v>
      </c>
      <c r="D139" s="233">
        <v>0.4</v>
      </c>
      <c r="E139" s="233"/>
      <c r="F139" s="227">
        <f t="shared" si="24"/>
        <v>43.199999999999996</v>
      </c>
      <c r="G139" s="233">
        <v>0.4</v>
      </c>
      <c r="H139" s="233"/>
      <c r="I139" s="227">
        <f t="shared" si="25"/>
        <v>43.199999999999996</v>
      </c>
      <c r="J139" s="233">
        <v>0.4</v>
      </c>
      <c r="K139" s="233"/>
      <c r="L139" s="227">
        <f t="shared" si="29"/>
        <v>43.199999999999996</v>
      </c>
      <c r="M139" s="233">
        <v>0.4</v>
      </c>
      <c r="N139" s="233"/>
      <c r="O139" s="227">
        <f t="shared" si="30"/>
        <v>43.199999999999996</v>
      </c>
      <c r="P139" s="233">
        <v>0.4</v>
      </c>
      <c r="Q139" s="233"/>
      <c r="R139" s="227">
        <f t="shared" si="26"/>
        <v>43.199999999999996</v>
      </c>
      <c r="S139" s="233">
        <v>0.4</v>
      </c>
      <c r="T139" s="233"/>
      <c r="U139" s="227">
        <f t="shared" si="27"/>
        <v>43.199999999999996</v>
      </c>
      <c r="V139" s="233">
        <v>0.4</v>
      </c>
      <c r="W139" s="233"/>
      <c r="X139" s="227">
        <f t="shared" si="28"/>
        <v>43.199999999999996</v>
      </c>
      <c r="Y139" s="227"/>
      <c r="Z139" s="227"/>
      <c r="AD139" s="234"/>
    </row>
    <row r="140" spans="1:30" s="213" customFormat="1" ht="20.100000000000001" customHeight="1" x14ac:dyDescent="0.2">
      <c r="A140" s="225" t="s">
        <v>983</v>
      </c>
      <c r="B140" s="232" t="str">
        <f>VLOOKUP(A140,'DB Accessori'!A:G,7,0)</f>
        <v>A1</v>
      </c>
      <c r="C140" s="227">
        <v>38</v>
      </c>
      <c r="D140" s="233">
        <v>0.4</v>
      </c>
      <c r="E140" s="233"/>
      <c r="F140" s="227">
        <f t="shared" si="24"/>
        <v>22.8</v>
      </c>
      <c r="G140" s="233">
        <v>0.4</v>
      </c>
      <c r="H140" s="233"/>
      <c r="I140" s="227">
        <f t="shared" si="25"/>
        <v>22.8</v>
      </c>
      <c r="J140" s="233">
        <v>0.4</v>
      </c>
      <c r="K140" s="233"/>
      <c r="L140" s="227">
        <f t="shared" si="29"/>
        <v>22.8</v>
      </c>
      <c r="M140" s="233">
        <v>0.4</v>
      </c>
      <c r="N140" s="233"/>
      <c r="O140" s="227">
        <f t="shared" si="30"/>
        <v>22.8</v>
      </c>
      <c r="P140" s="233">
        <v>0.4</v>
      </c>
      <c r="Q140" s="233"/>
      <c r="R140" s="227">
        <f t="shared" si="26"/>
        <v>22.8</v>
      </c>
      <c r="S140" s="233">
        <v>0.4</v>
      </c>
      <c r="T140" s="233"/>
      <c r="U140" s="227">
        <f t="shared" si="27"/>
        <v>22.8</v>
      </c>
      <c r="V140" s="233">
        <v>0.4</v>
      </c>
      <c r="W140" s="233"/>
      <c r="X140" s="227">
        <f t="shared" si="28"/>
        <v>22.8</v>
      </c>
      <c r="Y140" s="227"/>
      <c r="Z140" s="227"/>
      <c r="AD140" s="234"/>
    </row>
    <row r="141" spans="1:30" s="213" customFormat="1" ht="20.100000000000001" customHeight="1" x14ac:dyDescent="0.2">
      <c r="A141" s="225" t="s">
        <v>985</v>
      </c>
      <c r="B141" s="232" t="str">
        <f>VLOOKUP(A141,'DB Accessori'!A:G,7,0)</f>
        <v>A2</v>
      </c>
      <c r="C141" s="227">
        <v>25</v>
      </c>
      <c r="D141" s="233">
        <v>0.4</v>
      </c>
      <c r="E141" s="233"/>
      <c r="F141" s="227">
        <f t="shared" si="24"/>
        <v>15</v>
      </c>
      <c r="G141" s="233">
        <v>0.4</v>
      </c>
      <c r="H141" s="233"/>
      <c r="I141" s="227">
        <f t="shared" si="25"/>
        <v>15</v>
      </c>
      <c r="J141" s="233">
        <v>0.4</v>
      </c>
      <c r="K141" s="233"/>
      <c r="L141" s="227">
        <f t="shared" si="29"/>
        <v>15</v>
      </c>
      <c r="M141" s="233">
        <v>0.4</v>
      </c>
      <c r="N141" s="233"/>
      <c r="O141" s="227">
        <f t="shared" si="30"/>
        <v>15</v>
      </c>
      <c r="P141" s="233">
        <v>0.4</v>
      </c>
      <c r="Q141" s="233"/>
      <c r="R141" s="227">
        <f t="shared" si="26"/>
        <v>15</v>
      </c>
      <c r="S141" s="233">
        <v>0.4</v>
      </c>
      <c r="T141" s="233"/>
      <c r="U141" s="227">
        <f t="shared" si="27"/>
        <v>15</v>
      </c>
      <c r="V141" s="233">
        <v>0.4</v>
      </c>
      <c r="W141" s="233"/>
      <c r="X141" s="227">
        <f t="shared" si="28"/>
        <v>15</v>
      </c>
      <c r="Y141" s="227"/>
      <c r="Z141" s="227"/>
      <c r="AD141" s="234"/>
    </row>
    <row r="142" spans="1:30" s="213" customFormat="1" ht="20.100000000000001" customHeight="1" x14ac:dyDescent="0.2">
      <c r="A142" s="225" t="s">
        <v>987</v>
      </c>
      <c r="B142" s="232" t="str">
        <f>VLOOKUP(A142,'DB Accessori'!A:G,7,0)</f>
        <v>A3</v>
      </c>
      <c r="C142" s="227">
        <v>100</v>
      </c>
      <c r="D142" s="233">
        <v>0.4</v>
      </c>
      <c r="E142" s="233"/>
      <c r="F142" s="227">
        <f t="shared" si="24"/>
        <v>60</v>
      </c>
      <c r="G142" s="233">
        <v>0.4</v>
      </c>
      <c r="H142" s="233"/>
      <c r="I142" s="227">
        <f t="shared" si="25"/>
        <v>60</v>
      </c>
      <c r="J142" s="233">
        <v>0.4</v>
      </c>
      <c r="K142" s="233"/>
      <c r="L142" s="227">
        <f t="shared" si="29"/>
        <v>60</v>
      </c>
      <c r="M142" s="233">
        <v>0.4</v>
      </c>
      <c r="N142" s="233"/>
      <c r="O142" s="227">
        <f t="shared" si="30"/>
        <v>60</v>
      </c>
      <c r="P142" s="233">
        <v>0.4</v>
      </c>
      <c r="Q142" s="233"/>
      <c r="R142" s="227">
        <f t="shared" si="26"/>
        <v>60</v>
      </c>
      <c r="S142" s="233">
        <v>0.4</v>
      </c>
      <c r="T142" s="233"/>
      <c r="U142" s="227">
        <f t="shared" si="27"/>
        <v>60</v>
      </c>
      <c r="V142" s="233">
        <v>0.4</v>
      </c>
      <c r="W142" s="233"/>
      <c r="X142" s="227">
        <f t="shared" si="28"/>
        <v>60</v>
      </c>
      <c r="Y142" s="227"/>
      <c r="Z142" s="227"/>
      <c r="AD142" s="234"/>
    </row>
    <row r="143" spans="1:30" s="213" customFormat="1" ht="20.100000000000001" customHeight="1" x14ac:dyDescent="0.2">
      <c r="A143" s="225" t="s">
        <v>989</v>
      </c>
      <c r="B143" s="232" t="str">
        <f>VLOOKUP(A143,'DB Accessori'!A:G,7,0)</f>
        <v>A4</v>
      </c>
      <c r="C143" s="227">
        <v>100</v>
      </c>
      <c r="D143" s="233">
        <v>0.4</v>
      </c>
      <c r="E143" s="233"/>
      <c r="F143" s="227">
        <f t="shared" si="24"/>
        <v>60</v>
      </c>
      <c r="G143" s="233">
        <v>0.4</v>
      </c>
      <c r="H143" s="233"/>
      <c r="I143" s="227">
        <f t="shared" si="25"/>
        <v>60</v>
      </c>
      <c r="J143" s="233">
        <v>0.4</v>
      </c>
      <c r="K143" s="233"/>
      <c r="L143" s="227">
        <f t="shared" si="29"/>
        <v>60</v>
      </c>
      <c r="M143" s="233">
        <v>0.4</v>
      </c>
      <c r="N143" s="233"/>
      <c r="O143" s="227">
        <f t="shared" si="30"/>
        <v>60</v>
      </c>
      <c r="P143" s="233">
        <v>0.4</v>
      </c>
      <c r="Q143" s="233"/>
      <c r="R143" s="227">
        <f t="shared" si="26"/>
        <v>60</v>
      </c>
      <c r="S143" s="233">
        <v>0.4</v>
      </c>
      <c r="T143" s="233"/>
      <c r="U143" s="227">
        <f t="shared" si="27"/>
        <v>60</v>
      </c>
      <c r="V143" s="233">
        <v>0.4</v>
      </c>
      <c r="W143" s="233"/>
      <c r="X143" s="227">
        <f t="shared" si="28"/>
        <v>60</v>
      </c>
      <c r="Y143" s="227"/>
      <c r="Z143" s="227"/>
      <c r="AD143" s="234"/>
    </row>
    <row r="144" spans="1:30" s="213" customFormat="1" ht="20.100000000000001" customHeight="1" x14ac:dyDescent="0.2">
      <c r="A144" s="225" t="s">
        <v>991</v>
      </c>
      <c r="B144" s="232" t="str">
        <f>VLOOKUP(A144,'DB Accessori'!A:G,7,0)</f>
        <v>A5</v>
      </c>
      <c r="C144" s="227">
        <v>38</v>
      </c>
      <c r="D144" s="233">
        <v>0.4</v>
      </c>
      <c r="E144" s="233"/>
      <c r="F144" s="227">
        <f t="shared" si="24"/>
        <v>22.8</v>
      </c>
      <c r="G144" s="233">
        <v>0.4</v>
      </c>
      <c r="H144" s="233"/>
      <c r="I144" s="227">
        <f t="shared" si="25"/>
        <v>22.8</v>
      </c>
      <c r="J144" s="233">
        <v>0.4</v>
      </c>
      <c r="K144" s="233"/>
      <c r="L144" s="227">
        <f t="shared" si="29"/>
        <v>22.8</v>
      </c>
      <c r="M144" s="233">
        <v>0.4</v>
      </c>
      <c r="N144" s="233"/>
      <c r="O144" s="227">
        <f t="shared" si="30"/>
        <v>22.8</v>
      </c>
      <c r="P144" s="233">
        <v>0.4</v>
      </c>
      <c r="Q144" s="233"/>
      <c r="R144" s="227">
        <f t="shared" si="26"/>
        <v>22.8</v>
      </c>
      <c r="S144" s="233">
        <v>0.4</v>
      </c>
      <c r="T144" s="233"/>
      <c r="U144" s="227">
        <f t="shared" si="27"/>
        <v>22.8</v>
      </c>
      <c r="V144" s="233">
        <v>0.4</v>
      </c>
      <c r="W144" s="233"/>
      <c r="X144" s="227">
        <f t="shared" si="28"/>
        <v>22.8</v>
      </c>
      <c r="Y144" s="227"/>
      <c r="Z144" s="227"/>
      <c r="AD144" s="234"/>
    </row>
    <row r="145" spans="1:30" s="213" customFormat="1" ht="20.100000000000001" customHeight="1" x14ac:dyDescent="0.2">
      <c r="A145" s="225" t="s">
        <v>993</v>
      </c>
      <c r="B145" s="232" t="str">
        <f>VLOOKUP(A145,'DB Accessori'!A:G,7,0)</f>
        <v>A6</v>
      </c>
      <c r="C145" s="227">
        <v>38</v>
      </c>
      <c r="D145" s="233">
        <v>0.4</v>
      </c>
      <c r="E145" s="233"/>
      <c r="F145" s="227">
        <f t="shared" si="24"/>
        <v>22.8</v>
      </c>
      <c r="G145" s="233">
        <v>0.4</v>
      </c>
      <c r="H145" s="233"/>
      <c r="I145" s="227">
        <f t="shared" si="25"/>
        <v>22.8</v>
      </c>
      <c r="J145" s="233">
        <v>0.4</v>
      </c>
      <c r="K145" s="233"/>
      <c r="L145" s="227">
        <f t="shared" si="29"/>
        <v>22.8</v>
      </c>
      <c r="M145" s="233">
        <v>0.4</v>
      </c>
      <c r="N145" s="233"/>
      <c r="O145" s="227">
        <f t="shared" si="30"/>
        <v>22.8</v>
      </c>
      <c r="P145" s="233">
        <v>0.4</v>
      </c>
      <c r="Q145" s="233"/>
      <c r="R145" s="227">
        <f t="shared" si="26"/>
        <v>22.8</v>
      </c>
      <c r="S145" s="233">
        <v>0.4</v>
      </c>
      <c r="T145" s="233"/>
      <c r="U145" s="227">
        <f t="shared" si="27"/>
        <v>22.8</v>
      </c>
      <c r="V145" s="233">
        <v>0.4</v>
      </c>
      <c r="W145" s="233"/>
      <c r="X145" s="227">
        <f t="shared" si="28"/>
        <v>22.8</v>
      </c>
      <c r="Y145" s="227"/>
      <c r="Z145" s="227"/>
      <c r="AD145" s="234"/>
    </row>
    <row r="146" spans="1:30" s="213" customFormat="1" ht="20.100000000000001" customHeight="1" x14ac:dyDescent="0.2">
      <c r="A146" s="225" t="s">
        <v>995</v>
      </c>
      <c r="B146" s="232" t="str">
        <f>VLOOKUP(A146,'DB Accessori'!A:G,7,0)</f>
        <v>A7</v>
      </c>
      <c r="C146" s="227">
        <v>38</v>
      </c>
      <c r="D146" s="233">
        <v>0.4</v>
      </c>
      <c r="E146" s="233"/>
      <c r="F146" s="227">
        <f t="shared" si="24"/>
        <v>22.8</v>
      </c>
      <c r="G146" s="233">
        <v>0.4</v>
      </c>
      <c r="H146" s="233"/>
      <c r="I146" s="227">
        <f t="shared" si="25"/>
        <v>22.8</v>
      </c>
      <c r="J146" s="233">
        <v>0.4</v>
      </c>
      <c r="K146" s="233"/>
      <c r="L146" s="227">
        <f t="shared" si="29"/>
        <v>22.8</v>
      </c>
      <c r="M146" s="233">
        <v>0.4</v>
      </c>
      <c r="N146" s="233"/>
      <c r="O146" s="227">
        <f t="shared" si="30"/>
        <v>22.8</v>
      </c>
      <c r="P146" s="233">
        <v>0.4</v>
      </c>
      <c r="Q146" s="233"/>
      <c r="R146" s="227">
        <f t="shared" si="26"/>
        <v>22.8</v>
      </c>
      <c r="S146" s="233">
        <v>0.4</v>
      </c>
      <c r="T146" s="233"/>
      <c r="U146" s="227">
        <f t="shared" si="27"/>
        <v>22.8</v>
      </c>
      <c r="V146" s="233">
        <v>0.4</v>
      </c>
      <c r="W146" s="233"/>
      <c r="X146" s="227">
        <f t="shared" si="28"/>
        <v>22.8</v>
      </c>
      <c r="Y146" s="227"/>
      <c r="Z146" s="227"/>
      <c r="AD146" s="234"/>
    </row>
    <row r="147" spans="1:30" s="213" customFormat="1" ht="20.100000000000001" customHeight="1" x14ac:dyDescent="0.2">
      <c r="A147" s="225" t="s">
        <v>997</v>
      </c>
      <c r="B147" s="232" t="str">
        <f>VLOOKUP(A147,'DB Accessori'!A:G,7,0)</f>
        <v>A8</v>
      </c>
      <c r="C147" s="227">
        <v>38</v>
      </c>
      <c r="D147" s="233">
        <v>0.4</v>
      </c>
      <c r="E147" s="233"/>
      <c r="F147" s="227">
        <f t="shared" si="24"/>
        <v>22.8</v>
      </c>
      <c r="G147" s="233">
        <v>0.4</v>
      </c>
      <c r="H147" s="233"/>
      <c r="I147" s="227">
        <f t="shared" si="25"/>
        <v>22.8</v>
      </c>
      <c r="J147" s="233">
        <v>0.4</v>
      </c>
      <c r="K147" s="233"/>
      <c r="L147" s="227">
        <f t="shared" si="29"/>
        <v>22.8</v>
      </c>
      <c r="M147" s="233">
        <v>0.4</v>
      </c>
      <c r="N147" s="233"/>
      <c r="O147" s="227">
        <f t="shared" si="30"/>
        <v>22.8</v>
      </c>
      <c r="P147" s="233">
        <v>0.4</v>
      </c>
      <c r="Q147" s="233"/>
      <c r="R147" s="227">
        <f t="shared" si="26"/>
        <v>22.8</v>
      </c>
      <c r="S147" s="233">
        <v>0.4</v>
      </c>
      <c r="T147" s="233"/>
      <c r="U147" s="227">
        <f t="shared" si="27"/>
        <v>22.8</v>
      </c>
      <c r="V147" s="233">
        <v>0.4</v>
      </c>
      <c r="W147" s="233"/>
      <c r="X147" s="227">
        <f t="shared" si="28"/>
        <v>22.8</v>
      </c>
      <c r="Y147" s="227"/>
      <c r="Z147" s="227"/>
      <c r="AD147" s="234"/>
    </row>
    <row r="148" spans="1:30" s="213" customFormat="1" ht="20.100000000000001" customHeight="1" x14ac:dyDescent="0.2">
      <c r="A148" s="225" t="s">
        <v>999</v>
      </c>
      <c r="B148" s="232" t="str">
        <f>VLOOKUP(A148,'DB Accessori'!A:G,7,0)</f>
        <v>A9</v>
      </c>
      <c r="C148" s="227">
        <v>136</v>
      </c>
      <c r="D148" s="233">
        <v>0.4</v>
      </c>
      <c r="E148" s="233"/>
      <c r="F148" s="227">
        <f t="shared" si="24"/>
        <v>81.599999999999994</v>
      </c>
      <c r="G148" s="233">
        <v>0.4</v>
      </c>
      <c r="H148" s="233"/>
      <c r="I148" s="227">
        <f t="shared" si="25"/>
        <v>81.599999999999994</v>
      </c>
      <c r="J148" s="233">
        <v>0.4</v>
      </c>
      <c r="K148" s="233"/>
      <c r="L148" s="227">
        <f t="shared" si="29"/>
        <v>81.599999999999994</v>
      </c>
      <c r="M148" s="233">
        <v>0.4</v>
      </c>
      <c r="N148" s="233"/>
      <c r="O148" s="227">
        <f t="shared" si="30"/>
        <v>81.599999999999994</v>
      </c>
      <c r="P148" s="233">
        <v>0.4</v>
      </c>
      <c r="Q148" s="233"/>
      <c r="R148" s="227">
        <f t="shared" si="26"/>
        <v>81.599999999999994</v>
      </c>
      <c r="S148" s="233">
        <v>0.4</v>
      </c>
      <c r="T148" s="233"/>
      <c r="U148" s="227">
        <f t="shared" si="27"/>
        <v>81.599999999999994</v>
      </c>
      <c r="V148" s="233">
        <v>0.4</v>
      </c>
      <c r="W148" s="233"/>
      <c r="X148" s="227">
        <f t="shared" si="28"/>
        <v>81.599999999999994</v>
      </c>
      <c r="Y148" s="227"/>
      <c r="Z148" s="227"/>
      <c r="AD148" s="234"/>
    </row>
    <row r="149" spans="1:30" s="213" customFormat="1" ht="20.100000000000001" customHeight="1" x14ac:dyDescent="0.2">
      <c r="A149" s="225" t="s">
        <v>1001</v>
      </c>
      <c r="B149" s="232" t="str">
        <f>VLOOKUP(A149,'DB Accessori'!A:G,7,0)</f>
        <v>A10</v>
      </c>
      <c r="C149" s="227">
        <v>38</v>
      </c>
      <c r="D149" s="233">
        <v>0.4</v>
      </c>
      <c r="E149" s="233"/>
      <c r="F149" s="227">
        <f t="shared" si="24"/>
        <v>22.8</v>
      </c>
      <c r="G149" s="233">
        <v>0.4</v>
      </c>
      <c r="H149" s="233"/>
      <c r="I149" s="227">
        <f t="shared" si="25"/>
        <v>22.8</v>
      </c>
      <c r="J149" s="233">
        <v>0.4</v>
      </c>
      <c r="K149" s="233"/>
      <c r="L149" s="227">
        <f t="shared" si="29"/>
        <v>22.8</v>
      </c>
      <c r="M149" s="233">
        <v>0.4</v>
      </c>
      <c r="N149" s="233"/>
      <c r="O149" s="227">
        <f t="shared" si="30"/>
        <v>22.8</v>
      </c>
      <c r="P149" s="233">
        <v>0.4</v>
      </c>
      <c r="Q149" s="233"/>
      <c r="R149" s="227">
        <f t="shared" si="26"/>
        <v>22.8</v>
      </c>
      <c r="S149" s="233">
        <v>0.4</v>
      </c>
      <c r="T149" s="233"/>
      <c r="U149" s="227">
        <f t="shared" si="27"/>
        <v>22.8</v>
      </c>
      <c r="V149" s="233">
        <v>0.4</v>
      </c>
      <c r="W149" s="233"/>
      <c r="X149" s="227">
        <f t="shared" si="28"/>
        <v>22.8</v>
      </c>
      <c r="Y149" s="227"/>
      <c r="Z149" s="227"/>
      <c r="AD149" s="234"/>
    </row>
    <row r="150" spans="1:30" s="213" customFormat="1" ht="20.100000000000001" customHeight="1" x14ac:dyDescent="0.2">
      <c r="A150" s="225" t="s">
        <v>1003</v>
      </c>
      <c r="B150" s="232" t="str">
        <f>VLOOKUP(A150,'DB Accessori'!A:G,7,0)</f>
        <v>A11</v>
      </c>
      <c r="C150" s="227">
        <v>38</v>
      </c>
      <c r="D150" s="233">
        <v>0.4</v>
      </c>
      <c r="E150" s="233"/>
      <c r="F150" s="227">
        <f t="shared" si="24"/>
        <v>22.8</v>
      </c>
      <c r="G150" s="233">
        <v>0.4</v>
      </c>
      <c r="H150" s="233"/>
      <c r="I150" s="227">
        <f t="shared" si="25"/>
        <v>22.8</v>
      </c>
      <c r="J150" s="233">
        <v>0.4</v>
      </c>
      <c r="K150" s="233"/>
      <c r="L150" s="227">
        <f t="shared" si="29"/>
        <v>22.8</v>
      </c>
      <c r="M150" s="233">
        <v>0.4</v>
      </c>
      <c r="N150" s="233"/>
      <c r="O150" s="227">
        <f t="shared" si="30"/>
        <v>22.8</v>
      </c>
      <c r="P150" s="233">
        <v>0.4</v>
      </c>
      <c r="Q150" s="233"/>
      <c r="R150" s="227">
        <f t="shared" si="26"/>
        <v>22.8</v>
      </c>
      <c r="S150" s="233">
        <v>0.4</v>
      </c>
      <c r="T150" s="233"/>
      <c r="U150" s="227">
        <f t="shared" si="27"/>
        <v>22.8</v>
      </c>
      <c r="V150" s="233">
        <v>0.4</v>
      </c>
      <c r="W150" s="233"/>
      <c r="X150" s="227">
        <f t="shared" si="28"/>
        <v>22.8</v>
      </c>
      <c r="Y150" s="227"/>
      <c r="Z150" s="227"/>
      <c r="AD150" s="234"/>
    </row>
    <row r="151" spans="1:30" s="213" customFormat="1" ht="20.100000000000001" customHeight="1" x14ac:dyDescent="0.2">
      <c r="A151" s="225" t="s">
        <v>1005</v>
      </c>
      <c r="B151" s="232" t="str">
        <f>VLOOKUP(A151,'DB Accessori'!A:G,7,0)</f>
        <v>A12</v>
      </c>
      <c r="C151" s="227">
        <v>38</v>
      </c>
      <c r="D151" s="233">
        <v>0.4</v>
      </c>
      <c r="E151" s="233"/>
      <c r="F151" s="227">
        <f t="shared" si="24"/>
        <v>22.8</v>
      </c>
      <c r="G151" s="233">
        <v>0.4</v>
      </c>
      <c r="H151" s="233"/>
      <c r="I151" s="227">
        <f t="shared" si="25"/>
        <v>22.8</v>
      </c>
      <c r="J151" s="233">
        <v>0.4</v>
      </c>
      <c r="K151" s="233"/>
      <c r="L151" s="227">
        <f t="shared" si="29"/>
        <v>22.8</v>
      </c>
      <c r="M151" s="233">
        <v>0.4</v>
      </c>
      <c r="N151" s="233"/>
      <c r="O151" s="227">
        <f t="shared" si="30"/>
        <v>22.8</v>
      </c>
      <c r="P151" s="233">
        <v>0.4</v>
      </c>
      <c r="Q151" s="233"/>
      <c r="R151" s="227">
        <f t="shared" si="26"/>
        <v>22.8</v>
      </c>
      <c r="S151" s="233">
        <v>0.4</v>
      </c>
      <c r="T151" s="233"/>
      <c r="U151" s="227">
        <f t="shared" si="27"/>
        <v>22.8</v>
      </c>
      <c r="V151" s="233">
        <v>0.4</v>
      </c>
      <c r="W151" s="233"/>
      <c r="X151" s="227">
        <f t="shared" si="28"/>
        <v>22.8</v>
      </c>
      <c r="Y151" s="227"/>
      <c r="Z151" s="227"/>
      <c r="AD151" s="234"/>
    </row>
    <row r="152" spans="1:30" s="213" customFormat="1" ht="20.100000000000001" customHeight="1" x14ac:dyDescent="0.2">
      <c r="A152" s="225" t="s">
        <v>1007</v>
      </c>
      <c r="B152" s="232" t="str">
        <f>VLOOKUP(A152,'DB Accessori'!A:G,7,0)</f>
        <v>A13</v>
      </c>
      <c r="C152" s="227">
        <v>38</v>
      </c>
      <c r="D152" s="233">
        <v>0.4</v>
      </c>
      <c r="E152" s="233"/>
      <c r="F152" s="227">
        <f t="shared" si="24"/>
        <v>22.8</v>
      </c>
      <c r="G152" s="233">
        <v>0.4</v>
      </c>
      <c r="H152" s="233"/>
      <c r="I152" s="227">
        <f t="shared" si="25"/>
        <v>22.8</v>
      </c>
      <c r="J152" s="233">
        <v>0.4</v>
      </c>
      <c r="K152" s="233"/>
      <c r="L152" s="227">
        <f t="shared" si="29"/>
        <v>22.8</v>
      </c>
      <c r="M152" s="233">
        <v>0.4</v>
      </c>
      <c r="N152" s="233"/>
      <c r="O152" s="227">
        <f t="shared" si="30"/>
        <v>22.8</v>
      </c>
      <c r="P152" s="233">
        <v>0.4</v>
      </c>
      <c r="Q152" s="233"/>
      <c r="R152" s="227">
        <f t="shared" si="26"/>
        <v>22.8</v>
      </c>
      <c r="S152" s="233">
        <v>0.4</v>
      </c>
      <c r="T152" s="233"/>
      <c r="U152" s="227">
        <f t="shared" si="27"/>
        <v>22.8</v>
      </c>
      <c r="V152" s="233">
        <v>0.4</v>
      </c>
      <c r="W152" s="233"/>
      <c r="X152" s="227">
        <f t="shared" si="28"/>
        <v>22.8</v>
      </c>
      <c r="Y152" s="227"/>
      <c r="Z152" s="227"/>
      <c r="AD152" s="234"/>
    </row>
    <row r="153" spans="1:30" s="213" customFormat="1" ht="20.100000000000001" customHeight="1" x14ac:dyDescent="0.2">
      <c r="A153" s="225" t="s">
        <v>1009</v>
      </c>
      <c r="B153" s="232" t="str">
        <f>VLOOKUP(A153,'DB Accessori'!A:G,7,0)</f>
        <v>A14</v>
      </c>
      <c r="C153" s="227">
        <v>55</v>
      </c>
      <c r="D153" s="233">
        <v>0.4</v>
      </c>
      <c r="E153" s="233"/>
      <c r="F153" s="227">
        <f t="shared" si="24"/>
        <v>33</v>
      </c>
      <c r="G153" s="233">
        <v>0.4</v>
      </c>
      <c r="H153" s="233"/>
      <c r="I153" s="227">
        <f t="shared" si="25"/>
        <v>33</v>
      </c>
      <c r="J153" s="233">
        <v>0.4</v>
      </c>
      <c r="K153" s="233"/>
      <c r="L153" s="227">
        <f t="shared" si="29"/>
        <v>33</v>
      </c>
      <c r="M153" s="233">
        <v>0.4</v>
      </c>
      <c r="N153" s="233"/>
      <c r="O153" s="227">
        <f t="shared" si="30"/>
        <v>33</v>
      </c>
      <c r="P153" s="233">
        <v>0.4</v>
      </c>
      <c r="Q153" s="233"/>
      <c r="R153" s="227">
        <f t="shared" si="26"/>
        <v>33</v>
      </c>
      <c r="S153" s="233">
        <v>0.4</v>
      </c>
      <c r="T153" s="233"/>
      <c r="U153" s="227">
        <f t="shared" si="27"/>
        <v>33</v>
      </c>
      <c r="V153" s="233">
        <v>0.4</v>
      </c>
      <c r="W153" s="233"/>
      <c r="X153" s="227">
        <f t="shared" si="28"/>
        <v>33</v>
      </c>
      <c r="Y153" s="227"/>
      <c r="Z153" s="227"/>
      <c r="AD153" s="234"/>
    </row>
    <row r="154" spans="1:30" s="213" customFormat="1" ht="20.100000000000001" customHeight="1" x14ac:dyDescent="0.2">
      <c r="A154" s="225" t="s">
        <v>1011</v>
      </c>
      <c r="B154" s="232" t="str">
        <f>VLOOKUP(A154,'DB Accessori'!A:G,7,0)</f>
        <v>A15</v>
      </c>
      <c r="C154" s="227">
        <v>110</v>
      </c>
      <c r="D154" s="233">
        <v>0.4</v>
      </c>
      <c r="E154" s="233"/>
      <c r="F154" s="227">
        <f t="shared" si="24"/>
        <v>66</v>
      </c>
      <c r="G154" s="233">
        <v>0.4</v>
      </c>
      <c r="H154" s="233"/>
      <c r="I154" s="227">
        <f t="shared" si="25"/>
        <v>66</v>
      </c>
      <c r="J154" s="233">
        <v>0.4</v>
      </c>
      <c r="K154" s="233"/>
      <c r="L154" s="227">
        <f t="shared" si="29"/>
        <v>66</v>
      </c>
      <c r="M154" s="233">
        <v>0.4</v>
      </c>
      <c r="N154" s="233"/>
      <c r="O154" s="227">
        <f t="shared" si="30"/>
        <v>66</v>
      </c>
      <c r="P154" s="233">
        <v>0.4</v>
      </c>
      <c r="Q154" s="233"/>
      <c r="R154" s="227">
        <f t="shared" si="26"/>
        <v>66</v>
      </c>
      <c r="S154" s="233">
        <v>0.4</v>
      </c>
      <c r="T154" s="233"/>
      <c r="U154" s="227">
        <f t="shared" si="27"/>
        <v>66</v>
      </c>
      <c r="V154" s="233">
        <v>0.4</v>
      </c>
      <c r="W154" s="233"/>
      <c r="X154" s="227">
        <f t="shared" si="28"/>
        <v>66</v>
      </c>
      <c r="Y154" s="227"/>
      <c r="Z154" s="227"/>
      <c r="AD154" s="234"/>
    </row>
    <row r="155" spans="1:30" s="213" customFormat="1" ht="20.100000000000001" customHeight="1" x14ac:dyDescent="0.2">
      <c r="A155" s="225" t="s">
        <v>1013</v>
      </c>
      <c r="B155" s="232" t="str">
        <f>VLOOKUP(A155,'DB Accessori'!A:G,7,0)</f>
        <v>A16</v>
      </c>
      <c r="C155" s="227">
        <v>25</v>
      </c>
      <c r="D155" s="233">
        <v>0.4</v>
      </c>
      <c r="E155" s="233"/>
      <c r="F155" s="227">
        <f t="shared" si="24"/>
        <v>15</v>
      </c>
      <c r="G155" s="233">
        <v>0.4</v>
      </c>
      <c r="H155" s="233"/>
      <c r="I155" s="227">
        <f t="shared" si="25"/>
        <v>15</v>
      </c>
      <c r="J155" s="233">
        <v>0.4</v>
      </c>
      <c r="K155" s="233"/>
      <c r="L155" s="227">
        <f t="shared" si="29"/>
        <v>15</v>
      </c>
      <c r="M155" s="233">
        <v>0.4</v>
      </c>
      <c r="N155" s="233"/>
      <c r="O155" s="227">
        <f t="shared" si="30"/>
        <v>15</v>
      </c>
      <c r="P155" s="233">
        <v>0.4</v>
      </c>
      <c r="Q155" s="233"/>
      <c r="R155" s="227">
        <f t="shared" si="26"/>
        <v>15</v>
      </c>
      <c r="S155" s="233">
        <v>0.4</v>
      </c>
      <c r="T155" s="233"/>
      <c r="U155" s="227">
        <f t="shared" si="27"/>
        <v>15</v>
      </c>
      <c r="V155" s="233">
        <v>0.4</v>
      </c>
      <c r="W155" s="233"/>
      <c r="X155" s="227">
        <f t="shared" si="28"/>
        <v>15</v>
      </c>
      <c r="Y155" s="227"/>
      <c r="Z155" s="227"/>
      <c r="AD155" s="234"/>
    </row>
    <row r="156" spans="1:30" s="213" customFormat="1" ht="20.100000000000001" customHeight="1" x14ac:dyDescent="0.2">
      <c r="A156" s="225" t="s">
        <v>1015</v>
      </c>
      <c r="B156" s="232" t="str">
        <f>VLOOKUP(A156,'DB Accessori'!A:G,7,0)</f>
        <v>A17</v>
      </c>
      <c r="C156" s="227">
        <v>38</v>
      </c>
      <c r="D156" s="233">
        <v>0.4</v>
      </c>
      <c r="E156" s="233"/>
      <c r="F156" s="227">
        <f t="shared" si="24"/>
        <v>22.8</v>
      </c>
      <c r="G156" s="233">
        <v>0.4</v>
      </c>
      <c r="H156" s="233"/>
      <c r="I156" s="227">
        <f t="shared" si="25"/>
        <v>22.8</v>
      </c>
      <c r="J156" s="233">
        <v>0.4</v>
      </c>
      <c r="K156" s="233"/>
      <c r="L156" s="227">
        <f t="shared" si="29"/>
        <v>22.8</v>
      </c>
      <c r="M156" s="233">
        <v>0.4</v>
      </c>
      <c r="N156" s="233"/>
      <c r="O156" s="227">
        <f t="shared" si="30"/>
        <v>22.8</v>
      </c>
      <c r="P156" s="233">
        <v>0.4</v>
      </c>
      <c r="Q156" s="233"/>
      <c r="R156" s="227">
        <f t="shared" si="26"/>
        <v>22.8</v>
      </c>
      <c r="S156" s="233">
        <v>0.4</v>
      </c>
      <c r="T156" s="233"/>
      <c r="U156" s="227">
        <f t="shared" si="27"/>
        <v>22.8</v>
      </c>
      <c r="V156" s="233">
        <v>0.4</v>
      </c>
      <c r="W156" s="233"/>
      <c r="X156" s="227">
        <f t="shared" si="28"/>
        <v>22.8</v>
      </c>
      <c r="Y156" s="227"/>
      <c r="Z156" s="227"/>
      <c r="AD156" s="234"/>
    </row>
    <row r="157" spans="1:30" s="213" customFormat="1" ht="20.100000000000001" customHeight="1" x14ac:dyDescent="0.2">
      <c r="A157" s="225" t="s">
        <v>1017</v>
      </c>
      <c r="B157" s="232" t="str">
        <f>VLOOKUP(A157,'DB Accessori'!A:G,7,0)</f>
        <v>A18</v>
      </c>
      <c r="C157" s="227">
        <v>30</v>
      </c>
      <c r="D157" s="233">
        <v>0.4</v>
      </c>
      <c r="E157" s="233"/>
      <c r="F157" s="227">
        <f t="shared" si="24"/>
        <v>18</v>
      </c>
      <c r="G157" s="233">
        <v>0.4</v>
      </c>
      <c r="H157" s="233"/>
      <c r="I157" s="227">
        <f t="shared" si="25"/>
        <v>18</v>
      </c>
      <c r="J157" s="233">
        <v>0.4</v>
      </c>
      <c r="K157" s="233"/>
      <c r="L157" s="227">
        <f t="shared" si="29"/>
        <v>18</v>
      </c>
      <c r="M157" s="233">
        <v>0.4</v>
      </c>
      <c r="N157" s="233"/>
      <c r="O157" s="227">
        <f t="shared" si="30"/>
        <v>18</v>
      </c>
      <c r="P157" s="233">
        <v>0.4</v>
      </c>
      <c r="Q157" s="233"/>
      <c r="R157" s="227">
        <f t="shared" si="26"/>
        <v>18</v>
      </c>
      <c r="S157" s="233">
        <v>0.4</v>
      </c>
      <c r="T157" s="233"/>
      <c r="U157" s="227">
        <f t="shared" si="27"/>
        <v>18</v>
      </c>
      <c r="V157" s="233">
        <v>0.4</v>
      </c>
      <c r="W157" s="233"/>
      <c r="X157" s="227">
        <f t="shared" si="28"/>
        <v>18</v>
      </c>
      <c r="Y157" s="227"/>
      <c r="Z157" s="227"/>
      <c r="AD157" s="234"/>
    </row>
    <row r="158" spans="1:30" s="213" customFormat="1" ht="20.100000000000001" customHeight="1" x14ac:dyDescent="0.2">
      <c r="A158" s="225" t="s">
        <v>1019</v>
      </c>
      <c r="B158" s="232" t="str">
        <f>VLOOKUP(A158,'DB Accessori'!A:G,7,0)</f>
        <v>A19</v>
      </c>
      <c r="C158" s="227">
        <v>100</v>
      </c>
      <c r="D158" s="233">
        <v>0.4</v>
      </c>
      <c r="E158" s="233"/>
      <c r="F158" s="227">
        <f t="shared" si="24"/>
        <v>60</v>
      </c>
      <c r="G158" s="233">
        <v>0.4</v>
      </c>
      <c r="H158" s="233"/>
      <c r="I158" s="227">
        <f t="shared" si="25"/>
        <v>60</v>
      </c>
      <c r="J158" s="233">
        <v>0.4</v>
      </c>
      <c r="K158" s="233"/>
      <c r="L158" s="227">
        <f t="shared" si="29"/>
        <v>60</v>
      </c>
      <c r="M158" s="233">
        <v>0.4</v>
      </c>
      <c r="N158" s="233"/>
      <c r="O158" s="227">
        <f t="shared" si="30"/>
        <v>60</v>
      </c>
      <c r="P158" s="233">
        <v>0.4</v>
      </c>
      <c r="Q158" s="233"/>
      <c r="R158" s="227">
        <f t="shared" si="26"/>
        <v>60</v>
      </c>
      <c r="S158" s="233">
        <v>0.4</v>
      </c>
      <c r="T158" s="233"/>
      <c r="U158" s="227">
        <f t="shared" si="27"/>
        <v>60</v>
      </c>
      <c r="V158" s="233">
        <v>0.4</v>
      </c>
      <c r="W158" s="233"/>
      <c r="X158" s="227">
        <f t="shared" si="28"/>
        <v>60</v>
      </c>
      <c r="Y158" s="227"/>
      <c r="Z158" s="227"/>
      <c r="AD158" s="234"/>
    </row>
    <row r="159" spans="1:30" s="213" customFormat="1" ht="20.100000000000001" customHeight="1" x14ac:dyDescent="0.2">
      <c r="A159" s="225" t="s">
        <v>1021</v>
      </c>
      <c r="B159" s="232" t="str">
        <f>VLOOKUP(A159,'DB Accessori'!A:G,7,0)</f>
        <v>A20</v>
      </c>
      <c r="C159" s="227">
        <v>125</v>
      </c>
      <c r="D159" s="233">
        <v>0.4</v>
      </c>
      <c r="E159" s="233"/>
      <c r="F159" s="227">
        <f t="shared" si="24"/>
        <v>75</v>
      </c>
      <c r="G159" s="233">
        <v>0.4</v>
      </c>
      <c r="H159" s="233"/>
      <c r="I159" s="227">
        <f t="shared" si="25"/>
        <v>75</v>
      </c>
      <c r="J159" s="233">
        <v>0.4</v>
      </c>
      <c r="K159" s="233"/>
      <c r="L159" s="227">
        <f t="shared" si="29"/>
        <v>75</v>
      </c>
      <c r="M159" s="233">
        <v>0.4</v>
      </c>
      <c r="N159" s="233"/>
      <c r="O159" s="227">
        <f t="shared" si="30"/>
        <v>75</v>
      </c>
      <c r="P159" s="233">
        <v>0.4</v>
      </c>
      <c r="Q159" s="233"/>
      <c r="R159" s="227">
        <f t="shared" si="26"/>
        <v>75</v>
      </c>
      <c r="S159" s="233">
        <v>0.4</v>
      </c>
      <c r="T159" s="233"/>
      <c r="U159" s="227">
        <f t="shared" si="27"/>
        <v>75</v>
      </c>
      <c r="V159" s="233">
        <v>0.4</v>
      </c>
      <c r="W159" s="233"/>
      <c r="X159" s="227">
        <f t="shared" si="28"/>
        <v>75</v>
      </c>
      <c r="Y159" s="227"/>
      <c r="Z159" s="227"/>
      <c r="AD159" s="234"/>
    </row>
    <row r="160" spans="1:30" s="213" customFormat="1" ht="20.100000000000001" customHeight="1" x14ac:dyDescent="0.2">
      <c r="A160" s="225" t="s">
        <v>1023</v>
      </c>
      <c r="B160" s="232" t="str">
        <f>VLOOKUP(A160,'DB Accessori'!A:G,7,0)</f>
        <v>A21</v>
      </c>
      <c r="C160" s="227">
        <v>100</v>
      </c>
      <c r="D160" s="233">
        <v>0.4</v>
      </c>
      <c r="E160" s="233"/>
      <c r="F160" s="227">
        <f t="shared" si="24"/>
        <v>60</v>
      </c>
      <c r="G160" s="233">
        <v>0.4</v>
      </c>
      <c r="H160" s="233"/>
      <c r="I160" s="227">
        <f t="shared" si="25"/>
        <v>60</v>
      </c>
      <c r="J160" s="233">
        <v>0.4</v>
      </c>
      <c r="K160" s="233"/>
      <c r="L160" s="227">
        <f t="shared" si="29"/>
        <v>60</v>
      </c>
      <c r="M160" s="233">
        <v>0.4</v>
      </c>
      <c r="N160" s="233"/>
      <c r="O160" s="227">
        <f t="shared" si="30"/>
        <v>60</v>
      </c>
      <c r="P160" s="233">
        <v>0.4</v>
      </c>
      <c r="Q160" s="233"/>
      <c r="R160" s="227">
        <f t="shared" si="26"/>
        <v>60</v>
      </c>
      <c r="S160" s="233">
        <v>0.4</v>
      </c>
      <c r="T160" s="233"/>
      <c r="U160" s="227">
        <f t="shared" si="27"/>
        <v>60</v>
      </c>
      <c r="V160" s="233">
        <v>0.4</v>
      </c>
      <c r="W160" s="233"/>
      <c r="X160" s="227">
        <f t="shared" si="28"/>
        <v>60</v>
      </c>
      <c r="Y160" s="227"/>
      <c r="Z160" s="227"/>
      <c r="AD160" s="234"/>
    </row>
    <row r="161" spans="1:30" s="213" customFormat="1" ht="20.100000000000001" customHeight="1" x14ac:dyDescent="0.2">
      <c r="A161" s="225" t="s">
        <v>1025</v>
      </c>
      <c r="B161" s="232" t="str">
        <f>VLOOKUP(A161,'DB Accessori'!A:G,7,0)</f>
        <v>A22</v>
      </c>
      <c r="C161" s="227">
        <v>103</v>
      </c>
      <c r="D161" s="233">
        <v>0.4</v>
      </c>
      <c r="E161" s="233"/>
      <c r="F161" s="227">
        <f t="shared" si="24"/>
        <v>61.8</v>
      </c>
      <c r="G161" s="233">
        <v>0.4</v>
      </c>
      <c r="H161" s="233"/>
      <c r="I161" s="227">
        <f t="shared" si="25"/>
        <v>61.8</v>
      </c>
      <c r="J161" s="233">
        <v>0.4</v>
      </c>
      <c r="K161" s="233"/>
      <c r="L161" s="227">
        <f t="shared" si="29"/>
        <v>61.8</v>
      </c>
      <c r="M161" s="233">
        <v>0.4</v>
      </c>
      <c r="N161" s="233"/>
      <c r="O161" s="227">
        <f t="shared" si="30"/>
        <v>61.8</v>
      </c>
      <c r="P161" s="233">
        <v>0.4</v>
      </c>
      <c r="Q161" s="233"/>
      <c r="R161" s="227">
        <f t="shared" si="26"/>
        <v>61.8</v>
      </c>
      <c r="S161" s="233">
        <v>0.4</v>
      </c>
      <c r="T161" s="233"/>
      <c r="U161" s="227">
        <f t="shared" si="27"/>
        <v>61.8</v>
      </c>
      <c r="V161" s="233">
        <v>0.4</v>
      </c>
      <c r="W161" s="233"/>
      <c r="X161" s="227">
        <f t="shared" si="28"/>
        <v>61.8</v>
      </c>
      <c r="Y161" s="227"/>
      <c r="Z161" s="227"/>
      <c r="AD161" s="234"/>
    </row>
    <row r="162" spans="1:30" s="213" customFormat="1" ht="20.100000000000001" customHeight="1" x14ac:dyDescent="0.2">
      <c r="A162" s="225" t="s">
        <v>1027</v>
      </c>
      <c r="B162" s="232" t="str">
        <f>VLOOKUP(A162,'DB Accessori'!A:G,7,0)</f>
        <v>A23</v>
      </c>
      <c r="C162" s="227">
        <v>103</v>
      </c>
      <c r="D162" s="233">
        <v>0.4</v>
      </c>
      <c r="E162" s="233"/>
      <c r="F162" s="227">
        <f t="shared" si="24"/>
        <v>61.8</v>
      </c>
      <c r="G162" s="233">
        <v>0.4</v>
      </c>
      <c r="H162" s="233"/>
      <c r="I162" s="227">
        <f t="shared" si="25"/>
        <v>61.8</v>
      </c>
      <c r="J162" s="233">
        <v>0.4</v>
      </c>
      <c r="K162" s="233"/>
      <c r="L162" s="227">
        <f t="shared" si="29"/>
        <v>61.8</v>
      </c>
      <c r="M162" s="233">
        <v>0.4</v>
      </c>
      <c r="N162" s="233"/>
      <c r="O162" s="227">
        <f t="shared" si="30"/>
        <v>61.8</v>
      </c>
      <c r="P162" s="233">
        <v>0.4</v>
      </c>
      <c r="Q162" s="233"/>
      <c r="R162" s="227">
        <f t="shared" si="26"/>
        <v>61.8</v>
      </c>
      <c r="S162" s="233">
        <v>0.4</v>
      </c>
      <c r="T162" s="233"/>
      <c r="U162" s="227">
        <f t="shared" si="27"/>
        <v>61.8</v>
      </c>
      <c r="V162" s="233">
        <v>0.4</v>
      </c>
      <c r="W162" s="233"/>
      <c r="X162" s="227">
        <f t="shared" si="28"/>
        <v>61.8</v>
      </c>
      <c r="Y162" s="227"/>
      <c r="Z162" s="227"/>
      <c r="AD162" s="234"/>
    </row>
    <row r="163" spans="1:30" s="213" customFormat="1" ht="31.15" customHeight="1" x14ac:dyDescent="0.2">
      <c r="A163" s="225" t="s">
        <v>1029</v>
      </c>
      <c r="B163" s="232" t="str">
        <f>VLOOKUP(A163,'DB Accessori'!A:G,7,0)</f>
        <v>A24</v>
      </c>
      <c r="C163" s="227">
        <v>103</v>
      </c>
      <c r="D163" s="233">
        <v>0.4</v>
      </c>
      <c r="E163" s="233"/>
      <c r="F163" s="227">
        <f t="shared" si="24"/>
        <v>61.8</v>
      </c>
      <c r="G163" s="233">
        <v>0.4</v>
      </c>
      <c r="H163" s="233"/>
      <c r="I163" s="227">
        <f t="shared" si="25"/>
        <v>61.8</v>
      </c>
      <c r="J163" s="233">
        <v>0.4</v>
      </c>
      <c r="K163" s="233"/>
      <c r="L163" s="227">
        <f t="shared" si="29"/>
        <v>61.8</v>
      </c>
      <c r="M163" s="233">
        <v>0.4</v>
      </c>
      <c r="N163" s="233"/>
      <c r="O163" s="227">
        <f t="shared" si="30"/>
        <v>61.8</v>
      </c>
      <c r="P163" s="233">
        <v>0.4</v>
      </c>
      <c r="Q163" s="233"/>
      <c r="R163" s="227">
        <f t="shared" si="26"/>
        <v>61.8</v>
      </c>
      <c r="S163" s="233">
        <v>0.4</v>
      </c>
      <c r="T163" s="233"/>
      <c r="U163" s="227">
        <f t="shared" si="27"/>
        <v>61.8</v>
      </c>
      <c r="V163" s="233">
        <v>0.4</v>
      </c>
      <c r="W163" s="233"/>
      <c r="X163" s="227">
        <f t="shared" si="28"/>
        <v>61.8</v>
      </c>
      <c r="Y163" s="227"/>
      <c r="Z163" s="227"/>
      <c r="AD163" s="234"/>
    </row>
    <row r="164" spans="1:30" s="213" customFormat="1" ht="20.100000000000001" customHeight="1" x14ac:dyDescent="0.2">
      <c r="A164" s="225" t="s">
        <v>1031</v>
      </c>
      <c r="B164" s="232" t="str">
        <f>VLOOKUP(A164,'DB Accessori'!A:G,7,0)</f>
        <v>A25</v>
      </c>
      <c r="C164" s="227">
        <v>103</v>
      </c>
      <c r="D164" s="233">
        <v>0.4</v>
      </c>
      <c r="E164" s="233"/>
      <c r="F164" s="227">
        <f t="shared" si="24"/>
        <v>61.8</v>
      </c>
      <c r="G164" s="233">
        <v>0.4</v>
      </c>
      <c r="H164" s="233"/>
      <c r="I164" s="227">
        <f t="shared" si="25"/>
        <v>61.8</v>
      </c>
      <c r="J164" s="233">
        <v>0.4</v>
      </c>
      <c r="K164" s="233"/>
      <c r="L164" s="227">
        <f t="shared" si="29"/>
        <v>61.8</v>
      </c>
      <c r="M164" s="233">
        <v>0.4</v>
      </c>
      <c r="N164" s="233"/>
      <c r="O164" s="227">
        <f t="shared" si="30"/>
        <v>61.8</v>
      </c>
      <c r="P164" s="233">
        <v>0.4</v>
      </c>
      <c r="Q164" s="233"/>
      <c r="R164" s="227">
        <f t="shared" si="26"/>
        <v>61.8</v>
      </c>
      <c r="S164" s="233">
        <v>0.4</v>
      </c>
      <c r="T164" s="233"/>
      <c r="U164" s="227">
        <f t="shared" si="27"/>
        <v>61.8</v>
      </c>
      <c r="V164" s="233">
        <v>0.4</v>
      </c>
      <c r="W164" s="233"/>
      <c r="X164" s="227">
        <f t="shared" si="28"/>
        <v>61.8</v>
      </c>
      <c r="Y164" s="227"/>
      <c r="Z164" s="227"/>
      <c r="AD164" s="234"/>
    </row>
    <row r="165" spans="1:30" s="213" customFormat="1" ht="20.100000000000001" customHeight="1" x14ac:dyDescent="0.2">
      <c r="A165" s="225" t="s">
        <v>1033</v>
      </c>
      <c r="B165" s="232" t="str">
        <f>VLOOKUP(A165,'DB Accessori'!A:G,7,0)</f>
        <v>A26</v>
      </c>
      <c r="C165" s="227">
        <v>50</v>
      </c>
      <c r="D165" s="233">
        <v>0.4</v>
      </c>
      <c r="E165" s="233"/>
      <c r="F165" s="227">
        <f t="shared" si="24"/>
        <v>30</v>
      </c>
      <c r="G165" s="233">
        <v>0.4</v>
      </c>
      <c r="H165" s="233"/>
      <c r="I165" s="227">
        <f t="shared" si="25"/>
        <v>30</v>
      </c>
      <c r="J165" s="233">
        <v>0.4</v>
      </c>
      <c r="K165" s="233"/>
      <c r="L165" s="227">
        <f t="shared" si="29"/>
        <v>30</v>
      </c>
      <c r="M165" s="233">
        <v>0.4</v>
      </c>
      <c r="N165" s="233"/>
      <c r="O165" s="227">
        <f t="shared" si="30"/>
        <v>30</v>
      </c>
      <c r="P165" s="233">
        <v>0.4</v>
      </c>
      <c r="Q165" s="233"/>
      <c r="R165" s="227">
        <f t="shared" si="26"/>
        <v>30</v>
      </c>
      <c r="S165" s="233">
        <v>0.4</v>
      </c>
      <c r="T165" s="233"/>
      <c r="U165" s="227">
        <f t="shared" si="27"/>
        <v>30</v>
      </c>
      <c r="V165" s="233">
        <v>0.4</v>
      </c>
      <c r="W165" s="233"/>
      <c r="X165" s="227">
        <f t="shared" si="28"/>
        <v>30</v>
      </c>
      <c r="Y165" s="227"/>
      <c r="Z165" s="227"/>
      <c r="AD165" s="234"/>
    </row>
    <row r="166" spans="1:30" s="213" customFormat="1" ht="20.100000000000001" customHeight="1" x14ac:dyDescent="0.2">
      <c r="A166" s="225" t="s">
        <v>1035</v>
      </c>
      <c r="B166" s="232" t="str">
        <f>VLOOKUP(A166,'DB Accessori'!A:G,7,0)</f>
        <v>A27</v>
      </c>
      <c r="C166" s="227">
        <v>39</v>
      </c>
      <c r="D166" s="233">
        <v>0.4</v>
      </c>
      <c r="E166" s="233"/>
      <c r="F166" s="227">
        <f t="shared" si="24"/>
        <v>23.4</v>
      </c>
      <c r="G166" s="233">
        <v>0.4</v>
      </c>
      <c r="H166" s="233"/>
      <c r="I166" s="227">
        <f t="shared" si="25"/>
        <v>23.4</v>
      </c>
      <c r="J166" s="233">
        <v>0.4</v>
      </c>
      <c r="K166" s="233"/>
      <c r="L166" s="227">
        <f t="shared" si="29"/>
        <v>23.4</v>
      </c>
      <c r="M166" s="233">
        <v>0.4</v>
      </c>
      <c r="N166" s="233"/>
      <c r="O166" s="227">
        <f t="shared" si="30"/>
        <v>23.4</v>
      </c>
      <c r="P166" s="233">
        <v>0.4</v>
      </c>
      <c r="Q166" s="233"/>
      <c r="R166" s="227">
        <f t="shared" si="26"/>
        <v>23.4</v>
      </c>
      <c r="S166" s="233">
        <v>0.4</v>
      </c>
      <c r="T166" s="233"/>
      <c r="U166" s="227">
        <f t="shared" si="27"/>
        <v>23.4</v>
      </c>
      <c r="V166" s="233">
        <v>0.4</v>
      </c>
      <c r="W166" s="233"/>
      <c r="X166" s="227">
        <f t="shared" si="28"/>
        <v>23.4</v>
      </c>
      <c r="Y166" s="227"/>
      <c r="Z166" s="227"/>
      <c r="AD166" s="234"/>
    </row>
    <row r="167" spans="1:30" s="213" customFormat="1" ht="20.100000000000001" customHeight="1" x14ac:dyDescent="0.2">
      <c r="A167" s="225" t="s">
        <v>1037</v>
      </c>
      <c r="B167" s="232" t="str">
        <f>VLOOKUP(A167,'DB Accessori'!A:G,7,0)</f>
        <v>A28</v>
      </c>
      <c r="C167" s="227">
        <v>39</v>
      </c>
      <c r="D167" s="233">
        <v>0.4</v>
      </c>
      <c r="E167" s="233"/>
      <c r="F167" s="227">
        <f t="shared" si="24"/>
        <v>23.4</v>
      </c>
      <c r="G167" s="233">
        <v>0.4</v>
      </c>
      <c r="H167" s="233"/>
      <c r="I167" s="227">
        <f t="shared" si="25"/>
        <v>23.4</v>
      </c>
      <c r="J167" s="233">
        <v>0.4</v>
      </c>
      <c r="K167" s="233"/>
      <c r="L167" s="227">
        <f t="shared" si="29"/>
        <v>23.4</v>
      </c>
      <c r="M167" s="233">
        <v>0.4</v>
      </c>
      <c r="N167" s="233"/>
      <c r="O167" s="227">
        <f t="shared" si="30"/>
        <v>23.4</v>
      </c>
      <c r="P167" s="233">
        <v>0.4</v>
      </c>
      <c r="Q167" s="233"/>
      <c r="R167" s="227">
        <f t="shared" si="26"/>
        <v>23.4</v>
      </c>
      <c r="S167" s="233">
        <v>0.4</v>
      </c>
      <c r="T167" s="233"/>
      <c r="U167" s="227">
        <f t="shared" si="27"/>
        <v>23.4</v>
      </c>
      <c r="V167" s="233">
        <v>0.4</v>
      </c>
      <c r="W167" s="233"/>
      <c r="X167" s="227">
        <f t="shared" si="28"/>
        <v>23.4</v>
      </c>
      <c r="Y167" s="227"/>
      <c r="Z167" s="227"/>
      <c r="AD167" s="234"/>
    </row>
    <row r="168" spans="1:30" s="213" customFormat="1" ht="20.100000000000001" customHeight="1" x14ac:dyDescent="0.2">
      <c r="A168" s="225" t="s">
        <v>1039</v>
      </c>
      <c r="B168" s="232" t="str">
        <f>VLOOKUP(A168,'DB Accessori'!A:G,7,0)</f>
        <v>A29</v>
      </c>
      <c r="C168" s="227">
        <v>39</v>
      </c>
      <c r="D168" s="233">
        <v>0.4</v>
      </c>
      <c r="E168" s="233"/>
      <c r="F168" s="227">
        <f t="shared" si="24"/>
        <v>23.4</v>
      </c>
      <c r="G168" s="233">
        <v>0.4</v>
      </c>
      <c r="H168" s="233"/>
      <c r="I168" s="227">
        <f t="shared" si="25"/>
        <v>23.4</v>
      </c>
      <c r="J168" s="233">
        <v>0.4</v>
      </c>
      <c r="K168" s="233"/>
      <c r="L168" s="227">
        <f t="shared" si="29"/>
        <v>23.4</v>
      </c>
      <c r="M168" s="233">
        <v>0.4</v>
      </c>
      <c r="N168" s="233"/>
      <c r="O168" s="227">
        <f t="shared" si="30"/>
        <v>23.4</v>
      </c>
      <c r="P168" s="233">
        <v>0.4</v>
      </c>
      <c r="Q168" s="233"/>
      <c r="R168" s="227">
        <f t="shared" si="26"/>
        <v>23.4</v>
      </c>
      <c r="S168" s="233">
        <v>0.4</v>
      </c>
      <c r="T168" s="233"/>
      <c r="U168" s="227">
        <f t="shared" si="27"/>
        <v>23.4</v>
      </c>
      <c r="V168" s="233">
        <v>0.4</v>
      </c>
      <c r="W168" s="233"/>
      <c r="X168" s="227">
        <f t="shared" si="28"/>
        <v>23.4</v>
      </c>
      <c r="Y168" s="227"/>
      <c r="Z168" s="227"/>
      <c r="AD168" s="234"/>
    </row>
    <row r="169" spans="1:30" s="213" customFormat="1" ht="20.100000000000001" customHeight="1" x14ac:dyDescent="0.2">
      <c r="A169" s="225" t="s">
        <v>1041</v>
      </c>
      <c r="B169" s="232" t="str">
        <f>VLOOKUP(A169,'DB Accessori'!A:G,7,0)</f>
        <v>A30</v>
      </c>
      <c r="C169" s="227">
        <v>26</v>
      </c>
      <c r="D169" s="233">
        <v>0.4</v>
      </c>
      <c r="E169" s="233"/>
      <c r="F169" s="227">
        <f t="shared" si="24"/>
        <v>15.6</v>
      </c>
      <c r="G169" s="233">
        <v>0.4</v>
      </c>
      <c r="H169" s="233"/>
      <c r="I169" s="227">
        <f t="shared" si="25"/>
        <v>15.6</v>
      </c>
      <c r="J169" s="233">
        <v>0.4</v>
      </c>
      <c r="K169" s="233"/>
      <c r="L169" s="227">
        <f t="shared" si="29"/>
        <v>15.6</v>
      </c>
      <c r="M169" s="233">
        <v>0.4</v>
      </c>
      <c r="N169" s="233"/>
      <c r="O169" s="227">
        <f t="shared" si="30"/>
        <v>15.6</v>
      </c>
      <c r="P169" s="233">
        <v>0.4</v>
      </c>
      <c r="Q169" s="233"/>
      <c r="R169" s="227">
        <f t="shared" si="26"/>
        <v>15.6</v>
      </c>
      <c r="S169" s="233">
        <v>0.4</v>
      </c>
      <c r="T169" s="233"/>
      <c r="U169" s="227">
        <f t="shared" si="27"/>
        <v>15.6</v>
      </c>
      <c r="V169" s="233">
        <v>0.4</v>
      </c>
      <c r="W169" s="233"/>
      <c r="X169" s="227">
        <f t="shared" si="28"/>
        <v>15.6</v>
      </c>
      <c r="Y169" s="227"/>
      <c r="Z169" s="227"/>
      <c r="AD169" s="234"/>
    </row>
    <row r="170" spans="1:30" s="213" customFormat="1" ht="20.100000000000001" customHeight="1" x14ac:dyDescent="0.2">
      <c r="A170" s="225" t="s">
        <v>1043</v>
      </c>
      <c r="B170" s="232" t="str">
        <f>VLOOKUP(A170,'DB Accessori'!A:G,7,0)</f>
        <v>A31</v>
      </c>
      <c r="C170" s="227">
        <v>26</v>
      </c>
      <c r="D170" s="233">
        <v>0.4</v>
      </c>
      <c r="E170" s="233"/>
      <c r="F170" s="227">
        <f t="shared" si="24"/>
        <v>15.6</v>
      </c>
      <c r="G170" s="233">
        <v>0.4</v>
      </c>
      <c r="H170" s="233"/>
      <c r="I170" s="227">
        <f t="shared" si="25"/>
        <v>15.6</v>
      </c>
      <c r="J170" s="233">
        <v>0.4</v>
      </c>
      <c r="K170" s="233"/>
      <c r="L170" s="227">
        <f t="shared" si="29"/>
        <v>15.6</v>
      </c>
      <c r="M170" s="233">
        <v>0.4</v>
      </c>
      <c r="N170" s="233"/>
      <c r="O170" s="227">
        <f t="shared" si="30"/>
        <v>15.6</v>
      </c>
      <c r="P170" s="233">
        <v>0.4</v>
      </c>
      <c r="Q170" s="233"/>
      <c r="R170" s="227">
        <f t="shared" si="26"/>
        <v>15.6</v>
      </c>
      <c r="S170" s="233">
        <v>0.4</v>
      </c>
      <c r="T170" s="233"/>
      <c r="U170" s="227">
        <f t="shared" si="27"/>
        <v>15.6</v>
      </c>
      <c r="V170" s="233">
        <v>0.4</v>
      </c>
      <c r="W170" s="233"/>
      <c r="X170" s="227">
        <f t="shared" si="28"/>
        <v>15.6</v>
      </c>
      <c r="Y170" s="227"/>
      <c r="Z170" s="227"/>
      <c r="AD170" s="234"/>
    </row>
    <row r="171" spans="1:30" s="213" customFormat="1" ht="20.100000000000001" customHeight="1" x14ac:dyDescent="0.2">
      <c r="A171" s="225" t="s">
        <v>1045</v>
      </c>
      <c r="B171" s="232" t="str">
        <f>VLOOKUP(A171,'DB Accessori'!A:G,7,0)</f>
        <v>A32</v>
      </c>
      <c r="C171" s="227">
        <v>45</v>
      </c>
      <c r="D171" s="233">
        <v>0.4</v>
      </c>
      <c r="E171" s="233"/>
      <c r="F171" s="227">
        <f t="shared" si="24"/>
        <v>27</v>
      </c>
      <c r="G171" s="233">
        <v>0.4</v>
      </c>
      <c r="H171" s="233"/>
      <c r="I171" s="227">
        <f t="shared" si="25"/>
        <v>27</v>
      </c>
      <c r="J171" s="233">
        <v>0.4</v>
      </c>
      <c r="K171" s="233"/>
      <c r="L171" s="227">
        <f t="shared" si="29"/>
        <v>27</v>
      </c>
      <c r="M171" s="233">
        <v>0.4</v>
      </c>
      <c r="N171" s="233"/>
      <c r="O171" s="227">
        <f t="shared" si="30"/>
        <v>27</v>
      </c>
      <c r="P171" s="233">
        <v>0.4</v>
      </c>
      <c r="Q171" s="233"/>
      <c r="R171" s="227">
        <f t="shared" si="26"/>
        <v>27</v>
      </c>
      <c r="S171" s="233">
        <v>0.4</v>
      </c>
      <c r="T171" s="233"/>
      <c r="U171" s="227">
        <f t="shared" si="27"/>
        <v>27</v>
      </c>
      <c r="V171" s="233">
        <v>0.4</v>
      </c>
      <c r="W171" s="233"/>
      <c r="X171" s="227">
        <f t="shared" si="28"/>
        <v>27</v>
      </c>
      <c r="Y171" s="227"/>
      <c r="Z171" s="227"/>
      <c r="AD171" s="234"/>
    </row>
    <row r="172" spans="1:30" s="213" customFormat="1" ht="20.100000000000001" customHeight="1" x14ac:dyDescent="0.2">
      <c r="A172" s="225" t="s">
        <v>1047</v>
      </c>
      <c r="B172" s="232" t="str">
        <f>VLOOKUP(A172,'DB Accessori'!A:G,7,0)</f>
        <v>A33</v>
      </c>
      <c r="C172" s="227">
        <v>51</v>
      </c>
      <c r="D172" s="233">
        <v>0.4</v>
      </c>
      <c r="E172" s="233"/>
      <c r="F172" s="227">
        <f t="shared" si="24"/>
        <v>30.599999999999998</v>
      </c>
      <c r="G172" s="233">
        <v>0.4</v>
      </c>
      <c r="H172" s="233"/>
      <c r="I172" s="227">
        <f t="shared" si="25"/>
        <v>30.599999999999998</v>
      </c>
      <c r="J172" s="233">
        <v>0.4</v>
      </c>
      <c r="K172" s="233"/>
      <c r="L172" s="227">
        <f t="shared" si="29"/>
        <v>30.599999999999998</v>
      </c>
      <c r="M172" s="233">
        <v>0.4</v>
      </c>
      <c r="N172" s="233"/>
      <c r="O172" s="227">
        <f t="shared" si="30"/>
        <v>30.599999999999998</v>
      </c>
      <c r="P172" s="233">
        <v>0.4</v>
      </c>
      <c r="Q172" s="233"/>
      <c r="R172" s="227">
        <f t="shared" si="26"/>
        <v>30.599999999999998</v>
      </c>
      <c r="S172" s="233">
        <v>0.4</v>
      </c>
      <c r="T172" s="233"/>
      <c r="U172" s="227">
        <f t="shared" si="27"/>
        <v>30.599999999999998</v>
      </c>
      <c r="V172" s="233">
        <v>0.4</v>
      </c>
      <c r="W172" s="233"/>
      <c r="X172" s="227">
        <f t="shared" si="28"/>
        <v>30.599999999999998</v>
      </c>
      <c r="Y172" s="227"/>
      <c r="Z172" s="227"/>
      <c r="AD172" s="234"/>
    </row>
    <row r="173" spans="1:30" s="213" customFormat="1" ht="20.100000000000001" customHeight="1" x14ac:dyDescent="0.2">
      <c r="A173" s="225" t="s">
        <v>1049</v>
      </c>
      <c r="B173" s="232" t="str">
        <f>VLOOKUP(A173,'DB Accessori'!A:G,7,0)</f>
        <v>A34</v>
      </c>
      <c r="C173" s="227">
        <v>47</v>
      </c>
      <c r="D173" s="233">
        <v>0.4</v>
      </c>
      <c r="E173" s="233"/>
      <c r="F173" s="227">
        <f t="shared" si="24"/>
        <v>28.2</v>
      </c>
      <c r="G173" s="233">
        <v>0.4</v>
      </c>
      <c r="H173" s="233"/>
      <c r="I173" s="227">
        <f t="shared" si="25"/>
        <v>28.2</v>
      </c>
      <c r="J173" s="233">
        <v>0.4</v>
      </c>
      <c r="K173" s="233"/>
      <c r="L173" s="227">
        <f t="shared" si="29"/>
        <v>28.2</v>
      </c>
      <c r="M173" s="233">
        <v>0.4</v>
      </c>
      <c r="N173" s="233"/>
      <c r="O173" s="227">
        <f t="shared" si="30"/>
        <v>28.2</v>
      </c>
      <c r="P173" s="233">
        <v>0.4</v>
      </c>
      <c r="Q173" s="233"/>
      <c r="R173" s="227">
        <f t="shared" si="26"/>
        <v>28.2</v>
      </c>
      <c r="S173" s="233">
        <v>0.4</v>
      </c>
      <c r="T173" s="233"/>
      <c r="U173" s="227">
        <f t="shared" si="27"/>
        <v>28.2</v>
      </c>
      <c r="V173" s="233">
        <v>0.4</v>
      </c>
      <c r="W173" s="233"/>
      <c r="X173" s="227">
        <f t="shared" si="28"/>
        <v>28.2</v>
      </c>
      <c r="Y173" s="227"/>
      <c r="Z173" s="227"/>
      <c r="AD173" s="234"/>
    </row>
    <row r="174" spans="1:30" s="213" customFormat="1" ht="20.100000000000001" customHeight="1" x14ac:dyDescent="0.2">
      <c r="A174" s="225" t="s">
        <v>1051</v>
      </c>
      <c r="B174" s="232" t="str">
        <f>VLOOKUP(A174,'DB Accessori'!A:G,7,0)</f>
        <v>A35</v>
      </c>
      <c r="C174" s="227">
        <v>64</v>
      </c>
      <c r="D174" s="233">
        <v>0.4</v>
      </c>
      <c r="E174" s="233"/>
      <c r="F174" s="227">
        <f t="shared" si="24"/>
        <v>38.4</v>
      </c>
      <c r="G174" s="233">
        <v>0.4</v>
      </c>
      <c r="H174" s="233"/>
      <c r="I174" s="227">
        <f t="shared" si="25"/>
        <v>38.4</v>
      </c>
      <c r="J174" s="233">
        <v>0.4</v>
      </c>
      <c r="K174" s="233"/>
      <c r="L174" s="227">
        <f t="shared" si="29"/>
        <v>38.4</v>
      </c>
      <c r="M174" s="233">
        <v>0.4</v>
      </c>
      <c r="N174" s="233"/>
      <c r="O174" s="227">
        <f t="shared" si="30"/>
        <v>38.4</v>
      </c>
      <c r="P174" s="233">
        <v>0.4</v>
      </c>
      <c r="Q174" s="233"/>
      <c r="R174" s="227">
        <f t="shared" si="26"/>
        <v>38.4</v>
      </c>
      <c r="S174" s="233">
        <v>0.4</v>
      </c>
      <c r="T174" s="233"/>
      <c r="U174" s="227">
        <f t="shared" si="27"/>
        <v>38.4</v>
      </c>
      <c r="V174" s="233">
        <v>0.4</v>
      </c>
      <c r="W174" s="233"/>
      <c r="X174" s="227">
        <f t="shared" si="28"/>
        <v>38.4</v>
      </c>
      <c r="Y174" s="227"/>
      <c r="Z174" s="227"/>
      <c r="AD174" s="234"/>
    </row>
    <row r="175" spans="1:30" s="213" customFormat="1" ht="20.100000000000001" customHeight="1" x14ac:dyDescent="0.2">
      <c r="A175" s="225" t="s">
        <v>1053</v>
      </c>
      <c r="B175" s="232" t="str">
        <f>VLOOKUP(A175,'DB Accessori'!A:G,7,0)</f>
        <v>A36</v>
      </c>
      <c r="C175" s="227">
        <v>53</v>
      </c>
      <c r="D175" s="233">
        <v>0.4</v>
      </c>
      <c r="E175" s="233"/>
      <c r="F175" s="227">
        <f t="shared" si="24"/>
        <v>31.799999999999997</v>
      </c>
      <c r="G175" s="233">
        <v>0.4</v>
      </c>
      <c r="H175" s="233"/>
      <c r="I175" s="227">
        <f t="shared" si="25"/>
        <v>31.799999999999997</v>
      </c>
      <c r="J175" s="233">
        <v>0.4</v>
      </c>
      <c r="K175" s="233"/>
      <c r="L175" s="227">
        <f t="shared" si="29"/>
        <v>31.799999999999997</v>
      </c>
      <c r="M175" s="233">
        <v>0.4</v>
      </c>
      <c r="N175" s="233"/>
      <c r="O175" s="227">
        <f t="shared" si="30"/>
        <v>31.799999999999997</v>
      </c>
      <c r="P175" s="233">
        <v>0.4</v>
      </c>
      <c r="Q175" s="233"/>
      <c r="R175" s="227">
        <f t="shared" si="26"/>
        <v>31.799999999999997</v>
      </c>
      <c r="S175" s="233">
        <v>0.4</v>
      </c>
      <c r="T175" s="233"/>
      <c r="U175" s="227">
        <f t="shared" si="27"/>
        <v>31.799999999999997</v>
      </c>
      <c r="V175" s="233">
        <v>0.4</v>
      </c>
      <c r="W175" s="233"/>
      <c r="X175" s="227">
        <f t="shared" si="28"/>
        <v>31.799999999999997</v>
      </c>
      <c r="Y175" s="227"/>
      <c r="Z175" s="227"/>
      <c r="AD175" s="234"/>
    </row>
    <row r="176" spans="1:30" s="213" customFormat="1" ht="20.100000000000001" customHeight="1" x14ac:dyDescent="0.2">
      <c r="A176" s="225" t="s">
        <v>1055</v>
      </c>
      <c r="B176" s="232" t="str">
        <f>VLOOKUP(A176,'DB Accessori'!A:G,7,0)</f>
        <v>A37</v>
      </c>
      <c r="C176" s="227">
        <v>89</v>
      </c>
      <c r="D176" s="233">
        <v>0.4</v>
      </c>
      <c r="E176" s="233"/>
      <c r="F176" s="227">
        <f t="shared" si="24"/>
        <v>53.4</v>
      </c>
      <c r="G176" s="233">
        <v>0.4</v>
      </c>
      <c r="H176" s="233"/>
      <c r="I176" s="227">
        <f t="shared" si="25"/>
        <v>53.4</v>
      </c>
      <c r="J176" s="233">
        <v>0.4</v>
      </c>
      <c r="K176" s="233"/>
      <c r="L176" s="227">
        <f t="shared" si="29"/>
        <v>53.4</v>
      </c>
      <c r="M176" s="233">
        <v>0.4</v>
      </c>
      <c r="N176" s="233"/>
      <c r="O176" s="227">
        <f t="shared" si="30"/>
        <v>53.4</v>
      </c>
      <c r="P176" s="233">
        <v>0.4</v>
      </c>
      <c r="Q176" s="233"/>
      <c r="R176" s="227">
        <f t="shared" si="26"/>
        <v>53.4</v>
      </c>
      <c r="S176" s="233">
        <v>0.4</v>
      </c>
      <c r="T176" s="233"/>
      <c r="U176" s="227">
        <f t="shared" si="27"/>
        <v>53.4</v>
      </c>
      <c r="V176" s="233">
        <v>0.4</v>
      </c>
      <c r="W176" s="233"/>
      <c r="X176" s="227">
        <f t="shared" si="28"/>
        <v>53.4</v>
      </c>
      <c r="Y176" s="227"/>
      <c r="Z176" s="227"/>
      <c r="AD176" s="234"/>
    </row>
    <row r="177" spans="1:30" s="213" customFormat="1" ht="20.100000000000001" customHeight="1" x14ac:dyDescent="0.2">
      <c r="A177" s="225" t="s">
        <v>1057</v>
      </c>
      <c r="B177" s="232" t="str">
        <f>VLOOKUP(A177,'DB Accessori'!A:G,7,0)</f>
        <v>A38</v>
      </c>
      <c r="C177" s="227">
        <v>61</v>
      </c>
      <c r="D177" s="233">
        <v>0.4</v>
      </c>
      <c r="E177" s="233"/>
      <c r="F177" s="227">
        <f t="shared" si="24"/>
        <v>36.6</v>
      </c>
      <c r="G177" s="233">
        <v>0.4</v>
      </c>
      <c r="H177" s="233"/>
      <c r="I177" s="227">
        <f t="shared" si="25"/>
        <v>36.6</v>
      </c>
      <c r="J177" s="233">
        <v>0.4</v>
      </c>
      <c r="K177" s="233"/>
      <c r="L177" s="227">
        <f t="shared" si="29"/>
        <v>36.6</v>
      </c>
      <c r="M177" s="233">
        <v>0.4</v>
      </c>
      <c r="N177" s="233"/>
      <c r="O177" s="227">
        <f t="shared" si="30"/>
        <v>36.6</v>
      </c>
      <c r="P177" s="233">
        <v>0.4</v>
      </c>
      <c r="Q177" s="233"/>
      <c r="R177" s="227">
        <f t="shared" si="26"/>
        <v>36.6</v>
      </c>
      <c r="S177" s="233">
        <v>0.4</v>
      </c>
      <c r="T177" s="233"/>
      <c r="U177" s="227">
        <f t="shared" si="27"/>
        <v>36.6</v>
      </c>
      <c r="V177" s="233">
        <v>0.4</v>
      </c>
      <c r="W177" s="233"/>
      <c r="X177" s="227">
        <f t="shared" si="28"/>
        <v>36.6</v>
      </c>
      <c r="Y177" s="227"/>
      <c r="Z177" s="227"/>
      <c r="AD177" s="234"/>
    </row>
    <row r="178" spans="1:30" s="213" customFormat="1" ht="20.100000000000001" customHeight="1" x14ac:dyDescent="0.2">
      <c r="A178" s="225" t="s">
        <v>1059</v>
      </c>
      <c r="B178" s="232" t="str">
        <f>VLOOKUP(A178,'DB Accessori'!A:G,7,0)</f>
        <v>A39</v>
      </c>
      <c r="C178" s="227">
        <v>93</v>
      </c>
      <c r="D178" s="233">
        <v>0.4</v>
      </c>
      <c r="E178" s="233"/>
      <c r="F178" s="227">
        <f t="shared" si="24"/>
        <v>55.8</v>
      </c>
      <c r="G178" s="233">
        <v>0.4</v>
      </c>
      <c r="H178" s="233"/>
      <c r="I178" s="227">
        <f t="shared" si="25"/>
        <v>55.8</v>
      </c>
      <c r="J178" s="233">
        <v>0.4</v>
      </c>
      <c r="K178" s="233"/>
      <c r="L178" s="227">
        <f t="shared" si="29"/>
        <v>55.8</v>
      </c>
      <c r="M178" s="233">
        <v>0.4</v>
      </c>
      <c r="N178" s="233"/>
      <c r="O178" s="227">
        <f t="shared" si="30"/>
        <v>55.8</v>
      </c>
      <c r="P178" s="233">
        <v>0.4</v>
      </c>
      <c r="Q178" s="233"/>
      <c r="R178" s="227">
        <f t="shared" si="26"/>
        <v>55.8</v>
      </c>
      <c r="S178" s="233">
        <v>0.4</v>
      </c>
      <c r="T178" s="233"/>
      <c r="U178" s="227">
        <f t="shared" si="27"/>
        <v>55.8</v>
      </c>
      <c r="V178" s="233">
        <v>0.4</v>
      </c>
      <c r="W178" s="233"/>
      <c r="X178" s="227">
        <f t="shared" si="28"/>
        <v>55.8</v>
      </c>
      <c r="Y178" s="227"/>
      <c r="Z178" s="227"/>
      <c r="AD178" s="234"/>
    </row>
    <row r="179" spans="1:30" s="213" customFormat="1" ht="20.100000000000001" customHeight="1" x14ac:dyDescent="0.2">
      <c r="A179" s="225" t="s">
        <v>1061</v>
      </c>
      <c r="B179" s="232" t="str">
        <f>VLOOKUP(A179,'DB Accessori'!A:G,7,0)</f>
        <v>A40</v>
      </c>
      <c r="C179" s="227">
        <v>93</v>
      </c>
      <c r="D179" s="233">
        <v>0.4</v>
      </c>
      <c r="E179" s="233"/>
      <c r="F179" s="227">
        <f t="shared" si="24"/>
        <v>55.8</v>
      </c>
      <c r="G179" s="233">
        <v>0.4</v>
      </c>
      <c r="H179" s="233"/>
      <c r="I179" s="227">
        <f t="shared" si="25"/>
        <v>55.8</v>
      </c>
      <c r="J179" s="233">
        <v>0.4</v>
      </c>
      <c r="K179" s="233"/>
      <c r="L179" s="227">
        <f t="shared" si="29"/>
        <v>55.8</v>
      </c>
      <c r="M179" s="233">
        <v>0.4</v>
      </c>
      <c r="N179" s="233"/>
      <c r="O179" s="227">
        <f t="shared" si="30"/>
        <v>55.8</v>
      </c>
      <c r="P179" s="233">
        <v>0.4</v>
      </c>
      <c r="Q179" s="233"/>
      <c r="R179" s="227">
        <f t="shared" si="26"/>
        <v>55.8</v>
      </c>
      <c r="S179" s="233">
        <v>0.4</v>
      </c>
      <c r="T179" s="233"/>
      <c r="U179" s="227">
        <f t="shared" si="27"/>
        <v>55.8</v>
      </c>
      <c r="V179" s="233">
        <v>0.4</v>
      </c>
      <c r="W179" s="233"/>
      <c r="X179" s="227">
        <f t="shared" si="28"/>
        <v>55.8</v>
      </c>
      <c r="Y179" s="227"/>
      <c r="Z179" s="227"/>
      <c r="AD179" s="234"/>
    </row>
    <row r="180" spans="1:30" s="213" customFormat="1" ht="20.100000000000001" customHeight="1" x14ac:dyDescent="0.2">
      <c r="A180" s="225" t="s">
        <v>1062</v>
      </c>
      <c r="B180" s="232" t="str">
        <f>VLOOKUP(A180,'DB Accessori'!A:G,7,0)</f>
        <v>A41</v>
      </c>
      <c r="C180" s="227">
        <v>93</v>
      </c>
      <c r="D180" s="233">
        <v>0.4</v>
      </c>
      <c r="E180" s="233"/>
      <c r="F180" s="227">
        <f t="shared" si="24"/>
        <v>55.8</v>
      </c>
      <c r="G180" s="233">
        <v>0.4</v>
      </c>
      <c r="H180" s="233"/>
      <c r="I180" s="227">
        <f t="shared" si="25"/>
        <v>55.8</v>
      </c>
      <c r="J180" s="233">
        <v>0.4</v>
      </c>
      <c r="K180" s="233"/>
      <c r="L180" s="227">
        <f t="shared" si="29"/>
        <v>55.8</v>
      </c>
      <c r="M180" s="233">
        <v>0.4</v>
      </c>
      <c r="N180" s="233"/>
      <c r="O180" s="227">
        <f t="shared" si="30"/>
        <v>55.8</v>
      </c>
      <c r="P180" s="233">
        <v>0.4</v>
      </c>
      <c r="Q180" s="233"/>
      <c r="R180" s="227">
        <f t="shared" si="26"/>
        <v>55.8</v>
      </c>
      <c r="S180" s="233">
        <v>0.4</v>
      </c>
      <c r="T180" s="233"/>
      <c r="U180" s="227">
        <f t="shared" si="27"/>
        <v>55.8</v>
      </c>
      <c r="V180" s="233">
        <v>0.4</v>
      </c>
      <c r="W180" s="233"/>
      <c r="X180" s="227">
        <f t="shared" si="28"/>
        <v>55.8</v>
      </c>
      <c r="Y180" s="227"/>
      <c r="Z180" s="227"/>
      <c r="AD180" s="234"/>
    </row>
    <row r="181" spans="1:30" s="213" customFormat="1" ht="20.100000000000001" customHeight="1" x14ac:dyDescent="0.2">
      <c r="A181" s="225" t="s">
        <v>1064</v>
      </c>
      <c r="B181" s="232" t="str">
        <f>VLOOKUP(A181,'DB Accessori'!A:G,7,0)</f>
        <v>A42</v>
      </c>
      <c r="C181" s="227">
        <v>93</v>
      </c>
      <c r="D181" s="233">
        <v>0.4</v>
      </c>
      <c r="E181" s="233"/>
      <c r="F181" s="227">
        <f t="shared" si="24"/>
        <v>55.8</v>
      </c>
      <c r="G181" s="233">
        <v>0.4</v>
      </c>
      <c r="H181" s="233"/>
      <c r="I181" s="227">
        <f t="shared" si="25"/>
        <v>55.8</v>
      </c>
      <c r="J181" s="233">
        <v>0.4</v>
      </c>
      <c r="K181" s="233"/>
      <c r="L181" s="227">
        <f t="shared" si="29"/>
        <v>55.8</v>
      </c>
      <c r="M181" s="233">
        <v>0.4</v>
      </c>
      <c r="N181" s="233"/>
      <c r="O181" s="227">
        <f t="shared" si="30"/>
        <v>55.8</v>
      </c>
      <c r="P181" s="233">
        <v>0.4</v>
      </c>
      <c r="Q181" s="233"/>
      <c r="R181" s="227">
        <f t="shared" si="26"/>
        <v>55.8</v>
      </c>
      <c r="S181" s="233">
        <v>0.4</v>
      </c>
      <c r="T181" s="233"/>
      <c r="U181" s="227">
        <f t="shared" si="27"/>
        <v>55.8</v>
      </c>
      <c r="V181" s="233">
        <v>0.4</v>
      </c>
      <c r="W181" s="233"/>
      <c r="X181" s="227">
        <f t="shared" si="28"/>
        <v>55.8</v>
      </c>
      <c r="Y181" s="227"/>
      <c r="Z181" s="227"/>
      <c r="AD181" s="234"/>
    </row>
    <row r="182" spans="1:30" s="213" customFormat="1" ht="20.100000000000001" customHeight="1" x14ac:dyDescent="0.2">
      <c r="A182" s="225" t="s">
        <v>1066</v>
      </c>
      <c r="B182" s="232" t="str">
        <f>VLOOKUP(A182,'DB Accessori'!A:G,7,0)</f>
        <v>A43</v>
      </c>
      <c r="C182" s="227">
        <v>93</v>
      </c>
      <c r="D182" s="233">
        <v>0.4</v>
      </c>
      <c r="E182" s="233"/>
      <c r="F182" s="227">
        <f t="shared" si="24"/>
        <v>55.8</v>
      </c>
      <c r="G182" s="233">
        <v>0.4</v>
      </c>
      <c r="H182" s="233"/>
      <c r="I182" s="227">
        <f t="shared" si="25"/>
        <v>55.8</v>
      </c>
      <c r="J182" s="233">
        <v>0.4</v>
      </c>
      <c r="K182" s="233"/>
      <c r="L182" s="227">
        <f t="shared" si="29"/>
        <v>55.8</v>
      </c>
      <c r="M182" s="233">
        <v>0.4</v>
      </c>
      <c r="N182" s="233"/>
      <c r="O182" s="227">
        <f t="shared" si="30"/>
        <v>55.8</v>
      </c>
      <c r="P182" s="233">
        <v>0.4</v>
      </c>
      <c r="Q182" s="233"/>
      <c r="R182" s="227">
        <f t="shared" si="26"/>
        <v>55.8</v>
      </c>
      <c r="S182" s="233">
        <v>0.4</v>
      </c>
      <c r="T182" s="233"/>
      <c r="U182" s="227">
        <f t="shared" si="27"/>
        <v>55.8</v>
      </c>
      <c r="V182" s="233">
        <v>0.4</v>
      </c>
      <c r="W182" s="233"/>
      <c r="X182" s="227">
        <f t="shared" si="28"/>
        <v>55.8</v>
      </c>
      <c r="Y182" s="227"/>
      <c r="Z182" s="227"/>
      <c r="AD182" s="234"/>
    </row>
    <row r="183" spans="1:30" s="213" customFormat="1" ht="20.100000000000001" customHeight="1" x14ac:dyDescent="0.2">
      <c r="A183" s="225" t="s">
        <v>1068</v>
      </c>
      <c r="B183" s="232" t="str">
        <f>VLOOKUP(A183,'DB Accessori'!A:G,7,0)</f>
        <v>A44</v>
      </c>
      <c r="C183" s="227">
        <v>93</v>
      </c>
      <c r="D183" s="233">
        <v>0.4</v>
      </c>
      <c r="E183" s="233"/>
      <c r="F183" s="227">
        <f t="shared" si="24"/>
        <v>55.8</v>
      </c>
      <c r="G183" s="233">
        <v>0.4</v>
      </c>
      <c r="H183" s="233"/>
      <c r="I183" s="227">
        <f t="shared" si="25"/>
        <v>55.8</v>
      </c>
      <c r="J183" s="233">
        <v>0.4</v>
      </c>
      <c r="K183" s="233"/>
      <c r="L183" s="227">
        <f t="shared" si="29"/>
        <v>55.8</v>
      </c>
      <c r="M183" s="233">
        <v>0.4</v>
      </c>
      <c r="N183" s="233"/>
      <c r="O183" s="227">
        <f t="shared" si="30"/>
        <v>55.8</v>
      </c>
      <c r="P183" s="233">
        <v>0.4</v>
      </c>
      <c r="Q183" s="233"/>
      <c r="R183" s="227">
        <f t="shared" si="26"/>
        <v>55.8</v>
      </c>
      <c r="S183" s="233">
        <v>0.4</v>
      </c>
      <c r="T183" s="233"/>
      <c r="U183" s="227">
        <f t="shared" si="27"/>
        <v>55.8</v>
      </c>
      <c r="V183" s="233">
        <v>0.4</v>
      </c>
      <c r="W183" s="233"/>
      <c r="X183" s="227">
        <f t="shared" si="28"/>
        <v>55.8</v>
      </c>
      <c r="Y183" s="227"/>
      <c r="Z183" s="227"/>
      <c r="AD183" s="234"/>
    </row>
    <row r="184" spans="1:30" s="213" customFormat="1" ht="20.100000000000001" customHeight="1" x14ac:dyDescent="0.2">
      <c r="A184" s="225" t="s">
        <v>1070</v>
      </c>
      <c r="B184" s="232" t="str">
        <f>VLOOKUP(A184,'DB Accessori'!A:G,7,0)</f>
        <v>A45</v>
      </c>
      <c r="C184" s="227">
        <v>93</v>
      </c>
      <c r="D184" s="233">
        <v>0.4</v>
      </c>
      <c r="E184" s="233"/>
      <c r="F184" s="227">
        <f t="shared" si="24"/>
        <v>55.8</v>
      </c>
      <c r="G184" s="233">
        <v>0.4</v>
      </c>
      <c r="H184" s="233"/>
      <c r="I184" s="227">
        <f t="shared" si="25"/>
        <v>55.8</v>
      </c>
      <c r="J184" s="233">
        <v>0.4</v>
      </c>
      <c r="K184" s="233"/>
      <c r="L184" s="227">
        <f t="shared" si="29"/>
        <v>55.8</v>
      </c>
      <c r="M184" s="233">
        <v>0.4</v>
      </c>
      <c r="N184" s="233"/>
      <c r="O184" s="227">
        <f t="shared" si="30"/>
        <v>55.8</v>
      </c>
      <c r="P184" s="233">
        <v>0.4</v>
      </c>
      <c r="Q184" s="233"/>
      <c r="R184" s="227">
        <f t="shared" si="26"/>
        <v>55.8</v>
      </c>
      <c r="S184" s="233">
        <v>0.4</v>
      </c>
      <c r="T184" s="233"/>
      <c r="U184" s="227">
        <f t="shared" si="27"/>
        <v>55.8</v>
      </c>
      <c r="V184" s="233">
        <v>0.4</v>
      </c>
      <c r="W184" s="233"/>
      <c r="X184" s="227">
        <f t="shared" si="28"/>
        <v>55.8</v>
      </c>
      <c r="Y184" s="227"/>
      <c r="Z184" s="227"/>
      <c r="AD184" s="234"/>
    </row>
    <row r="185" spans="1:30" s="213" customFormat="1" ht="20.100000000000001" customHeight="1" x14ac:dyDescent="0.2">
      <c r="A185" s="225" t="s">
        <v>1072</v>
      </c>
      <c r="B185" s="232" t="str">
        <f>VLOOKUP(A185,'DB Accessori'!A:G,7,0)</f>
        <v>A47</v>
      </c>
      <c r="C185" s="227">
        <v>81</v>
      </c>
      <c r="D185" s="233">
        <v>0.4</v>
      </c>
      <c r="E185" s="233"/>
      <c r="F185" s="227">
        <f t="shared" si="24"/>
        <v>48.6</v>
      </c>
      <c r="G185" s="233">
        <v>0.4</v>
      </c>
      <c r="H185" s="233"/>
      <c r="I185" s="227">
        <f t="shared" si="25"/>
        <v>48.6</v>
      </c>
      <c r="J185" s="233">
        <v>0.4</v>
      </c>
      <c r="K185" s="233"/>
      <c r="L185" s="227">
        <f t="shared" si="29"/>
        <v>48.6</v>
      </c>
      <c r="M185" s="233">
        <v>0.4</v>
      </c>
      <c r="N185" s="233"/>
      <c r="O185" s="227">
        <f t="shared" si="30"/>
        <v>48.6</v>
      </c>
      <c r="P185" s="233">
        <v>0.4</v>
      </c>
      <c r="Q185" s="233"/>
      <c r="R185" s="227">
        <f t="shared" si="26"/>
        <v>48.6</v>
      </c>
      <c r="S185" s="233">
        <v>0.4</v>
      </c>
      <c r="T185" s="233"/>
      <c r="U185" s="227">
        <f t="shared" si="27"/>
        <v>48.6</v>
      </c>
      <c r="V185" s="233">
        <v>0.4</v>
      </c>
      <c r="W185" s="233"/>
      <c r="X185" s="227">
        <f t="shared" si="28"/>
        <v>48.6</v>
      </c>
      <c r="Y185" s="227"/>
      <c r="Z185" s="227"/>
      <c r="AD185" s="234"/>
    </row>
    <row r="186" spans="1:30" s="213" customFormat="1" ht="20.100000000000001" customHeight="1" x14ac:dyDescent="0.2">
      <c r="A186" s="225" t="s">
        <v>1074</v>
      </c>
      <c r="B186" s="232" t="str">
        <f>VLOOKUP(A186,'DB Accessori'!A:G,7,0)</f>
        <v>A48</v>
      </c>
      <c r="C186" s="227">
        <v>81</v>
      </c>
      <c r="D186" s="233">
        <v>0.4</v>
      </c>
      <c r="E186" s="233"/>
      <c r="F186" s="227">
        <f t="shared" si="24"/>
        <v>48.6</v>
      </c>
      <c r="G186" s="233">
        <v>0.4</v>
      </c>
      <c r="H186" s="233"/>
      <c r="I186" s="227">
        <f t="shared" si="25"/>
        <v>48.6</v>
      </c>
      <c r="J186" s="233">
        <v>0.4</v>
      </c>
      <c r="K186" s="233"/>
      <c r="L186" s="227">
        <f t="shared" si="29"/>
        <v>48.6</v>
      </c>
      <c r="M186" s="233">
        <v>0.4</v>
      </c>
      <c r="N186" s="233"/>
      <c r="O186" s="227">
        <f t="shared" si="30"/>
        <v>48.6</v>
      </c>
      <c r="P186" s="233">
        <v>0.4</v>
      </c>
      <c r="Q186" s="233"/>
      <c r="R186" s="227">
        <f t="shared" si="26"/>
        <v>48.6</v>
      </c>
      <c r="S186" s="233">
        <v>0.4</v>
      </c>
      <c r="T186" s="233"/>
      <c r="U186" s="227">
        <f t="shared" si="27"/>
        <v>48.6</v>
      </c>
      <c r="V186" s="233">
        <v>0.4</v>
      </c>
      <c r="W186" s="233"/>
      <c r="X186" s="227">
        <f t="shared" si="28"/>
        <v>48.6</v>
      </c>
      <c r="Y186" s="227"/>
      <c r="Z186" s="227"/>
      <c r="AD186" s="234"/>
    </row>
    <row r="187" spans="1:30" s="213" customFormat="1" ht="20.100000000000001" customHeight="1" x14ac:dyDescent="0.2">
      <c r="A187" s="225" t="s">
        <v>1076</v>
      </c>
      <c r="B187" s="232" t="str">
        <f>VLOOKUP(A187,'DB Accessori'!A:G,7,0)</f>
        <v>A49</v>
      </c>
      <c r="C187" s="227">
        <v>81</v>
      </c>
      <c r="D187" s="233">
        <v>0.4</v>
      </c>
      <c r="E187" s="233"/>
      <c r="F187" s="227">
        <f t="shared" si="24"/>
        <v>48.6</v>
      </c>
      <c r="G187" s="233">
        <v>0.4</v>
      </c>
      <c r="H187" s="233"/>
      <c r="I187" s="227">
        <f t="shared" si="25"/>
        <v>48.6</v>
      </c>
      <c r="J187" s="233">
        <v>0.4</v>
      </c>
      <c r="K187" s="233"/>
      <c r="L187" s="227">
        <f t="shared" si="29"/>
        <v>48.6</v>
      </c>
      <c r="M187" s="233">
        <v>0.4</v>
      </c>
      <c r="N187" s="233"/>
      <c r="O187" s="227">
        <f t="shared" si="30"/>
        <v>48.6</v>
      </c>
      <c r="P187" s="233">
        <v>0.4</v>
      </c>
      <c r="Q187" s="233"/>
      <c r="R187" s="227">
        <f t="shared" si="26"/>
        <v>48.6</v>
      </c>
      <c r="S187" s="233">
        <v>0.4</v>
      </c>
      <c r="T187" s="233"/>
      <c r="U187" s="227">
        <f t="shared" si="27"/>
        <v>48.6</v>
      </c>
      <c r="V187" s="233">
        <v>0.4</v>
      </c>
      <c r="W187" s="233"/>
      <c r="X187" s="227">
        <f t="shared" si="28"/>
        <v>48.6</v>
      </c>
      <c r="Y187" s="227"/>
      <c r="Z187" s="227"/>
      <c r="AD187" s="234"/>
    </row>
    <row r="188" spans="1:30" s="213" customFormat="1" ht="20.100000000000001" customHeight="1" x14ac:dyDescent="0.2">
      <c r="A188" s="225" t="s">
        <v>1078</v>
      </c>
      <c r="B188" s="232" t="str">
        <f>VLOOKUP(A188,'DB Accessori'!A:G,7,0)</f>
        <v>ATF-101</v>
      </c>
      <c r="C188" s="227">
        <v>10</v>
      </c>
      <c r="D188" s="233">
        <v>0.4</v>
      </c>
      <c r="E188" s="233"/>
      <c r="F188" s="227">
        <f t="shared" si="24"/>
        <v>6</v>
      </c>
      <c r="G188" s="233">
        <v>0.4</v>
      </c>
      <c r="H188" s="233"/>
      <c r="I188" s="227">
        <f t="shared" si="25"/>
        <v>6</v>
      </c>
      <c r="J188" s="233">
        <v>0.4</v>
      </c>
      <c r="K188" s="233"/>
      <c r="L188" s="227">
        <f t="shared" si="29"/>
        <v>6</v>
      </c>
      <c r="M188" s="233">
        <v>0.4</v>
      </c>
      <c r="N188" s="233"/>
      <c r="O188" s="227">
        <f t="shared" si="30"/>
        <v>6</v>
      </c>
      <c r="P188" s="233">
        <v>0.4</v>
      </c>
      <c r="Q188" s="233"/>
      <c r="R188" s="227">
        <f t="shared" si="26"/>
        <v>6</v>
      </c>
      <c r="S188" s="233">
        <v>0.4</v>
      </c>
      <c r="T188" s="233"/>
      <c r="U188" s="227">
        <f t="shared" si="27"/>
        <v>6</v>
      </c>
      <c r="V188" s="233">
        <v>0.4</v>
      </c>
      <c r="W188" s="233"/>
      <c r="X188" s="227">
        <f t="shared" si="28"/>
        <v>6</v>
      </c>
      <c r="Y188" s="227"/>
      <c r="Z188" s="227"/>
      <c r="AD188" s="234"/>
    </row>
    <row r="189" spans="1:30" s="213" customFormat="1" ht="20.100000000000001" customHeight="1" x14ac:dyDescent="0.2">
      <c r="A189" s="225" t="s">
        <v>1080</v>
      </c>
      <c r="B189" s="232" t="str">
        <f>VLOOKUP(A189,'DB Accessori'!A:G,7,0)</f>
        <v>ATF-102</v>
      </c>
      <c r="C189" s="227">
        <v>12</v>
      </c>
      <c r="D189" s="233">
        <v>0.4</v>
      </c>
      <c r="E189" s="233"/>
      <c r="F189" s="227">
        <f t="shared" si="24"/>
        <v>7.1999999999999993</v>
      </c>
      <c r="G189" s="233">
        <v>0.4</v>
      </c>
      <c r="H189" s="233"/>
      <c r="I189" s="227">
        <f t="shared" si="25"/>
        <v>7.1999999999999993</v>
      </c>
      <c r="J189" s="233">
        <v>0.4</v>
      </c>
      <c r="K189" s="233"/>
      <c r="L189" s="227">
        <f t="shared" si="29"/>
        <v>7.1999999999999993</v>
      </c>
      <c r="M189" s="233">
        <v>0.4</v>
      </c>
      <c r="N189" s="233"/>
      <c r="O189" s="227">
        <f t="shared" si="30"/>
        <v>7.1999999999999993</v>
      </c>
      <c r="P189" s="233">
        <v>0.4</v>
      </c>
      <c r="Q189" s="233"/>
      <c r="R189" s="227">
        <f t="shared" si="26"/>
        <v>7.1999999999999993</v>
      </c>
      <c r="S189" s="233">
        <v>0.4</v>
      </c>
      <c r="T189" s="233"/>
      <c r="U189" s="227">
        <f t="shared" si="27"/>
        <v>7.1999999999999993</v>
      </c>
      <c r="V189" s="233">
        <v>0.4</v>
      </c>
      <c r="W189" s="233"/>
      <c r="X189" s="227">
        <f t="shared" si="28"/>
        <v>7.1999999999999993</v>
      </c>
      <c r="Y189" s="227"/>
      <c r="Z189" s="227"/>
      <c r="AD189" s="234"/>
    </row>
    <row r="190" spans="1:30" s="213" customFormat="1" ht="20.100000000000001" customHeight="1" x14ac:dyDescent="0.2">
      <c r="A190" s="225" t="s">
        <v>1082</v>
      </c>
      <c r="B190" s="232" t="str">
        <f>VLOOKUP(A190,'DB Accessori'!A:G,7,0)</f>
        <v>ATF-103</v>
      </c>
      <c r="C190" s="227">
        <v>12</v>
      </c>
      <c r="D190" s="233">
        <v>0.4</v>
      </c>
      <c r="E190" s="233"/>
      <c r="F190" s="227">
        <f t="shared" si="24"/>
        <v>7.1999999999999993</v>
      </c>
      <c r="G190" s="233">
        <v>0.4</v>
      </c>
      <c r="H190" s="233"/>
      <c r="I190" s="227">
        <f t="shared" si="25"/>
        <v>7.1999999999999993</v>
      </c>
      <c r="J190" s="233">
        <v>0.4</v>
      </c>
      <c r="K190" s="233"/>
      <c r="L190" s="227">
        <f t="shared" si="29"/>
        <v>7.1999999999999993</v>
      </c>
      <c r="M190" s="233">
        <v>0.4</v>
      </c>
      <c r="N190" s="233"/>
      <c r="O190" s="227">
        <f t="shared" si="30"/>
        <v>7.1999999999999993</v>
      </c>
      <c r="P190" s="233">
        <v>0.4</v>
      </c>
      <c r="Q190" s="233"/>
      <c r="R190" s="227">
        <f t="shared" si="26"/>
        <v>7.1999999999999993</v>
      </c>
      <c r="S190" s="233">
        <v>0.4</v>
      </c>
      <c r="T190" s="233"/>
      <c r="U190" s="227">
        <f t="shared" si="27"/>
        <v>7.1999999999999993</v>
      </c>
      <c r="V190" s="233">
        <v>0.4</v>
      </c>
      <c r="W190" s="233"/>
      <c r="X190" s="227">
        <f t="shared" si="28"/>
        <v>7.1999999999999993</v>
      </c>
      <c r="Y190" s="227"/>
      <c r="Z190" s="227"/>
      <c r="AD190" s="234"/>
    </row>
    <row r="191" spans="1:30" s="213" customFormat="1" ht="20.100000000000001" customHeight="1" x14ac:dyDescent="0.2">
      <c r="A191" s="225" t="s">
        <v>1084</v>
      </c>
      <c r="B191" s="232" t="str">
        <f>VLOOKUP(A191,'DB Accessori'!A:G,7,0)</f>
        <v>ATF-104</v>
      </c>
      <c r="C191" s="227">
        <v>12</v>
      </c>
      <c r="D191" s="233">
        <v>0.4</v>
      </c>
      <c r="E191" s="233"/>
      <c r="F191" s="227">
        <f t="shared" si="24"/>
        <v>7.1999999999999993</v>
      </c>
      <c r="G191" s="233">
        <v>0.4</v>
      </c>
      <c r="H191" s="233"/>
      <c r="I191" s="227">
        <f t="shared" si="25"/>
        <v>7.1999999999999993</v>
      </c>
      <c r="J191" s="233">
        <v>0.4</v>
      </c>
      <c r="K191" s="233"/>
      <c r="L191" s="227">
        <f t="shared" si="29"/>
        <v>7.1999999999999993</v>
      </c>
      <c r="M191" s="233">
        <v>0.4</v>
      </c>
      <c r="N191" s="233"/>
      <c r="O191" s="227">
        <f t="shared" si="30"/>
        <v>7.1999999999999993</v>
      </c>
      <c r="P191" s="233">
        <v>0.4</v>
      </c>
      <c r="Q191" s="233"/>
      <c r="R191" s="227">
        <f t="shared" si="26"/>
        <v>7.1999999999999993</v>
      </c>
      <c r="S191" s="233">
        <v>0.4</v>
      </c>
      <c r="T191" s="233"/>
      <c r="U191" s="227">
        <f t="shared" si="27"/>
        <v>7.1999999999999993</v>
      </c>
      <c r="V191" s="233">
        <v>0.4</v>
      </c>
      <c r="W191" s="233"/>
      <c r="X191" s="227">
        <f t="shared" si="28"/>
        <v>7.1999999999999993</v>
      </c>
      <c r="Y191" s="227"/>
      <c r="Z191" s="227"/>
      <c r="AD191" s="234"/>
    </row>
    <row r="192" spans="1:30" s="213" customFormat="1" ht="20.100000000000001" customHeight="1" x14ac:dyDescent="0.2">
      <c r="A192" s="225" t="s">
        <v>1086</v>
      </c>
      <c r="B192" s="232" t="str">
        <f>VLOOKUP(A192,'DB Accessori'!A:G,7,0)</f>
        <v>ATF-105</v>
      </c>
      <c r="C192" s="227">
        <v>10</v>
      </c>
      <c r="D192" s="233">
        <v>0.4</v>
      </c>
      <c r="E192" s="233"/>
      <c r="F192" s="227">
        <f t="shared" si="24"/>
        <v>6</v>
      </c>
      <c r="G192" s="233">
        <v>0.4</v>
      </c>
      <c r="H192" s="233"/>
      <c r="I192" s="227">
        <f t="shared" si="25"/>
        <v>6</v>
      </c>
      <c r="J192" s="233">
        <v>0.4</v>
      </c>
      <c r="K192" s="233"/>
      <c r="L192" s="227">
        <f t="shared" si="29"/>
        <v>6</v>
      </c>
      <c r="M192" s="233">
        <v>0.4</v>
      </c>
      <c r="N192" s="233"/>
      <c r="O192" s="227">
        <f t="shared" si="30"/>
        <v>6</v>
      </c>
      <c r="P192" s="233">
        <v>0.4</v>
      </c>
      <c r="Q192" s="233"/>
      <c r="R192" s="227">
        <f t="shared" si="26"/>
        <v>6</v>
      </c>
      <c r="S192" s="233">
        <v>0.4</v>
      </c>
      <c r="T192" s="233"/>
      <c r="U192" s="227">
        <f t="shared" si="27"/>
        <v>6</v>
      </c>
      <c r="V192" s="233">
        <v>0.4</v>
      </c>
      <c r="W192" s="233"/>
      <c r="X192" s="227">
        <f t="shared" si="28"/>
        <v>6</v>
      </c>
      <c r="Y192" s="227"/>
      <c r="Z192" s="227"/>
      <c r="AD192" s="234"/>
    </row>
    <row r="193" spans="1:30" s="213" customFormat="1" ht="20.100000000000001" customHeight="1" x14ac:dyDescent="0.2">
      <c r="A193" s="225" t="s">
        <v>1087</v>
      </c>
      <c r="B193" s="232" t="str">
        <f>VLOOKUP(A193,'DB Accessori'!A:G,7,0)</f>
        <v>ATF-106</v>
      </c>
      <c r="C193" s="227">
        <v>12</v>
      </c>
      <c r="D193" s="233">
        <v>0.4</v>
      </c>
      <c r="E193" s="233"/>
      <c r="F193" s="227">
        <f t="shared" si="24"/>
        <v>7.1999999999999993</v>
      </c>
      <c r="G193" s="233">
        <v>0.4</v>
      </c>
      <c r="H193" s="233"/>
      <c r="I193" s="227">
        <f t="shared" si="25"/>
        <v>7.1999999999999993</v>
      </c>
      <c r="J193" s="233">
        <v>0.4</v>
      </c>
      <c r="K193" s="233"/>
      <c r="L193" s="227">
        <f t="shared" si="29"/>
        <v>7.1999999999999993</v>
      </c>
      <c r="M193" s="233">
        <v>0.4</v>
      </c>
      <c r="N193" s="233"/>
      <c r="O193" s="227">
        <f t="shared" si="30"/>
        <v>7.1999999999999993</v>
      </c>
      <c r="P193" s="233">
        <v>0.4</v>
      </c>
      <c r="Q193" s="233"/>
      <c r="R193" s="227">
        <f t="shared" si="26"/>
        <v>7.1999999999999993</v>
      </c>
      <c r="S193" s="233">
        <v>0.4</v>
      </c>
      <c r="T193" s="233"/>
      <c r="U193" s="227">
        <f t="shared" si="27"/>
        <v>7.1999999999999993</v>
      </c>
      <c r="V193" s="233">
        <v>0.4</v>
      </c>
      <c r="W193" s="233"/>
      <c r="X193" s="227">
        <f t="shared" si="28"/>
        <v>7.1999999999999993</v>
      </c>
      <c r="Y193" s="227"/>
      <c r="Z193" s="227"/>
      <c r="AD193" s="234"/>
    </row>
    <row r="194" spans="1:30" s="213" customFormat="1" ht="20.100000000000001" customHeight="1" x14ac:dyDescent="0.2">
      <c r="A194" s="225" t="s">
        <v>1088</v>
      </c>
      <c r="B194" s="232" t="str">
        <f>VLOOKUP(A194,'DB Accessori'!A:G,7,0)</f>
        <v>ATF-107</v>
      </c>
      <c r="C194" s="227">
        <v>12</v>
      </c>
      <c r="D194" s="233">
        <v>0.4</v>
      </c>
      <c r="E194" s="233"/>
      <c r="F194" s="227">
        <f t="shared" si="24"/>
        <v>7.1999999999999993</v>
      </c>
      <c r="G194" s="233">
        <v>0.4</v>
      </c>
      <c r="H194" s="233"/>
      <c r="I194" s="227">
        <f t="shared" si="25"/>
        <v>7.1999999999999993</v>
      </c>
      <c r="J194" s="233">
        <v>0.4</v>
      </c>
      <c r="K194" s="233"/>
      <c r="L194" s="227">
        <f t="shared" si="29"/>
        <v>7.1999999999999993</v>
      </c>
      <c r="M194" s="233">
        <v>0.4</v>
      </c>
      <c r="N194" s="233"/>
      <c r="O194" s="227">
        <f t="shared" si="30"/>
        <v>7.1999999999999993</v>
      </c>
      <c r="P194" s="233">
        <v>0.4</v>
      </c>
      <c r="Q194" s="233"/>
      <c r="R194" s="227">
        <f t="shared" si="26"/>
        <v>7.1999999999999993</v>
      </c>
      <c r="S194" s="233">
        <v>0.4</v>
      </c>
      <c r="T194" s="233"/>
      <c r="U194" s="227">
        <f t="shared" si="27"/>
        <v>7.1999999999999993</v>
      </c>
      <c r="V194" s="233">
        <v>0.4</v>
      </c>
      <c r="W194" s="233"/>
      <c r="X194" s="227">
        <f t="shared" si="28"/>
        <v>7.1999999999999993</v>
      </c>
      <c r="Y194" s="227"/>
      <c r="Z194" s="227"/>
      <c r="AD194" s="234"/>
    </row>
    <row r="195" spans="1:30" s="213" customFormat="1" ht="20.100000000000001" customHeight="1" x14ac:dyDescent="0.2">
      <c r="A195" s="225" t="s">
        <v>1089</v>
      </c>
      <c r="B195" s="232" t="str">
        <f>VLOOKUP(A195,'DB Accessori'!A:G,7,0)</f>
        <v>ATF-108</v>
      </c>
      <c r="C195" s="227">
        <v>12</v>
      </c>
      <c r="D195" s="233">
        <v>0.4</v>
      </c>
      <c r="E195" s="233"/>
      <c r="F195" s="227">
        <f t="shared" si="24"/>
        <v>7.1999999999999993</v>
      </c>
      <c r="G195" s="233">
        <v>0.4</v>
      </c>
      <c r="H195" s="233"/>
      <c r="I195" s="227">
        <f t="shared" si="25"/>
        <v>7.1999999999999993</v>
      </c>
      <c r="J195" s="233">
        <v>0.4</v>
      </c>
      <c r="K195" s="233"/>
      <c r="L195" s="227">
        <f t="shared" si="29"/>
        <v>7.1999999999999993</v>
      </c>
      <c r="M195" s="233">
        <v>0.4</v>
      </c>
      <c r="N195" s="233"/>
      <c r="O195" s="227">
        <f t="shared" si="30"/>
        <v>7.1999999999999993</v>
      </c>
      <c r="P195" s="233">
        <v>0.4</v>
      </c>
      <c r="Q195" s="233"/>
      <c r="R195" s="227">
        <f t="shared" si="26"/>
        <v>7.1999999999999993</v>
      </c>
      <c r="S195" s="233">
        <v>0.4</v>
      </c>
      <c r="T195" s="233"/>
      <c r="U195" s="227">
        <f t="shared" si="27"/>
        <v>7.1999999999999993</v>
      </c>
      <c r="V195" s="233">
        <v>0.4</v>
      </c>
      <c r="W195" s="233"/>
      <c r="X195" s="227">
        <f t="shared" si="28"/>
        <v>7.1999999999999993</v>
      </c>
      <c r="Y195" s="227"/>
      <c r="Z195" s="227"/>
      <c r="AD195" s="234"/>
    </row>
    <row r="196" spans="1:30" s="213" customFormat="1" ht="20.100000000000001" customHeight="1" x14ac:dyDescent="0.2">
      <c r="A196" s="225" t="s">
        <v>1090</v>
      </c>
      <c r="B196" s="232" t="str">
        <f>VLOOKUP(A196,'DB Accessori'!A:G,7,0)</f>
        <v>ATF-109</v>
      </c>
      <c r="C196" s="227">
        <v>12</v>
      </c>
      <c r="D196" s="233">
        <v>0.4</v>
      </c>
      <c r="E196" s="233"/>
      <c r="F196" s="227">
        <f t="shared" ref="F196:F247" si="31">+(1-D196)*$C196</f>
        <v>7.1999999999999993</v>
      </c>
      <c r="G196" s="233">
        <v>0.4</v>
      </c>
      <c r="H196" s="233"/>
      <c r="I196" s="227">
        <f t="shared" ref="I196:I247" si="32">+(1-G196)*$C196</f>
        <v>7.1999999999999993</v>
      </c>
      <c r="J196" s="233">
        <v>0.4</v>
      </c>
      <c r="K196" s="233"/>
      <c r="L196" s="227">
        <f t="shared" si="29"/>
        <v>7.1999999999999993</v>
      </c>
      <c r="M196" s="233">
        <v>0.4</v>
      </c>
      <c r="N196" s="233"/>
      <c r="O196" s="227">
        <f t="shared" si="30"/>
        <v>7.1999999999999993</v>
      </c>
      <c r="P196" s="233">
        <v>0.4</v>
      </c>
      <c r="Q196" s="233"/>
      <c r="R196" s="227">
        <f t="shared" ref="R196:R247" si="33">+(1-P196)*$C196</f>
        <v>7.1999999999999993</v>
      </c>
      <c r="S196" s="233">
        <v>0.4</v>
      </c>
      <c r="T196" s="233"/>
      <c r="U196" s="227">
        <f t="shared" ref="U196:U247" si="34">+(1-S196)*$C196</f>
        <v>7.1999999999999993</v>
      </c>
      <c r="V196" s="233">
        <v>0.4</v>
      </c>
      <c r="W196" s="233"/>
      <c r="X196" s="227">
        <f t="shared" ref="X196:X247" si="35">+(1-V196)*$C196</f>
        <v>7.1999999999999993</v>
      </c>
      <c r="Y196" s="227"/>
      <c r="Z196" s="227"/>
      <c r="AD196" s="234"/>
    </row>
    <row r="197" spans="1:30" s="213" customFormat="1" ht="20.100000000000001" customHeight="1" x14ac:dyDescent="0.2">
      <c r="A197" s="225" t="s">
        <v>1091</v>
      </c>
      <c r="B197" s="232" t="str">
        <f>VLOOKUP(A197,'DB Accessori'!A:G,7,0)</f>
        <v>ATF-110</v>
      </c>
      <c r="C197" s="227">
        <v>12</v>
      </c>
      <c r="D197" s="233">
        <v>0.4</v>
      </c>
      <c r="E197" s="233"/>
      <c r="F197" s="227">
        <f t="shared" si="31"/>
        <v>7.1999999999999993</v>
      </c>
      <c r="G197" s="233">
        <v>0.4</v>
      </c>
      <c r="H197" s="233"/>
      <c r="I197" s="227">
        <f t="shared" si="32"/>
        <v>7.1999999999999993</v>
      </c>
      <c r="J197" s="233">
        <v>0.4</v>
      </c>
      <c r="K197" s="233"/>
      <c r="L197" s="227">
        <f t="shared" si="29"/>
        <v>7.1999999999999993</v>
      </c>
      <c r="M197" s="233">
        <v>0.4</v>
      </c>
      <c r="N197" s="233"/>
      <c r="O197" s="227">
        <f t="shared" si="30"/>
        <v>7.1999999999999993</v>
      </c>
      <c r="P197" s="233">
        <v>0.4</v>
      </c>
      <c r="Q197" s="233"/>
      <c r="R197" s="227">
        <f t="shared" si="33"/>
        <v>7.1999999999999993</v>
      </c>
      <c r="S197" s="233">
        <v>0.4</v>
      </c>
      <c r="T197" s="233"/>
      <c r="U197" s="227">
        <f t="shared" si="34"/>
        <v>7.1999999999999993</v>
      </c>
      <c r="V197" s="233">
        <v>0.4</v>
      </c>
      <c r="W197" s="233"/>
      <c r="X197" s="227">
        <f t="shared" si="35"/>
        <v>7.1999999999999993</v>
      </c>
      <c r="Y197" s="227"/>
      <c r="Z197" s="227"/>
      <c r="AD197" s="234"/>
    </row>
    <row r="198" spans="1:30" s="213" customFormat="1" ht="20.100000000000001" customHeight="1" x14ac:dyDescent="0.2">
      <c r="A198" s="225" t="s">
        <v>1092</v>
      </c>
      <c r="B198" s="232" t="str">
        <f>VLOOKUP(A198,'DB Accessori'!A:G,7,0)</f>
        <v>ATF-111</v>
      </c>
      <c r="C198" s="227">
        <v>10</v>
      </c>
      <c r="D198" s="233">
        <v>0.4</v>
      </c>
      <c r="E198" s="233"/>
      <c r="F198" s="227">
        <f t="shared" si="31"/>
        <v>6</v>
      </c>
      <c r="G198" s="233">
        <v>0.4</v>
      </c>
      <c r="H198" s="233"/>
      <c r="I198" s="227">
        <f t="shared" si="32"/>
        <v>6</v>
      </c>
      <c r="J198" s="233">
        <v>0.4</v>
      </c>
      <c r="K198" s="233"/>
      <c r="L198" s="227">
        <f t="shared" ref="L198:L247" si="36">+(1-J198)*$C198</f>
        <v>6</v>
      </c>
      <c r="M198" s="233">
        <v>0.4</v>
      </c>
      <c r="N198" s="233"/>
      <c r="O198" s="227">
        <f t="shared" ref="O198:O247" si="37">+(1-M198)*$C198</f>
        <v>6</v>
      </c>
      <c r="P198" s="233">
        <v>0.4</v>
      </c>
      <c r="Q198" s="233"/>
      <c r="R198" s="227">
        <f t="shared" si="33"/>
        <v>6</v>
      </c>
      <c r="S198" s="233">
        <v>0.4</v>
      </c>
      <c r="T198" s="233"/>
      <c r="U198" s="227">
        <f t="shared" si="34"/>
        <v>6</v>
      </c>
      <c r="V198" s="233">
        <v>0.4</v>
      </c>
      <c r="W198" s="233"/>
      <c r="X198" s="227">
        <f t="shared" si="35"/>
        <v>6</v>
      </c>
      <c r="Y198" s="227"/>
      <c r="Z198" s="227"/>
      <c r="AD198" s="234"/>
    </row>
    <row r="199" spans="1:30" s="213" customFormat="1" ht="20.100000000000001" customHeight="1" x14ac:dyDescent="0.2">
      <c r="A199" s="225" t="s">
        <v>1094</v>
      </c>
      <c r="B199" s="232" t="str">
        <f>VLOOKUP(A199,'DB Accessori'!A:G,7,0)</f>
        <v>ATF-112</v>
      </c>
      <c r="C199" s="227">
        <v>12</v>
      </c>
      <c r="D199" s="233">
        <v>0.4</v>
      </c>
      <c r="E199" s="233"/>
      <c r="F199" s="227">
        <f t="shared" si="31"/>
        <v>7.1999999999999993</v>
      </c>
      <c r="G199" s="233">
        <v>0.4</v>
      </c>
      <c r="H199" s="233"/>
      <c r="I199" s="227">
        <f t="shared" si="32"/>
        <v>7.1999999999999993</v>
      </c>
      <c r="J199" s="233">
        <v>0.4</v>
      </c>
      <c r="K199" s="233"/>
      <c r="L199" s="227">
        <f t="shared" si="36"/>
        <v>7.1999999999999993</v>
      </c>
      <c r="M199" s="233">
        <v>0.4</v>
      </c>
      <c r="N199" s="233"/>
      <c r="O199" s="227">
        <f t="shared" si="37"/>
        <v>7.1999999999999993</v>
      </c>
      <c r="P199" s="233">
        <v>0.4</v>
      </c>
      <c r="Q199" s="233"/>
      <c r="R199" s="227">
        <f t="shared" si="33"/>
        <v>7.1999999999999993</v>
      </c>
      <c r="S199" s="233">
        <v>0.4</v>
      </c>
      <c r="T199" s="233"/>
      <c r="U199" s="227">
        <f t="shared" si="34"/>
        <v>7.1999999999999993</v>
      </c>
      <c r="V199" s="233">
        <v>0.4</v>
      </c>
      <c r="W199" s="233"/>
      <c r="X199" s="227">
        <f t="shared" si="35"/>
        <v>7.1999999999999993</v>
      </c>
      <c r="Y199" s="227"/>
      <c r="Z199" s="227"/>
      <c r="AD199" s="234"/>
    </row>
    <row r="200" spans="1:30" s="213" customFormat="1" ht="20.100000000000001" customHeight="1" x14ac:dyDescent="0.2">
      <c r="A200" s="225" t="s">
        <v>1096</v>
      </c>
      <c r="B200" s="232" t="str">
        <f>VLOOKUP(A200,'DB Accessori'!A:G,7,0)</f>
        <v>ATF-113</v>
      </c>
      <c r="C200" s="227">
        <v>12</v>
      </c>
      <c r="D200" s="233">
        <v>0.4</v>
      </c>
      <c r="E200" s="233"/>
      <c r="F200" s="227">
        <f t="shared" si="31"/>
        <v>7.1999999999999993</v>
      </c>
      <c r="G200" s="233">
        <v>0.4</v>
      </c>
      <c r="H200" s="233"/>
      <c r="I200" s="227">
        <f t="shared" si="32"/>
        <v>7.1999999999999993</v>
      </c>
      <c r="J200" s="233">
        <v>0.4</v>
      </c>
      <c r="K200" s="233"/>
      <c r="L200" s="227">
        <f t="shared" si="36"/>
        <v>7.1999999999999993</v>
      </c>
      <c r="M200" s="233">
        <v>0.4</v>
      </c>
      <c r="N200" s="233"/>
      <c r="O200" s="227">
        <f t="shared" si="37"/>
        <v>7.1999999999999993</v>
      </c>
      <c r="P200" s="233">
        <v>0.4</v>
      </c>
      <c r="Q200" s="233"/>
      <c r="R200" s="227">
        <f t="shared" si="33"/>
        <v>7.1999999999999993</v>
      </c>
      <c r="S200" s="233">
        <v>0.4</v>
      </c>
      <c r="T200" s="233"/>
      <c r="U200" s="227">
        <f t="shared" si="34"/>
        <v>7.1999999999999993</v>
      </c>
      <c r="V200" s="233">
        <v>0.4</v>
      </c>
      <c r="W200" s="233"/>
      <c r="X200" s="227">
        <f t="shared" si="35"/>
        <v>7.1999999999999993</v>
      </c>
      <c r="Y200" s="227"/>
      <c r="Z200" s="227"/>
      <c r="AD200" s="234"/>
    </row>
    <row r="201" spans="1:30" s="213" customFormat="1" ht="20.100000000000001" customHeight="1" x14ac:dyDescent="0.2">
      <c r="A201" s="225" t="s">
        <v>1097</v>
      </c>
      <c r="B201" s="232" t="str">
        <f>VLOOKUP(A201,'DB Accessori'!A:G,7,0)</f>
        <v>ATF-114</v>
      </c>
      <c r="C201" s="227">
        <v>10</v>
      </c>
      <c r="D201" s="233">
        <v>0.4</v>
      </c>
      <c r="E201" s="233"/>
      <c r="F201" s="227">
        <f t="shared" si="31"/>
        <v>6</v>
      </c>
      <c r="G201" s="233">
        <v>0.4</v>
      </c>
      <c r="H201" s="233"/>
      <c r="I201" s="227">
        <f t="shared" si="32"/>
        <v>6</v>
      </c>
      <c r="J201" s="233">
        <v>0.4</v>
      </c>
      <c r="K201" s="233"/>
      <c r="L201" s="227">
        <f t="shared" si="36"/>
        <v>6</v>
      </c>
      <c r="M201" s="233">
        <v>0.4</v>
      </c>
      <c r="N201" s="233"/>
      <c r="O201" s="227">
        <f t="shared" si="37"/>
        <v>6</v>
      </c>
      <c r="P201" s="233">
        <v>0.4</v>
      </c>
      <c r="Q201" s="233"/>
      <c r="R201" s="227">
        <f t="shared" si="33"/>
        <v>6</v>
      </c>
      <c r="S201" s="233">
        <v>0.4</v>
      </c>
      <c r="T201" s="233"/>
      <c r="U201" s="227">
        <f t="shared" si="34"/>
        <v>6</v>
      </c>
      <c r="V201" s="233">
        <v>0.4</v>
      </c>
      <c r="W201" s="233"/>
      <c r="X201" s="227">
        <f t="shared" si="35"/>
        <v>6</v>
      </c>
      <c r="Y201" s="227"/>
      <c r="Z201" s="227"/>
      <c r="AD201" s="234"/>
    </row>
    <row r="202" spans="1:30" s="213" customFormat="1" ht="20.100000000000001" customHeight="1" x14ac:dyDescent="0.2">
      <c r="A202" s="225" t="s">
        <v>1098</v>
      </c>
      <c r="B202" s="232" t="str">
        <f>VLOOKUP(A202,'DB Accessori'!A:G,7,0)</f>
        <v>ATF-115</v>
      </c>
      <c r="C202" s="227">
        <v>19</v>
      </c>
      <c r="D202" s="233">
        <v>0.4</v>
      </c>
      <c r="E202" s="233"/>
      <c r="F202" s="227">
        <f t="shared" si="31"/>
        <v>11.4</v>
      </c>
      <c r="G202" s="233">
        <v>0.4</v>
      </c>
      <c r="H202" s="233"/>
      <c r="I202" s="227">
        <f t="shared" si="32"/>
        <v>11.4</v>
      </c>
      <c r="J202" s="233">
        <v>0.4</v>
      </c>
      <c r="K202" s="233"/>
      <c r="L202" s="227">
        <f t="shared" si="36"/>
        <v>11.4</v>
      </c>
      <c r="M202" s="233">
        <v>0.4</v>
      </c>
      <c r="N202" s="233"/>
      <c r="O202" s="227">
        <f t="shared" si="37"/>
        <v>11.4</v>
      </c>
      <c r="P202" s="233">
        <v>0.4</v>
      </c>
      <c r="Q202" s="233"/>
      <c r="R202" s="227">
        <f t="shared" si="33"/>
        <v>11.4</v>
      </c>
      <c r="S202" s="233">
        <v>0.4</v>
      </c>
      <c r="T202" s="233"/>
      <c r="U202" s="227">
        <f t="shared" si="34"/>
        <v>11.4</v>
      </c>
      <c r="V202" s="233">
        <v>0.4</v>
      </c>
      <c r="W202" s="233"/>
      <c r="X202" s="227">
        <f t="shared" si="35"/>
        <v>11.4</v>
      </c>
      <c r="Y202" s="227"/>
      <c r="Z202" s="227"/>
      <c r="AD202" s="234"/>
    </row>
    <row r="203" spans="1:30" s="213" customFormat="1" ht="20.100000000000001" customHeight="1" x14ac:dyDescent="0.2">
      <c r="A203" s="225" t="s">
        <v>1100</v>
      </c>
      <c r="B203" s="232" t="str">
        <f>VLOOKUP(A203,'DB Accessori'!A:G,7,0)</f>
        <v>ATF-116</v>
      </c>
      <c r="C203" s="227">
        <v>12</v>
      </c>
      <c r="D203" s="233">
        <v>0.4</v>
      </c>
      <c r="E203" s="233"/>
      <c r="F203" s="227">
        <f t="shared" si="31"/>
        <v>7.1999999999999993</v>
      </c>
      <c r="G203" s="233">
        <v>0.4</v>
      </c>
      <c r="H203" s="233"/>
      <c r="I203" s="227">
        <f t="shared" si="32"/>
        <v>7.1999999999999993</v>
      </c>
      <c r="J203" s="233">
        <v>0.4</v>
      </c>
      <c r="K203" s="233"/>
      <c r="L203" s="227">
        <f t="shared" si="36"/>
        <v>7.1999999999999993</v>
      </c>
      <c r="M203" s="233">
        <v>0.4</v>
      </c>
      <c r="N203" s="233"/>
      <c r="O203" s="227">
        <f t="shared" si="37"/>
        <v>7.1999999999999993</v>
      </c>
      <c r="P203" s="233">
        <v>0.4</v>
      </c>
      <c r="Q203" s="233"/>
      <c r="R203" s="227">
        <f t="shared" si="33"/>
        <v>7.1999999999999993</v>
      </c>
      <c r="S203" s="233">
        <v>0.4</v>
      </c>
      <c r="T203" s="233"/>
      <c r="U203" s="227">
        <f t="shared" si="34"/>
        <v>7.1999999999999993</v>
      </c>
      <c r="V203" s="233">
        <v>0.4</v>
      </c>
      <c r="W203" s="233"/>
      <c r="X203" s="227">
        <f t="shared" si="35"/>
        <v>7.1999999999999993</v>
      </c>
      <c r="Y203" s="227"/>
      <c r="Z203" s="227"/>
      <c r="AD203" s="234"/>
    </row>
    <row r="204" spans="1:30" s="213" customFormat="1" ht="20.100000000000001" customHeight="1" x14ac:dyDescent="0.2">
      <c r="A204" s="225" t="s">
        <v>1101</v>
      </c>
      <c r="B204" s="232" t="str">
        <f>VLOOKUP(A204,'DB Accessori'!A:G,7,0)</f>
        <v>ATF-117</v>
      </c>
      <c r="C204" s="227">
        <v>12</v>
      </c>
      <c r="D204" s="233">
        <v>0.4</v>
      </c>
      <c r="E204" s="233"/>
      <c r="F204" s="227">
        <f t="shared" si="31"/>
        <v>7.1999999999999993</v>
      </c>
      <c r="G204" s="233">
        <v>0.4</v>
      </c>
      <c r="H204" s="233"/>
      <c r="I204" s="227">
        <f t="shared" si="32"/>
        <v>7.1999999999999993</v>
      </c>
      <c r="J204" s="233">
        <v>0.4</v>
      </c>
      <c r="K204" s="233"/>
      <c r="L204" s="227">
        <f t="shared" si="36"/>
        <v>7.1999999999999993</v>
      </c>
      <c r="M204" s="233">
        <v>0.4</v>
      </c>
      <c r="N204" s="233"/>
      <c r="O204" s="227">
        <f t="shared" si="37"/>
        <v>7.1999999999999993</v>
      </c>
      <c r="P204" s="233">
        <v>0.4</v>
      </c>
      <c r="Q204" s="233"/>
      <c r="R204" s="227">
        <f t="shared" si="33"/>
        <v>7.1999999999999993</v>
      </c>
      <c r="S204" s="233">
        <v>0.4</v>
      </c>
      <c r="T204" s="233"/>
      <c r="U204" s="227">
        <f t="shared" si="34"/>
        <v>7.1999999999999993</v>
      </c>
      <c r="V204" s="233">
        <v>0.4</v>
      </c>
      <c r="W204" s="233"/>
      <c r="X204" s="227">
        <f t="shared" si="35"/>
        <v>7.1999999999999993</v>
      </c>
      <c r="Y204" s="227"/>
      <c r="Z204" s="227"/>
      <c r="AD204" s="234"/>
    </row>
    <row r="205" spans="1:30" s="213" customFormat="1" ht="20.100000000000001" customHeight="1" x14ac:dyDescent="0.2">
      <c r="A205" s="225" t="s">
        <v>1102</v>
      </c>
      <c r="B205" s="232" t="str">
        <f>VLOOKUP(A205,'DB Accessori'!A:G,7,0)</f>
        <v>ATF-118</v>
      </c>
      <c r="C205" s="227">
        <v>10</v>
      </c>
      <c r="D205" s="233">
        <v>0.4</v>
      </c>
      <c r="E205" s="233"/>
      <c r="F205" s="227">
        <f t="shared" si="31"/>
        <v>6</v>
      </c>
      <c r="G205" s="233">
        <v>0.4</v>
      </c>
      <c r="H205" s="233"/>
      <c r="I205" s="227">
        <f t="shared" si="32"/>
        <v>6</v>
      </c>
      <c r="J205" s="233">
        <v>0.4</v>
      </c>
      <c r="K205" s="233"/>
      <c r="L205" s="227">
        <f t="shared" si="36"/>
        <v>6</v>
      </c>
      <c r="M205" s="233">
        <v>0.4</v>
      </c>
      <c r="N205" s="233"/>
      <c r="O205" s="227">
        <f t="shared" si="37"/>
        <v>6</v>
      </c>
      <c r="P205" s="233">
        <v>0.4</v>
      </c>
      <c r="Q205" s="233"/>
      <c r="R205" s="227">
        <f t="shared" si="33"/>
        <v>6</v>
      </c>
      <c r="S205" s="233">
        <v>0.4</v>
      </c>
      <c r="T205" s="233"/>
      <c r="U205" s="227">
        <f t="shared" si="34"/>
        <v>6</v>
      </c>
      <c r="V205" s="233">
        <v>0.4</v>
      </c>
      <c r="W205" s="233"/>
      <c r="X205" s="227">
        <f t="shared" si="35"/>
        <v>6</v>
      </c>
      <c r="Y205" s="227"/>
      <c r="Z205" s="227"/>
      <c r="AD205" s="234"/>
    </row>
    <row r="206" spans="1:30" s="213" customFormat="1" ht="20.100000000000001" customHeight="1" x14ac:dyDescent="0.2">
      <c r="A206" s="225" t="s">
        <v>1103</v>
      </c>
      <c r="B206" s="232" t="str">
        <f>VLOOKUP(A206,'DB Accessori'!A:G,7,0)</f>
        <v>ATF-119</v>
      </c>
      <c r="C206" s="227">
        <v>12</v>
      </c>
      <c r="D206" s="233">
        <v>0.4</v>
      </c>
      <c r="E206" s="233"/>
      <c r="F206" s="227">
        <f t="shared" si="31"/>
        <v>7.1999999999999993</v>
      </c>
      <c r="G206" s="233">
        <v>0.4</v>
      </c>
      <c r="H206" s="233"/>
      <c r="I206" s="227">
        <f t="shared" si="32"/>
        <v>7.1999999999999993</v>
      </c>
      <c r="J206" s="233">
        <v>0.4</v>
      </c>
      <c r="K206" s="233"/>
      <c r="L206" s="227">
        <f t="shared" si="36"/>
        <v>7.1999999999999993</v>
      </c>
      <c r="M206" s="233">
        <v>0.4</v>
      </c>
      <c r="N206" s="233"/>
      <c r="O206" s="227">
        <f t="shared" si="37"/>
        <v>7.1999999999999993</v>
      </c>
      <c r="P206" s="233">
        <v>0.4</v>
      </c>
      <c r="Q206" s="233"/>
      <c r="R206" s="227">
        <f t="shared" si="33"/>
        <v>7.1999999999999993</v>
      </c>
      <c r="S206" s="233">
        <v>0.4</v>
      </c>
      <c r="T206" s="233"/>
      <c r="U206" s="227">
        <f t="shared" si="34"/>
        <v>7.1999999999999993</v>
      </c>
      <c r="V206" s="233">
        <v>0.4</v>
      </c>
      <c r="W206" s="233"/>
      <c r="X206" s="227">
        <f t="shared" si="35"/>
        <v>7.1999999999999993</v>
      </c>
      <c r="Y206" s="227"/>
      <c r="Z206" s="227"/>
      <c r="AD206" s="234"/>
    </row>
    <row r="207" spans="1:30" s="213" customFormat="1" ht="20.100000000000001" customHeight="1" x14ac:dyDescent="0.2">
      <c r="A207" s="225" t="s">
        <v>1104</v>
      </c>
      <c r="B207" s="232" t="str">
        <f>VLOOKUP(A207,'DB Accessori'!A:G,7,0)</f>
        <v>ATF-120</v>
      </c>
      <c r="C207" s="227">
        <v>19</v>
      </c>
      <c r="D207" s="233">
        <v>0.4</v>
      </c>
      <c r="E207" s="233"/>
      <c r="F207" s="227">
        <f t="shared" si="31"/>
        <v>11.4</v>
      </c>
      <c r="G207" s="233">
        <v>0.4</v>
      </c>
      <c r="H207" s="233"/>
      <c r="I207" s="227">
        <f t="shared" si="32"/>
        <v>11.4</v>
      </c>
      <c r="J207" s="233">
        <v>0.4</v>
      </c>
      <c r="K207" s="233"/>
      <c r="L207" s="227">
        <f t="shared" si="36"/>
        <v>11.4</v>
      </c>
      <c r="M207" s="233">
        <v>0.4</v>
      </c>
      <c r="N207" s="233"/>
      <c r="O207" s="227">
        <f t="shared" si="37"/>
        <v>11.4</v>
      </c>
      <c r="P207" s="233">
        <v>0.4</v>
      </c>
      <c r="Q207" s="233"/>
      <c r="R207" s="227">
        <f t="shared" si="33"/>
        <v>11.4</v>
      </c>
      <c r="S207" s="233">
        <v>0.4</v>
      </c>
      <c r="T207" s="233"/>
      <c r="U207" s="227">
        <f t="shared" si="34"/>
        <v>11.4</v>
      </c>
      <c r="V207" s="233">
        <v>0.4</v>
      </c>
      <c r="W207" s="233"/>
      <c r="X207" s="227">
        <f t="shared" si="35"/>
        <v>11.4</v>
      </c>
      <c r="Y207" s="227"/>
      <c r="Z207" s="227"/>
      <c r="AD207" s="234"/>
    </row>
    <row r="208" spans="1:30" s="213" customFormat="1" ht="20.100000000000001" customHeight="1" x14ac:dyDescent="0.2">
      <c r="A208" s="225" t="s">
        <v>1106</v>
      </c>
      <c r="B208" s="232" t="str">
        <f>VLOOKUP(A208,'DB Accessori'!A:G,7,0)</f>
        <v>ATF-121</v>
      </c>
      <c r="C208" s="227">
        <v>14</v>
      </c>
      <c r="D208" s="233">
        <v>0.4</v>
      </c>
      <c r="E208" s="233"/>
      <c r="F208" s="227">
        <f t="shared" si="31"/>
        <v>8.4</v>
      </c>
      <c r="G208" s="233">
        <v>0.4</v>
      </c>
      <c r="H208" s="233"/>
      <c r="I208" s="227">
        <f t="shared" si="32"/>
        <v>8.4</v>
      </c>
      <c r="J208" s="233">
        <v>0.4</v>
      </c>
      <c r="K208" s="233"/>
      <c r="L208" s="227">
        <f t="shared" si="36"/>
        <v>8.4</v>
      </c>
      <c r="M208" s="233">
        <v>0.4</v>
      </c>
      <c r="N208" s="233"/>
      <c r="O208" s="227">
        <f t="shared" si="37"/>
        <v>8.4</v>
      </c>
      <c r="P208" s="233">
        <v>0.4</v>
      </c>
      <c r="Q208" s="233"/>
      <c r="R208" s="227">
        <f t="shared" si="33"/>
        <v>8.4</v>
      </c>
      <c r="S208" s="233">
        <v>0.4</v>
      </c>
      <c r="T208" s="233"/>
      <c r="U208" s="227">
        <f t="shared" si="34"/>
        <v>8.4</v>
      </c>
      <c r="V208" s="233">
        <v>0.4</v>
      </c>
      <c r="W208" s="233"/>
      <c r="X208" s="227">
        <f t="shared" si="35"/>
        <v>8.4</v>
      </c>
      <c r="Y208" s="227"/>
      <c r="Z208" s="227"/>
      <c r="AD208" s="234"/>
    </row>
    <row r="209" spans="1:30" s="213" customFormat="1" ht="13.5" x14ac:dyDescent="0.2">
      <c r="A209" s="225" t="s">
        <v>1108</v>
      </c>
      <c r="B209" s="232" t="str">
        <f>VLOOKUP(A209,'DB Accessori'!A:G,7,0)</f>
        <v>A50</v>
      </c>
      <c r="C209" s="227">
        <v>65</v>
      </c>
      <c r="D209" s="233">
        <v>0.4</v>
      </c>
      <c r="E209" s="233"/>
      <c r="F209" s="227">
        <f t="shared" si="31"/>
        <v>39</v>
      </c>
      <c r="G209" s="233">
        <v>0.4</v>
      </c>
      <c r="H209" s="233"/>
      <c r="I209" s="227">
        <f t="shared" si="32"/>
        <v>39</v>
      </c>
      <c r="J209" s="233">
        <v>0.4</v>
      </c>
      <c r="K209" s="233"/>
      <c r="L209" s="227">
        <f t="shared" si="36"/>
        <v>39</v>
      </c>
      <c r="M209" s="233">
        <v>0.4</v>
      </c>
      <c r="N209" s="233"/>
      <c r="O209" s="227">
        <f t="shared" si="37"/>
        <v>39</v>
      </c>
      <c r="P209" s="233">
        <v>0.4</v>
      </c>
      <c r="Q209" s="233"/>
      <c r="R209" s="227">
        <f t="shared" si="33"/>
        <v>39</v>
      </c>
      <c r="S209" s="233">
        <v>0.4</v>
      </c>
      <c r="T209" s="233"/>
      <c r="U209" s="227">
        <f t="shared" si="34"/>
        <v>39</v>
      </c>
      <c r="V209" s="233">
        <v>0.4</v>
      </c>
      <c r="W209" s="233"/>
      <c r="X209" s="227">
        <f t="shared" si="35"/>
        <v>39</v>
      </c>
      <c r="Y209" s="227"/>
      <c r="Z209" s="227"/>
      <c r="AD209" s="234"/>
    </row>
    <row r="210" spans="1:30" s="213" customFormat="1" ht="13.5" x14ac:dyDescent="0.2">
      <c r="A210" s="225" t="s">
        <v>1110</v>
      </c>
      <c r="B210" s="232" t="str">
        <f>VLOOKUP(A210,'DB Accessori'!A:G,7,0)</f>
        <v>A51</v>
      </c>
      <c r="C210" s="227">
        <v>96</v>
      </c>
      <c r="D210" s="233">
        <v>0.4</v>
      </c>
      <c r="E210" s="233"/>
      <c r="F210" s="227">
        <f t="shared" si="31"/>
        <v>57.599999999999994</v>
      </c>
      <c r="G210" s="233">
        <v>0.4</v>
      </c>
      <c r="H210" s="233"/>
      <c r="I210" s="227">
        <f t="shared" si="32"/>
        <v>57.599999999999994</v>
      </c>
      <c r="J210" s="233">
        <v>0.4</v>
      </c>
      <c r="K210" s="233"/>
      <c r="L210" s="227">
        <f t="shared" si="36"/>
        <v>57.599999999999994</v>
      </c>
      <c r="M210" s="233">
        <v>0.4</v>
      </c>
      <c r="N210" s="233"/>
      <c r="O210" s="227">
        <f t="shared" si="37"/>
        <v>57.599999999999994</v>
      </c>
      <c r="P210" s="233">
        <v>0.4</v>
      </c>
      <c r="Q210" s="233"/>
      <c r="R210" s="227">
        <f t="shared" si="33"/>
        <v>57.599999999999994</v>
      </c>
      <c r="S210" s="233">
        <v>0.4</v>
      </c>
      <c r="T210" s="233"/>
      <c r="U210" s="227">
        <f t="shared" si="34"/>
        <v>57.599999999999994</v>
      </c>
      <c r="V210" s="233">
        <v>0.4</v>
      </c>
      <c r="W210" s="233"/>
      <c r="X210" s="227">
        <f t="shared" si="35"/>
        <v>57.599999999999994</v>
      </c>
      <c r="Y210" s="227"/>
      <c r="Z210" s="227"/>
      <c r="AD210" s="234"/>
    </row>
    <row r="211" spans="1:30" s="213" customFormat="1" ht="13.5" x14ac:dyDescent="0.2">
      <c r="A211" s="225" t="s">
        <v>1112</v>
      </c>
      <c r="B211" s="232" t="str">
        <f>VLOOKUP(A211,'DB Accessori'!A:G,7,0)</f>
        <v>A52</v>
      </c>
      <c r="C211" s="227">
        <v>103</v>
      </c>
      <c r="D211" s="233">
        <v>0.4</v>
      </c>
      <c r="E211" s="233"/>
      <c r="F211" s="227">
        <f t="shared" si="31"/>
        <v>61.8</v>
      </c>
      <c r="G211" s="233">
        <v>0.4</v>
      </c>
      <c r="H211" s="233"/>
      <c r="I211" s="227">
        <f t="shared" si="32"/>
        <v>61.8</v>
      </c>
      <c r="J211" s="233">
        <v>0.4</v>
      </c>
      <c r="K211" s="233"/>
      <c r="L211" s="227">
        <f t="shared" si="36"/>
        <v>61.8</v>
      </c>
      <c r="M211" s="233">
        <v>0.4</v>
      </c>
      <c r="N211" s="233"/>
      <c r="O211" s="227">
        <f t="shared" si="37"/>
        <v>61.8</v>
      </c>
      <c r="P211" s="233">
        <v>0.4</v>
      </c>
      <c r="Q211" s="233"/>
      <c r="R211" s="227">
        <f t="shared" si="33"/>
        <v>61.8</v>
      </c>
      <c r="S211" s="233">
        <v>0.4</v>
      </c>
      <c r="T211" s="233"/>
      <c r="U211" s="227">
        <f t="shared" si="34"/>
        <v>61.8</v>
      </c>
      <c r="V211" s="233">
        <v>0.4</v>
      </c>
      <c r="W211" s="233"/>
      <c r="X211" s="227">
        <f t="shared" si="35"/>
        <v>61.8</v>
      </c>
      <c r="Y211" s="227"/>
      <c r="Z211" s="227"/>
      <c r="AD211" s="234"/>
    </row>
    <row r="212" spans="1:30" s="213" customFormat="1" ht="13.5" x14ac:dyDescent="0.2">
      <c r="A212" s="225" t="s">
        <v>1114</v>
      </c>
      <c r="B212" s="232" t="str">
        <f>VLOOKUP(A212,'DB Accessori'!A:G,7,0)</f>
        <v>A53</v>
      </c>
      <c r="C212" s="227">
        <v>96</v>
      </c>
      <c r="D212" s="233">
        <v>0.4</v>
      </c>
      <c r="E212" s="233"/>
      <c r="F212" s="227">
        <f t="shared" si="31"/>
        <v>57.599999999999994</v>
      </c>
      <c r="G212" s="233">
        <v>0.4</v>
      </c>
      <c r="H212" s="233"/>
      <c r="I212" s="227">
        <f t="shared" si="32"/>
        <v>57.599999999999994</v>
      </c>
      <c r="J212" s="233">
        <v>0.4</v>
      </c>
      <c r="K212" s="233"/>
      <c r="L212" s="227">
        <f t="shared" si="36"/>
        <v>57.599999999999994</v>
      </c>
      <c r="M212" s="233">
        <v>0.4</v>
      </c>
      <c r="N212" s="233"/>
      <c r="O212" s="227">
        <f t="shared" si="37"/>
        <v>57.599999999999994</v>
      </c>
      <c r="P212" s="233">
        <v>0.4</v>
      </c>
      <c r="Q212" s="233"/>
      <c r="R212" s="227">
        <f t="shared" si="33"/>
        <v>57.599999999999994</v>
      </c>
      <c r="S212" s="233">
        <v>0.4</v>
      </c>
      <c r="T212" s="233"/>
      <c r="U212" s="227">
        <f t="shared" si="34"/>
        <v>57.599999999999994</v>
      </c>
      <c r="V212" s="233">
        <v>0.4</v>
      </c>
      <c r="W212" s="233"/>
      <c r="X212" s="227">
        <f t="shared" si="35"/>
        <v>57.599999999999994</v>
      </c>
      <c r="Y212" s="227"/>
      <c r="Z212" s="227"/>
      <c r="AD212" s="234"/>
    </row>
    <row r="213" spans="1:30" s="213" customFormat="1" ht="13.5" x14ac:dyDescent="0.2">
      <c r="A213" s="225" t="s">
        <v>1116</v>
      </c>
      <c r="B213" s="232" t="str">
        <f>VLOOKUP(A213,'DB Accessori'!A:G,7,0)</f>
        <v>A54</v>
      </c>
      <c r="C213" s="227">
        <v>113</v>
      </c>
      <c r="D213" s="233">
        <v>0.4</v>
      </c>
      <c r="E213" s="233"/>
      <c r="F213" s="227">
        <f t="shared" si="31"/>
        <v>67.8</v>
      </c>
      <c r="G213" s="233">
        <v>0.4</v>
      </c>
      <c r="H213" s="233"/>
      <c r="I213" s="227">
        <f t="shared" si="32"/>
        <v>67.8</v>
      </c>
      <c r="J213" s="233">
        <v>0.4</v>
      </c>
      <c r="K213" s="233"/>
      <c r="L213" s="227">
        <f t="shared" si="36"/>
        <v>67.8</v>
      </c>
      <c r="M213" s="233">
        <v>0.4</v>
      </c>
      <c r="N213" s="233"/>
      <c r="O213" s="227">
        <f t="shared" si="37"/>
        <v>67.8</v>
      </c>
      <c r="P213" s="233">
        <v>0.4</v>
      </c>
      <c r="Q213" s="233"/>
      <c r="R213" s="227">
        <f t="shared" si="33"/>
        <v>67.8</v>
      </c>
      <c r="S213" s="233">
        <v>0.4</v>
      </c>
      <c r="T213" s="233"/>
      <c r="U213" s="227">
        <f t="shared" si="34"/>
        <v>67.8</v>
      </c>
      <c r="V213" s="233">
        <v>0.4</v>
      </c>
      <c r="W213" s="233"/>
      <c r="X213" s="227">
        <f t="shared" si="35"/>
        <v>67.8</v>
      </c>
      <c r="Y213" s="227"/>
      <c r="Z213" s="227"/>
      <c r="AD213" s="234"/>
    </row>
    <row r="214" spans="1:30" s="213" customFormat="1" ht="13.5" x14ac:dyDescent="0.2">
      <c r="A214" s="225" t="s">
        <v>1118</v>
      </c>
      <c r="B214" s="232" t="str">
        <f>VLOOKUP(A214,'DB Accessori'!A:G,7,0)</f>
        <v>A55</v>
      </c>
      <c r="C214" s="227">
        <v>62</v>
      </c>
      <c r="D214" s="233">
        <v>0.4</v>
      </c>
      <c r="E214" s="233"/>
      <c r="F214" s="227">
        <f t="shared" si="31"/>
        <v>37.199999999999996</v>
      </c>
      <c r="G214" s="233">
        <v>0.4</v>
      </c>
      <c r="H214" s="233"/>
      <c r="I214" s="227">
        <f t="shared" si="32"/>
        <v>37.199999999999996</v>
      </c>
      <c r="J214" s="233">
        <v>0.4</v>
      </c>
      <c r="K214" s="233"/>
      <c r="L214" s="227">
        <f t="shared" si="36"/>
        <v>37.199999999999996</v>
      </c>
      <c r="M214" s="233">
        <v>0.4</v>
      </c>
      <c r="N214" s="233"/>
      <c r="O214" s="227">
        <f t="shared" si="37"/>
        <v>37.199999999999996</v>
      </c>
      <c r="P214" s="233">
        <v>0.4</v>
      </c>
      <c r="Q214" s="233"/>
      <c r="R214" s="227">
        <f t="shared" si="33"/>
        <v>37.199999999999996</v>
      </c>
      <c r="S214" s="233">
        <v>0.4</v>
      </c>
      <c r="T214" s="233"/>
      <c r="U214" s="227">
        <f t="shared" si="34"/>
        <v>37.199999999999996</v>
      </c>
      <c r="V214" s="233">
        <v>0.4</v>
      </c>
      <c r="W214" s="233"/>
      <c r="X214" s="227">
        <f t="shared" si="35"/>
        <v>37.199999999999996</v>
      </c>
      <c r="Y214" s="227"/>
      <c r="Z214" s="227"/>
      <c r="AD214" s="234"/>
    </row>
    <row r="215" spans="1:30" s="213" customFormat="1" ht="13.5" x14ac:dyDescent="0.2">
      <c r="A215" s="225" t="s">
        <v>1120</v>
      </c>
      <c r="B215" s="232" t="str">
        <f>VLOOKUP(A215,'DB Accessori'!A:G,7,0)</f>
        <v>A56</v>
      </c>
      <c r="C215" s="227">
        <v>142</v>
      </c>
      <c r="D215" s="233">
        <v>0.4</v>
      </c>
      <c r="E215" s="233"/>
      <c r="F215" s="227">
        <f t="shared" si="31"/>
        <v>85.2</v>
      </c>
      <c r="G215" s="233">
        <v>0.4</v>
      </c>
      <c r="H215" s="233"/>
      <c r="I215" s="227">
        <f t="shared" si="32"/>
        <v>85.2</v>
      </c>
      <c r="J215" s="233">
        <v>0.4</v>
      </c>
      <c r="K215" s="233"/>
      <c r="L215" s="227">
        <f t="shared" si="36"/>
        <v>85.2</v>
      </c>
      <c r="M215" s="233">
        <v>0.4</v>
      </c>
      <c r="N215" s="233"/>
      <c r="O215" s="227">
        <f t="shared" si="37"/>
        <v>85.2</v>
      </c>
      <c r="P215" s="233">
        <v>0.4</v>
      </c>
      <c r="Q215" s="233"/>
      <c r="R215" s="227">
        <f t="shared" si="33"/>
        <v>85.2</v>
      </c>
      <c r="S215" s="233">
        <v>0.4</v>
      </c>
      <c r="T215" s="233"/>
      <c r="U215" s="227">
        <f t="shared" si="34"/>
        <v>85.2</v>
      </c>
      <c r="V215" s="233">
        <v>0.4</v>
      </c>
      <c r="W215" s="233"/>
      <c r="X215" s="227">
        <f t="shared" si="35"/>
        <v>85.2</v>
      </c>
      <c r="Y215" s="227"/>
      <c r="Z215" s="227"/>
      <c r="AD215" s="234"/>
    </row>
    <row r="216" spans="1:30" s="213" customFormat="1" ht="20.100000000000001" customHeight="1" x14ac:dyDescent="0.2">
      <c r="A216" s="225" t="s">
        <v>1122</v>
      </c>
      <c r="B216" s="232" t="str">
        <f>VLOOKUP(A216,'DB Accessori'!A:G,7,0)</f>
        <v>A57</v>
      </c>
      <c r="C216" s="227">
        <v>68</v>
      </c>
      <c r="D216" s="233">
        <v>0.4</v>
      </c>
      <c r="E216" s="233"/>
      <c r="F216" s="227">
        <f t="shared" si="31"/>
        <v>40.799999999999997</v>
      </c>
      <c r="G216" s="233">
        <v>0.4</v>
      </c>
      <c r="H216" s="233"/>
      <c r="I216" s="227">
        <f t="shared" si="32"/>
        <v>40.799999999999997</v>
      </c>
      <c r="J216" s="233">
        <v>0.4</v>
      </c>
      <c r="K216" s="233"/>
      <c r="L216" s="227">
        <f t="shared" si="36"/>
        <v>40.799999999999997</v>
      </c>
      <c r="M216" s="233">
        <v>0.4</v>
      </c>
      <c r="N216" s="233"/>
      <c r="O216" s="227">
        <f t="shared" si="37"/>
        <v>40.799999999999997</v>
      </c>
      <c r="P216" s="233">
        <v>0.4</v>
      </c>
      <c r="Q216" s="233"/>
      <c r="R216" s="227">
        <f t="shared" si="33"/>
        <v>40.799999999999997</v>
      </c>
      <c r="S216" s="233">
        <v>0.4</v>
      </c>
      <c r="T216" s="233"/>
      <c r="U216" s="227">
        <f t="shared" si="34"/>
        <v>40.799999999999997</v>
      </c>
      <c r="V216" s="233">
        <v>0.4</v>
      </c>
      <c r="W216" s="233"/>
      <c r="X216" s="227">
        <f t="shared" si="35"/>
        <v>40.799999999999997</v>
      </c>
      <c r="Y216" s="227"/>
      <c r="Z216" s="227"/>
      <c r="AD216" s="234"/>
    </row>
    <row r="217" spans="1:30" s="213" customFormat="1" ht="20.100000000000001" customHeight="1" x14ac:dyDescent="0.2">
      <c r="A217" s="225" t="s">
        <v>1124</v>
      </c>
      <c r="B217" s="232" t="str">
        <f>VLOOKUP(A217,'DB Accessori'!A:G,7,0)</f>
        <v>A58</v>
      </c>
      <c r="C217" s="227">
        <v>113</v>
      </c>
      <c r="D217" s="233">
        <v>0.4</v>
      </c>
      <c r="E217" s="233"/>
      <c r="F217" s="227">
        <f t="shared" si="31"/>
        <v>67.8</v>
      </c>
      <c r="G217" s="233">
        <v>0.4</v>
      </c>
      <c r="H217" s="233"/>
      <c r="I217" s="227">
        <f t="shared" si="32"/>
        <v>67.8</v>
      </c>
      <c r="J217" s="233">
        <v>0.4</v>
      </c>
      <c r="K217" s="233"/>
      <c r="L217" s="227">
        <f t="shared" si="36"/>
        <v>67.8</v>
      </c>
      <c r="M217" s="233">
        <v>0.4</v>
      </c>
      <c r="N217" s="233"/>
      <c r="O217" s="227">
        <f t="shared" si="37"/>
        <v>67.8</v>
      </c>
      <c r="P217" s="233">
        <v>0.4</v>
      </c>
      <c r="Q217" s="233"/>
      <c r="R217" s="227">
        <f t="shared" si="33"/>
        <v>67.8</v>
      </c>
      <c r="S217" s="233">
        <v>0.4</v>
      </c>
      <c r="T217" s="233"/>
      <c r="U217" s="227">
        <f t="shared" si="34"/>
        <v>67.8</v>
      </c>
      <c r="V217" s="233">
        <v>0.4</v>
      </c>
      <c r="W217" s="233"/>
      <c r="X217" s="227">
        <f t="shared" si="35"/>
        <v>67.8</v>
      </c>
      <c r="Y217" s="227"/>
      <c r="Z217" s="227"/>
      <c r="AD217" s="234"/>
    </row>
    <row r="218" spans="1:30" s="213" customFormat="1" ht="20.100000000000001" customHeight="1" x14ac:dyDescent="0.2">
      <c r="A218" s="225" t="s">
        <v>1126</v>
      </c>
      <c r="B218" s="232" t="str">
        <f>VLOOKUP(A218,'DB Accessori'!A:G,7,0)</f>
        <v>A59</v>
      </c>
      <c r="C218" s="227">
        <v>62</v>
      </c>
      <c r="D218" s="233">
        <v>0.4</v>
      </c>
      <c r="E218" s="233"/>
      <c r="F218" s="227">
        <f t="shared" si="31"/>
        <v>37.199999999999996</v>
      </c>
      <c r="G218" s="233">
        <v>0.4</v>
      </c>
      <c r="H218" s="233"/>
      <c r="I218" s="227">
        <f t="shared" si="32"/>
        <v>37.199999999999996</v>
      </c>
      <c r="J218" s="233">
        <v>0.4</v>
      </c>
      <c r="K218" s="233"/>
      <c r="L218" s="227">
        <f t="shared" si="36"/>
        <v>37.199999999999996</v>
      </c>
      <c r="M218" s="233">
        <v>0.4</v>
      </c>
      <c r="N218" s="233"/>
      <c r="O218" s="227">
        <f t="shared" si="37"/>
        <v>37.199999999999996</v>
      </c>
      <c r="P218" s="233">
        <v>0.4</v>
      </c>
      <c r="Q218" s="233"/>
      <c r="R218" s="227">
        <f t="shared" si="33"/>
        <v>37.199999999999996</v>
      </c>
      <c r="S218" s="233">
        <v>0.4</v>
      </c>
      <c r="T218" s="233"/>
      <c r="U218" s="227">
        <f t="shared" si="34"/>
        <v>37.199999999999996</v>
      </c>
      <c r="V218" s="233">
        <v>0.4</v>
      </c>
      <c r="W218" s="233"/>
      <c r="X218" s="227">
        <f t="shared" si="35"/>
        <v>37.199999999999996</v>
      </c>
      <c r="Y218" s="227"/>
      <c r="Z218" s="227"/>
      <c r="AD218" s="234"/>
    </row>
    <row r="219" spans="1:30" s="213" customFormat="1" ht="20.100000000000001" customHeight="1" x14ac:dyDescent="0.2">
      <c r="A219" s="225" t="s">
        <v>1128</v>
      </c>
      <c r="B219" s="232" t="str">
        <f>VLOOKUP(A219,'DB Accessori'!A:G,7,0)</f>
        <v>A60</v>
      </c>
      <c r="C219" s="227">
        <v>127</v>
      </c>
      <c r="D219" s="233">
        <v>0.4</v>
      </c>
      <c r="E219" s="233"/>
      <c r="F219" s="227">
        <f t="shared" si="31"/>
        <v>76.2</v>
      </c>
      <c r="G219" s="233">
        <v>0.4</v>
      </c>
      <c r="H219" s="233"/>
      <c r="I219" s="227">
        <f t="shared" si="32"/>
        <v>76.2</v>
      </c>
      <c r="J219" s="233">
        <v>0.4</v>
      </c>
      <c r="K219" s="233"/>
      <c r="L219" s="227">
        <f t="shared" si="36"/>
        <v>76.2</v>
      </c>
      <c r="M219" s="233">
        <v>0.4</v>
      </c>
      <c r="N219" s="233"/>
      <c r="O219" s="227">
        <f t="shared" si="37"/>
        <v>76.2</v>
      </c>
      <c r="P219" s="233">
        <v>0.4</v>
      </c>
      <c r="Q219" s="233"/>
      <c r="R219" s="227">
        <f t="shared" si="33"/>
        <v>76.2</v>
      </c>
      <c r="S219" s="233">
        <v>0.4</v>
      </c>
      <c r="T219" s="233"/>
      <c r="U219" s="227">
        <f t="shared" si="34"/>
        <v>76.2</v>
      </c>
      <c r="V219" s="233">
        <v>0.4</v>
      </c>
      <c r="W219" s="233"/>
      <c r="X219" s="227">
        <f t="shared" si="35"/>
        <v>76.2</v>
      </c>
      <c r="Y219" s="227"/>
      <c r="Z219" s="227"/>
      <c r="AD219" s="234"/>
    </row>
    <row r="220" spans="1:30" s="213" customFormat="1" ht="20.100000000000001" customHeight="1" x14ac:dyDescent="0.2">
      <c r="A220" s="225" t="s">
        <v>1130</v>
      </c>
      <c r="B220" s="232" t="str">
        <f>VLOOKUP(A220,'DB Accessori'!A:G,7,0)</f>
        <v>A61</v>
      </c>
      <c r="C220" s="227">
        <v>93</v>
      </c>
      <c r="D220" s="233">
        <v>0.4</v>
      </c>
      <c r="E220" s="233"/>
      <c r="F220" s="227">
        <f t="shared" si="31"/>
        <v>55.8</v>
      </c>
      <c r="G220" s="233">
        <v>0.4</v>
      </c>
      <c r="H220" s="233"/>
      <c r="I220" s="227">
        <f t="shared" si="32"/>
        <v>55.8</v>
      </c>
      <c r="J220" s="233">
        <v>0.4</v>
      </c>
      <c r="K220" s="233"/>
      <c r="L220" s="227">
        <f t="shared" si="36"/>
        <v>55.8</v>
      </c>
      <c r="M220" s="233">
        <v>0.4</v>
      </c>
      <c r="N220" s="233"/>
      <c r="O220" s="227">
        <f t="shared" si="37"/>
        <v>55.8</v>
      </c>
      <c r="P220" s="233">
        <v>0.4</v>
      </c>
      <c r="Q220" s="233"/>
      <c r="R220" s="227">
        <f t="shared" si="33"/>
        <v>55.8</v>
      </c>
      <c r="S220" s="233">
        <v>0.4</v>
      </c>
      <c r="T220" s="233"/>
      <c r="U220" s="227">
        <f t="shared" si="34"/>
        <v>55.8</v>
      </c>
      <c r="V220" s="233">
        <v>0.4</v>
      </c>
      <c r="W220" s="233"/>
      <c r="X220" s="227">
        <f t="shared" si="35"/>
        <v>55.8</v>
      </c>
      <c r="Y220" s="227"/>
      <c r="Z220" s="227"/>
      <c r="AD220" s="234"/>
    </row>
    <row r="221" spans="1:30" s="213" customFormat="1" ht="20.100000000000001" customHeight="1" x14ac:dyDescent="0.2">
      <c r="A221" s="225" t="s">
        <v>1132</v>
      </c>
      <c r="B221" s="232" t="str">
        <f>VLOOKUP(A221,'DB Accessori'!A:G,7,0)</f>
        <v>A62</v>
      </c>
      <c r="C221" s="227">
        <v>48</v>
      </c>
      <c r="D221" s="233">
        <v>0.4</v>
      </c>
      <c r="E221" s="233"/>
      <c r="F221" s="227">
        <f t="shared" si="31"/>
        <v>28.799999999999997</v>
      </c>
      <c r="G221" s="233">
        <v>0.4</v>
      </c>
      <c r="H221" s="233"/>
      <c r="I221" s="227">
        <f t="shared" si="32"/>
        <v>28.799999999999997</v>
      </c>
      <c r="J221" s="233">
        <v>0.4</v>
      </c>
      <c r="K221" s="233"/>
      <c r="L221" s="227">
        <f t="shared" si="36"/>
        <v>28.799999999999997</v>
      </c>
      <c r="M221" s="233">
        <v>0.4</v>
      </c>
      <c r="N221" s="233"/>
      <c r="O221" s="227">
        <f t="shared" si="37"/>
        <v>28.799999999999997</v>
      </c>
      <c r="P221" s="233">
        <v>0.4</v>
      </c>
      <c r="Q221" s="233"/>
      <c r="R221" s="227">
        <f t="shared" si="33"/>
        <v>28.799999999999997</v>
      </c>
      <c r="S221" s="233">
        <v>0.4</v>
      </c>
      <c r="T221" s="233"/>
      <c r="U221" s="227">
        <f t="shared" si="34"/>
        <v>28.799999999999997</v>
      </c>
      <c r="V221" s="233">
        <v>0.4</v>
      </c>
      <c r="W221" s="233"/>
      <c r="X221" s="227">
        <f t="shared" si="35"/>
        <v>28.799999999999997</v>
      </c>
      <c r="Y221" s="227"/>
      <c r="Z221" s="227"/>
      <c r="AD221" s="234"/>
    </row>
    <row r="222" spans="1:30" s="213" customFormat="1" ht="20.100000000000001" customHeight="1" x14ac:dyDescent="0.2">
      <c r="A222" s="225" t="s">
        <v>1134</v>
      </c>
      <c r="B222" s="232" t="str">
        <f>VLOOKUP(A222,'DB Accessori'!A:G,7,0)</f>
        <v>A63</v>
      </c>
      <c r="C222" s="227">
        <v>55</v>
      </c>
      <c r="D222" s="233">
        <v>0.4</v>
      </c>
      <c r="E222" s="233"/>
      <c r="F222" s="227">
        <f t="shared" si="31"/>
        <v>33</v>
      </c>
      <c r="G222" s="233">
        <v>0.4</v>
      </c>
      <c r="H222" s="233"/>
      <c r="I222" s="227">
        <f t="shared" si="32"/>
        <v>33</v>
      </c>
      <c r="J222" s="233">
        <v>0.4</v>
      </c>
      <c r="K222" s="233"/>
      <c r="L222" s="227">
        <f t="shared" si="36"/>
        <v>33</v>
      </c>
      <c r="M222" s="233">
        <v>0.4</v>
      </c>
      <c r="N222" s="233"/>
      <c r="O222" s="227">
        <f t="shared" si="37"/>
        <v>33</v>
      </c>
      <c r="P222" s="233">
        <v>0.4</v>
      </c>
      <c r="Q222" s="233"/>
      <c r="R222" s="227">
        <f t="shared" si="33"/>
        <v>33</v>
      </c>
      <c r="S222" s="233">
        <v>0.4</v>
      </c>
      <c r="T222" s="233"/>
      <c r="U222" s="227">
        <f t="shared" si="34"/>
        <v>33</v>
      </c>
      <c r="V222" s="233">
        <v>0.4</v>
      </c>
      <c r="W222" s="233"/>
      <c r="X222" s="227">
        <f t="shared" si="35"/>
        <v>33</v>
      </c>
      <c r="Y222" s="227"/>
      <c r="Z222" s="227"/>
      <c r="AD222" s="234"/>
    </row>
    <row r="223" spans="1:30" s="213" customFormat="1" ht="20.100000000000001" customHeight="1" x14ac:dyDescent="0.2">
      <c r="A223" s="225" t="s">
        <v>1136</v>
      </c>
      <c r="B223" s="232" t="str">
        <f>VLOOKUP(A223,'DB Accessori'!A:G,7,0)</f>
        <v>A64</v>
      </c>
      <c r="C223" s="227">
        <v>155</v>
      </c>
      <c r="D223" s="233">
        <v>0.4</v>
      </c>
      <c r="E223" s="233"/>
      <c r="F223" s="227">
        <f t="shared" si="31"/>
        <v>93</v>
      </c>
      <c r="G223" s="233">
        <v>0.4</v>
      </c>
      <c r="H223" s="233"/>
      <c r="I223" s="227">
        <f t="shared" si="32"/>
        <v>93</v>
      </c>
      <c r="J223" s="233">
        <v>0.4</v>
      </c>
      <c r="K223" s="233"/>
      <c r="L223" s="227">
        <f t="shared" si="36"/>
        <v>93</v>
      </c>
      <c r="M223" s="233">
        <v>0.4</v>
      </c>
      <c r="N223" s="233"/>
      <c r="O223" s="227">
        <f t="shared" si="37"/>
        <v>93</v>
      </c>
      <c r="P223" s="233">
        <v>0.4</v>
      </c>
      <c r="Q223" s="233"/>
      <c r="R223" s="227">
        <f t="shared" si="33"/>
        <v>93</v>
      </c>
      <c r="S223" s="233">
        <v>0.4</v>
      </c>
      <c r="T223" s="233"/>
      <c r="U223" s="227">
        <f t="shared" si="34"/>
        <v>93</v>
      </c>
      <c r="V223" s="233">
        <v>0.4</v>
      </c>
      <c r="W223" s="233"/>
      <c r="X223" s="227">
        <f t="shared" si="35"/>
        <v>93</v>
      </c>
      <c r="Y223" s="227"/>
      <c r="Z223" s="227"/>
      <c r="AD223" s="234"/>
    </row>
    <row r="224" spans="1:30" s="213" customFormat="1" ht="20.100000000000001" customHeight="1" x14ac:dyDescent="0.2">
      <c r="A224" s="225" t="s">
        <v>1138</v>
      </c>
      <c r="B224" s="232" t="str">
        <f>VLOOKUP(A224,'DB Accessori'!A:G,7,0)</f>
        <v>A65</v>
      </c>
      <c r="C224" s="227">
        <v>122</v>
      </c>
      <c r="D224" s="233">
        <v>0.4</v>
      </c>
      <c r="E224" s="233"/>
      <c r="F224" s="227">
        <f t="shared" si="31"/>
        <v>73.2</v>
      </c>
      <c r="G224" s="233">
        <v>0.4</v>
      </c>
      <c r="H224" s="233"/>
      <c r="I224" s="227">
        <f t="shared" si="32"/>
        <v>73.2</v>
      </c>
      <c r="J224" s="233">
        <v>0.4</v>
      </c>
      <c r="K224" s="233"/>
      <c r="L224" s="227">
        <f t="shared" si="36"/>
        <v>73.2</v>
      </c>
      <c r="M224" s="233">
        <v>0.4</v>
      </c>
      <c r="N224" s="233"/>
      <c r="O224" s="227">
        <f t="shared" si="37"/>
        <v>73.2</v>
      </c>
      <c r="P224" s="233">
        <v>0.4</v>
      </c>
      <c r="Q224" s="233"/>
      <c r="R224" s="227">
        <f t="shared" si="33"/>
        <v>73.2</v>
      </c>
      <c r="S224" s="233">
        <v>0.4</v>
      </c>
      <c r="T224" s="233"/>
      <c r="U224" s="227">
        <f t="shared" si="34"/>
        <v>73.2</v>
      </c>
      <c r="V224" s="233">
        <v>0.4</v>
      </c>
      <c r="W224" s="233"/>
      <c r="X224" s="227">
        <f t="shared" si="35"/>
        <v>73.2</v>
      </c>
      <c r="Y224" s="227"/>
      <c r="Z224" s="227"/>
      <c r="AD224" s="234"/>
    </row>
    <row r="225" spans="1:30" s="213" customFormat="1" ht="20.100000000000001" customHeight="1" x14ac:dyDescent="0.2">
      <c r="A225" s="225" t="s">
        <v>1140</v>
      </c>
      <c r="B225" s="232" t="str">
        <f>VLOOKUP(A225,'DB Accessori'!A:G,7,0)</f>
        <v>A66</v>
      </c>
      <c r="C225" s="227">
        <v>122</v>
      </c>
      <c r="D225" s="233">
        <v>0.4</v>
      </c>
      <c r="E225" s="233"/>
      <c r="F225" s="227">
        <f t="shared" si="31"/>
        <v>73.2</v>
      </c>
      <c r="G225" s="233">
        <v>0.4</v>
      </c>
      <c r="H225" s="233"/>
      <c r="I225" s="227">
        <f t="shared" si="32"/>
        <v>73.2</v>
      </c>
      <c r="J225" s="233">
        <v>0.4</v>
      </c>
      <c r="K225" s="233"/>
      <c r="L225" s="227">
        <f t="shared" si="36"/>
        <v>73.2</v>
      </c>
      <c r="M225" s="233">
        <v>0.4</v>
      </c>
      <c r="N225" s="233"/>
      <c r="O225" s="227">
        <f t="shared" si="37"/>
        <v>73.2</v>
      </c>
      <c r="P225" s="233">
        <v>0.4</v>
      </c>
      <c r="Q225" s="233"/>
      <c r="R225" s="227">
        <f t="shared" si="33"/>
        <v>73.2</v>
      </c>
      <c r="S225" s="233">
        <v>0.4</v>
      </c>
      <c r="T225" s="233"/>
      <c r="U225" s="227">
        <f t="shared" si="34"/>
        <v>73.2</v>
      </c>
      <c r="V225" s="233">
        <v>0.4</v>
      </c>
      <c r="W225" s="233"/>
      <c r="X225" s="227">
        <f t="shared" si="35"/>
        <v>73.2</v>
      </c>
      <c r="Y225" s="227"/>
      <c r="Z225" s="227"/>
      <c r="AD225" s="234"/>
    </row>
    <row r="226" spans="1:30" s="213" customFormat="1" ht="20.100000000000001" customHeight="1" x14ac:dyDescent="0.2">
      <c r="A226" s="225" t="s">
        <v>1142</v>
      </c>
      <c r="B226" s="232" t="str">
        <f>VLOOKUP(A226,'DB Accessori'!A:G,7,0)</f>
        <v>A67</v>
      </c>
      <c r="C226" s="227">
        <v>71</v>
      </c>
      <c r="D226" s="233">
        <v>0.4</v>
      </c>
      <c r="E226" s="233"/>
      <c r="F226" s="227">
        <f t="shared" si="31"/>
        <v>42.6</v>
      </c>
      <c r="G226" s="233">
        <v>0.4</v>
      </c>
      <c r="H226" s="233"/>
      <c r="I226" s="227">
        <f t="shared" si="32"/>
        <v>42.6</v>
      </c>
      <c r="J226" s="233">
        <v>0.4</v>
      </c>
      <c r="K226" s="233"/>
      <c r="L226" s="227">
        <f t="shared" si="36"/>
        <v>42.6</v>
      </c>
      <c r="M226" s="233">
        <v>0.4</v>
      </c>
      <c r="N226" s="233"/>
      <c r="O226" s="227">
        <f t="shared" si="37"/>
        <v>42.6</v>
      </c>
      <c r="P226" s="233">
        <v>0.4</v>
      </c>
      <c r="Q226" s="233"/>
      <c r="R226" s="227">
        <f t="shared" si="33"/>
        <v>42.6</v>
      </c>
      <c r="S226" s="233">
        <v>0.4</v>
      </c>
      <c r="T226" s="233"/>
      <c r="U226" s="227">
        <f t="shared" si="34"/>
        <v>42.6</v>
      </c>
      <c r="V226" s="233">
        <v>0.4</v>
      </c>
      <c r="W226" s="233"/>
      <c r="X226" s="227">
        <f t="shared" si="35"/>
        <v>42.6</v>
      </c>
      <c r="Y226" s="227"/>
      <c r="Z226" s="227"/>
      <c r="AD226" s="234"/>
    </row>
    <row r="227" spans="1:30" s="213" customFormat="1" ht="20.100000000000001" customHeight="1" x14ac:dyDescent="0.2">
      <c r="A227" s="225" t="s">
        <v>1144</v>
      </c>
      <c r="B227" s="232" t="str">
        <f>VLOOKUP(A227,'DB Accessori'!A:G,7,0)</f>
        <v>A68</v>
      </c>
      <c r="C227" s="227">
        <v>52</v>
      </c>
      <c r="D227" s="233">
        <v>0.4</v>
      </c>
      <c r="E227" s="233"/>
      <c r="F227" s="227">
        <f t="shared" si="31"/>
        <v>31.2</v>
      </c>
      <c r="G227" s="233">
        <v>0.4</v>
      </c>
      <c r="H227" s="233"/>
      <c r="I227" s="227">
        <f t="shared" si="32"/>
        <v>31.2</v>
      </c>
      <c r="J227" s="233">
        <v>0.4</v>
      </c>
      <c r="K227" s="233"/>
      <c r="L227" s="227">
        <f t="shared" si="36"/>
        <v>31.2</v>
      </c>
      <c r="M227" s="233">
        <v>0.4</v>
      </c>
      <c r="N227" s="233"/>
      <c r="O227" s="227">
        <f t="shared" si="37"/>
        <v>31.2</v>
      </c>
      <c r="P227" s="233">
        <v>0.4</v>
      </c>
      <c r="Q227" s="233"/>
      <c r="R227" s="227">
        <f t="shared" si="33"/>
        <v>31.2</v>
      </c>
      <c r="S227" s="233">
        <v>0.4</v>
      </c>
      <c r="T227" s="233"/>
      <c r="U227" s="227">
        <f t="shared" si="34"/>
        <v>31.2</v>
      </c>
      <c r="V227" s="233">
        <v>0.4</v>
      </c>
      <c r="W227" s="233"/>
      <c r="X227" s="227">
        <f t="shared" si="35"/>
        <v>31.2</v>
      </c>
      <c r="Y227" s="227"/>
      <c r="Z227" s="227"/>
      <c r="AD227" s="234"/>
    </row>
    <row r="228" spans="1:30" s="213" customFormat="1" ht="20.100000000000001" customHeight="1" x14ac:dyDescent="0.2">
      <c r="A228" s="225" t="s">
        <v>1146</v>
      </c>
      <c r="B228" s="232" t="str">
        <f>VLOOKUP(A228,'DB Accessori'!A:G,7,0)</f>
        <v>A69</v>
      </c>
      <c r="C228" s="227">
        <v>122</v>
      </c>
      <c r="D228" s="233">
        <v>0.4</v>
      </c>
      <c r="E228" s="233"/>
      <c r="F228" s="227">
        <f t="shared" si="31"/>
        <v>73.2</v>
      </c>
      <c r="G228" s="233">
        <v>0.4</v>
      </c>
      <c r="H228" s="233"/>
      <c r="I228" s="227">
        <f t="shared" si="32"/>
        <v>73.2</v>
      </c>
      <c r="J228" s="233">
        <v>0.4</v>
      </c>
      <c r="K228" s="233"/>
      <c r="L228" s="227">
        <f t="shared" si="36"/>
        <v>73.2</v>
      </c>
      <c r="M228" s="233">
        <v>0.4</v>
      </c>
      <c r="N228" s="233"/>
      <c r="O228" s="227">
        <f t="shared" si="37"/>
        <v>73.2</v>
      </c>
      <c r="P228" s="233">
        <v>0.4</v>
      </c>
      <c r="Q228" s="233"/>
      <c r="R228" s="227">
        <f t="shared" si="33"/>
        <v>73.2</v>
      </c>
      <c r="S228" s="233">
        <v>0.4</v>
      </c>
      <c r="T228" s="233"/>
      <c r="U228" s="227">
        <f t="shared" si="34"/>
        <v>73.2</v>
      </c>
      <c r="V228" s="233">
        <v>0.4</v>
      </c>
      <c r="W228" s="233"/>
      <c r="X228" s="227">
        <f t="shared" si="35"/>
        <v>73.2</v>
      </c>
      <c r="Y228" s="227"/>
      <c r="Z228" s="227"/>
      <c r="AD228" s="234"/>
    </row>
    <row r="229" spans="1:30" s="213" customFormat="1" ht="20.100000000000001" customHeight="1" x14ac:dyDescent="0.2">
      <c r="A229" s="225" t="s">
        <v>1148</v>
      </c>
      <c r="B229" s="232" t="str">
        <f>VLOOKUP(A229,'DB Accessori'!A:G,7,0)</f>
        <v>A70</v>
      </c>
      <c r="C229" s="227">
        <v>132</v>
      </c>
      <c r="D229" s="233">
        <v>0.4</v>
      </c>
      <c r="E229" s="233"/>
      <c r="F229" s="227">
        <f t="shared" si="31"/>
        <v>79.2</v>
      </c>
      <c r="G229" s="233">
        <v>0.4</v>
      </c>
      <c r="H229" s="233"/>
      <c r="I229" s="227">
        <f t="shared" si="32"/>
        <v>79.2</v>
      </c>
      <c r="J229" s="233">
        <v>0.4</v>
      </c>
      <c r="K229" s="233"/>
      <c r="L229" s="227">
        <f t="shared" si="36"/>
        <v>79.2</v>
      </c>
      <c r="M229" s="233">
        <v>0.4</v>
      </c>
      <c r="N229" s="233"/>
      <c r="O229" s="227">
        <f t="shared" si="37"/>
        <v>79.2</v>
      </c>
      <c r="P229" s="233">
        <v>0.4</v>
      </c>
      <c r="Q229" s="233"/>
      <c r="R229" s="227">
        <f t="shared" si="33"/>
        <v>79.2</v>
      </c>
      <c r="S229" s="233">
        <v>0.4</v>
      </c>
      <c r="T229" s="233"/>
      <c r="U229" s="227">
        <f t="shared" si="34"/>
        <v>79.2</v>
      </c>
      <c r="V229" s="233">
        <v>0.4</v>
      </c>
      <c r="W229" s="233"/>
      <c r="X229" s="227">
        <f t="shared" si="35"/>
        <v>79.2</v>
      </c>
      <c r="Y229" s="227"/>
      <c r="Z229" s="227"/>
      <c r="AD229" s="234"/>
    </row>
    <row r="230" spans="1:30" s="213" customFormat="1" ht="20.100000000000001" customHeight="1" x14ac:dyDescent="0.2">
      <c r="A230" s="225" t="s">
        <v>1150</v>
      </c>
      <c r="B230" s="232" t="str">
        <f>VLOOKUP(A230,'DB Accessori'!A:G,7,0)</f>
        <v>A71</v>
      </c>
      <c r="C230" s="227">
        <v>132</v>
      </c>
      <c r="D230" s="233">
        <v>0.4</v>
      </c>
      <c r="E230" s="233"/>
      <c r="F230" s="227">
        <f t="shared" si="31"/>
        <v>79.2</v>
      </c>
      <c r="G230" s="233">
        <v>0.4</v>
      </c>
      <c r="H230" s="233"/>
      <c r="I230" s="227">
        <f t="shared" si="32"/>
        <v>79.2</v>
      </c>
      <c r="J230" s="233">
        <v>0.4</v>
      </c>
      <c r="K230" s="233"/>
      <c r="L230" s="227">
        <f t="shared" si="36"/>
        <v>79.2</v>
      </c>
      <c r="M230" s="233">
        <v>0.4</v>
      </c>
      <c r="N230" s="233"/>
      <c r="O230" s="227">
        <f t="shared" si="37"/>
        <v>79.2</v>
      </c>
      <c r="P230" s="233">
        <v>0.4</v>
      </c>
      <c r="Q230" s="233"/>
      <c r="R230" s="227">
        <f t="shared" si="33"/>
        <v>79.2</v>
      </c>
      <c r="S230" s="233">
        <v>0.4</v>
      </c>
      <c r="T230" s="233"/>
      <c r="U230" s="227">
        <f t="shared" si="34"/>
        <v>79.2</v>
      </c>
      <c r="V230" s="233">
        <v>0.4</v>
      </c>
      <c r="W230" s="233"/>
      <c r="X230" s="227">
        <f t="shared" si="35"/>
        <v>79.2</v>
      </c>
      <c r="Y230" s="227"/>
      <c r="Z230" s="227"/>
      <c r="AD230" s="234"/>
    </row>
    <row r="231" spans="1:30" s="213" customFormat="1" ht="20.100000000000001" customHeight="1" x14ac:dyDescent="0.2">
      <c r="A231" s="225" t="s">
        <v>1152</v>
      </c>
      <c r="B231" s="232" t="str">
        <f>VLOOKUP(A231,'DB Accessori'!A:G,7,0)</f>
        <v>A72</v>
      </c>
      <c r="C231" s="227">
        <v>52</v>
      </c>
      <c r="D231" s="233">
        <v>0.4</v>
      </c>
      <c r="E231" s="233"/>
      <c r="F231" s="227">
        <f t="shared" si="31"/>
        <v>31.2</v>
      </c>
      <c r="G231" s="233">
        <v>0.4</v>
      </c>
      <c r="H231" s="233"/>
      <c r="I231" s="227">
        <f t="shared" si="32"/>
        <v>31.2</v>
      </c>
      <c r="J231" s="233">
        <v>0.4</v>
      </c>
      <c r="K231" s="233"/>
      <c r="L231" s="227">
        <f t="shared" si="36"/>
        <v>31.2</v>
      </c>
      <c r="M231" s="233">
        <v>0.4</v>
      </c>
      <c r="N231" s="233"/>
      <c r="O231" s="227">
        <f t="shared" si="37"/>
        <v>31.2</v>
      </c>
      <c r="P231" s="233">
        <v>0.4</v>
      </c>
      <c r="Q231" s="233"/>
      <c r="R231" s="227">
        <f t="shared" si="33"/>
        <v>31.2</v>
      </c>
      <c r="S231" s="233">
        <v>0.4</v>
      </c>
      <c r="T231" s="233"/>
      <c r="U231" s="227">
        <f t="shared" si="34"/>
        <v>31.2</v>
      </c>
      <c r="V231" s="233">
        <v>0.4</v>
      </c>
      <c r="W231" s="233"/>
      <c r="X231" s="227">
        <f t="shared" si="35"/>
        <v>31.2</v>
      </c>
      <c r="Y231" s="227"/>
      <c r="Z231" s="227"/>
      <c r="AD231" s="234"/>
    </row>
    <row r="232" spans="1:30" s="213" customFormat="1" ht="20.100000000000001" customHeight="1" x14ac:dyDescent="0.2">
      <c r="A232" s="225" t="s">
        <v>1154</v>
      </c>
      <c r="B232" s="232" t="str">
        <f>VLOOKUP(A232,'DB Accessori'!A:G,7,0)</f>
        <v>A73</v>
      </c>
      <c r="C232" s="227">
        <v>122</v>
      </c>
      <c r="D232" s="233">
        <v>0.4</v>
      </c>
      <c r="E232" s="233"/>
      <c r="F232" s="227">
        <f t="shared" si="31"/>
        <v>73.2</v>
      </c>
      <c r="G232" s="233">
        <v>0.4</v>
      </c>
      <c r="H232" s="233"/>
      <c r="I232" s="227">
        <f t="shared" si="32"/>
        <v>73.2</v>
      </c>
      <c r="J232" s="233">
        <v>0.4</v>
      </c>
      <c r="K232" s="233"/>
      <c r="L232" s="227">
        <f t="shared" si="36"/>
        <v>73.2</v>
      </c>
      <c r="M232" s="233">
        <v>0.4</v>
      </c>
      <c r="N232" s="233"/>
      <c r="O232" s="227">
        <f t="shared" si="37"/>
        <v>73.2</v>
      </c>
      <c r="P232" s="233">
        <v>0.4</v>
      </c>
      <c r="Q232" s="233"/>
      <c r="R232" s="227">
        <f t="shared" si="33"/>
        <v>73.2</v>
      </c>
      <c r="S232" s="233">
        <v>0.4</v>
      </c>
      <c r="T232" s="233"/>
      <c r="U232" s="227">
        <f t="shared" si="34"/>
        <v>73.2</v>
      </c>
      <c r="V232" s="233">
        <v>0.4</v>
      </c>
      <c r="W232" s="233"/>
      <c r="X232" s="227">
        <f t="shared" si="35"/>
        <v>73.2</v>
      </c>
      <c r="Y232" s="227"/>
      <c r="Z232" s="227"/>
      <c r="AD232" s="234"/>
    </row>
    <row r="233" spans="1:30" s="213" customFormat="1" ht="20.100000000000001" customHeight="1" x14ac:dyDescent="0.2">
      <c r="A233" s="225" t="s">
        <v>1156</v>
      </c>
      <c r="B233" s="232" t="str">
        <f>VLOOKUP(A233,'DB Accessori'!A:G,7,0)</f>
        <v>A74</v>
      </c>
      <c r="C233" s="227">
        <v>52</v>
      </c>
      <c r="D233" s="233">
        <v>0.4</v>
      </c>
      <c r="E233" s="233"/>
      <c r="F233" s="227">
        <f t="shared" si="31"/>
        <v>31.2</v>
      </c>
      <c r="G233" s="233">
        <v>0.4</v>
      </c>
      <c r="H233" s="233"/>
      <c r="I233" s="227">
        <f t="shared" si="32"/>
        <v>31.2</v>
      </c>
      <c r="J233" s="233">
        <v>0.4</v>
      </c>
      <c r="K233" s="233"/>
      <c r="L233" s="227">
        <f t="shared" si="36"/>
        <v>31.2</v>
      </c>
      <c r="M233" s="233">
        <v>0.4</v>
      </c>
      <c r="N233" s="233"/>
      <c r="O233" s="227">
        <f t="shared" si="37"/>
        <v>31.2</v>
      </c>
      <c r="P233" s="233">
        <v>0.4</v>
      </c>
      <c r="Q233" s="233"/>
      <c r="R233" s="227">
        <f t="shared" si="33"/>
        <v>31.2</v>
      </c>
      <c r="S233" s="233">
        <v>0.4</v>
      </c>
      <c r="T233" s="233"/>
      <c r="U233" s="227">
        <f t="shared" si="34"/>
        <v>31.2</v>
      </c>
      <c r="V233" s="233">
        <v>0.4</v>
      </c>
      <c r="W233" s="233"/>
      <c r="X233" s="227">
        <f t="shared" si="35"/>
        <v>31.2</v>
      </c>
      <c r="Y233" s="227"/>
      <c r="Z233" s="227"/>
      <c r="AD233" s="234"/>
    </row>
    <row r="234" spans="1:30" s="213" customFormat="1" ht="20.100000000000001" customHeight="1" x14ac:dyDescent="0.2">
      <c r="A234" s="225" t="s">
        <v>1158</v>
      </c>
      <c r="B234" s="232" t="str">
        <f>VLOOKUP(A234,'DB Accessori'!A:G,7,0)</f>
        <v>A75</v>
      </c>
      <c r="C234" s="227">
        <v>122</v>
      </c>
      <c r="D234" s="233">
        <v>0.4</v>
      </c>
      <c r="E234" s="233"/>
      <c r="F234" s="227">
        <f t="shared" si="31"/>
        <v>73.2</v>
      </c>
      <c r="G234" s="233">
        <v>0.4</v>
      </c>
      <c r="H234" s="233"/>
      <c r="I234" s="227">
        <f t="shared" si="32"/>
        <v>73.2</v>
      </c>
      <c r="J234" s="233">
        <v>0.4</v>
      </c>
      <c r="K234" s="233"/>
      <c r="L234" s="227">
        <f t="shared" si="36"/>
        <v>73.2</v>
      </c>
      <c r="M234" s="233">
        <v>0.4</v>
      </c>
      <c r="N234" s="233"/>
      <c r="O234" s="227">
        <f t="shared" si="37"/>
        <v>73.2</v>
      </c>
      <c r="P234" s="233">
        <v>0.4</v>
      </c>
      <c r="Q234" s="233"/>
      <c r="R234" s="227">
        <f t="shared" si="33"/>
        <v>73.2</v>
      </c>
      <c r="S234" s="233">
        <v>0.4</v>
      </c>
      <c r="T234" s="233"/>
      <c r="U234" s="227">
        <f t="shared" si="34"/>
        <v>73.2</v>
      </c>
      <c r="V234" s="233">
        <v>0.4</v>
      </c>
      <c r="W234" s="233"/>
      <c r="X234" s="227">
        <f t="shared" si="35"/>
        <v>73.2</v>
      </c>
      <c r="Y234" s="227"/>
      <c r="Z234" s="227"/>
      <c r="AD234" s="234"/>
    </row>
    <row r="235" spans="1:30" s="213" customFormat="1" ht="20.100000000000001" customHeight="1" x14ac:dyDescent="0.2">
      <c r="A235" s="225" t="s">
        <v>1160</v>
      </c>
      <c r="B235" s="232" t="str">
        <f>VLOOKUP(A235,'DB Accessori'!A:G,7,0)</f>
        <v>A76</v>
      </c>
      <c r="C235" s="227">
        <v>122</v>
      </c>
      <c r="D235" s="233">
        <v>0.4</v>
      </c>
      <c r="E235" s="233"/>
      <c r="F235" s="227">
        <f t="shared" si="31"/>
        <v>73.2</v>
      </c>
      <c r="G235" s="233">
        <v>0.4</v>
      </c>
      <c r="H235" s="233"/>
      <c r="I235" s="227">
        <f t="shared" si="32"/>
        <v>73.2</v>
      </c>
      <c r="J235" s="233">
        <v>0.4</v>
      </c>
      <c r="K235" s="233"/>
      <c r="L235" s="227">
        <f t="shared" si="36"/>
        <v>73.2</v>
      </c>
      <c r="M235" s="233">
        <v>0.4</v>
      </c>
      <c r="N235" s="233"/>
      <c r="O235" s="227">
        <f t="shared" si="37"/>
        <v>73.2</v>
      </c>
      <c r="P235" s="233">
        <v>0.4</v>
      </c>
      <c r="Q235" s="233"/>
      <c r="R235" s="227">
        <f t="shared" si="33"/>
        <v>73.2</v>
      </c>
      <c r="S235" s="233">
        <v>0.4</v>
      </c>
      <c r="T235" s="233"/>
      <c r="U235" s="227">
        <f t="shared" si="34"/>
        <v>73.2</v>
      </c>
      <c r="V235" s="233">
        <v>0.4</v>
      </c>
      <c r="W235" s="233"/>
      <c r="X235" s="227">
        <f t="shared" si="35"/>
        <v>73.2</v>
      </c>
      <c r="Y235" s="227"/>
      <c r="Z235" s="227"/>
      <c r="AD235" s="234"/>
    </row>
    <row r="236" spans="1:30" s="213" customFormat="1" ht="20.100000000000001" customHeight="1" x14ac:dyDescent="0.2">
      <c r="A236" s="225" t="s">
        <v>1162</v>
      </c>
      <c r="B236" s="232" t="str">
        <f>VLOOKUP(A236,'DB Accessori'!A:G,7,0)</f>
        <v>A77</v>
      </c>
      <c r="C236" s="227">
        <v>278</v>
      </c>
      <c r="D236" s="233">
        <v>0.4</v>
      </c>
      <c r="E236" s="233"/>
      <c r="F236" s="227">
        <f t="shared" si="31"/>
        <v>166.79999999999998</v>
      </c>
      <c r="G236" s="233">
        <v>0.4</v>
      </c>
      <c r="H236" s="233"/>
      <c r="I236" s="227">
        <f t="shared" si="32"/>
        <v>166.79999999999998</v>
      </c>
      <c r="J236" s="233">
        <v>0.4</v>
      </c>
      <c r="K236" s="233"/>
      <c r="L236" s="227">
        <f t="shared" si="36"/>
        <v>166.79999999999998</v>
      </c>
      <c r="M236" s="233">
        <v>0.4</v>
      </c>
      <c r="N236" s="233"/>
      <c r="O236" s="227">
        <f t="shared" si="37"/>
        <v>166.79999999999998</v>
      </c>
      <c r="P236" s="233">
        <v>0.4</v>
      </c>
      <c r="Q236" s="233"/>
      <c r="R236" s="227">
        <f t="shared" si="33"/>
        <v>166.79999999999998</v>
      </c>
      <c r="S236" s="233">
        <v>0.4</v>
      </c>
      <c r="T236" s="233"/>
      <c r="U236" s="227">
        <f t="shared" si="34"/>
        <v>166.79999999999998</v>
      </c>
      <c r="V236" s="233">
        <v>0.4</v>
      </c>
      <c r="W236" s="233"/>
      <c r="X236" s="227">
        <f t="shared" si="35"/>
        <v>166.79999999999998</v>
      </c>
      <c r="Y236" s="227"/>
      <c r="Z236" s="227"/>
      <c r="AD236" s="234"/>
    </row>
    <row r="237" spans="1:30" s="213" customFormat="1" ht="20.100000000000001" customHeight="1" x14ac:dyDescent="0.2">
      <c r="A237" s="225" t="s">
        <v>1486</v>
      </c>
      <c r="B237" s="232" t="str">
        <f>VLOOKUP(A237,'DB Accessori'!A:G,7,0)</f>
        <v>ATF ADVANCED KIT ADAPTERS</v>
      </c>
      <c r="C237" s="227">
        <v>865</v>
      </c>
      <c r="D237" s="233">
        <v>0.4</v>
      </c>
      <c r="E237" s="233"/>
      <c r="F237" s="227">
        <f t="shared" si="31"/>
        <v>519</v>
      </c>
      <c r="G237" s="233">
        <v>0.4</v>
      </c>
      <c r="H237" s="233"/>
      <c r="I237" s="227">
        <f t="shared" si="32"/>
        <v>519</v>
      </c>
      <c r="J237" s="233">
        <v>0.4</v>
      </c>
      <c r="K237" s="233"/>
      <c r="L237" s="227">
        <f t="shared" si="36"/>
        <v>519</v>
      </c>
      <c r="M237" s="233">
        <v>0.4</v>
      </c>
      <c r="N237" s="233"/>
      <c r="O237" s="227">
        <f t="shared" si="37"/>
        <v>519</v>
      </c>
      <c r="P237" s="233">
        <v>0.4</v>
      </c>
      <c r="Q237" s="233"/>
      <c r="R237" s="227">
        <f t="shared" si="33"/>
        <v>519</v>
      </c>
      <c r="S237" s="233">
        <v>0.4</v>
      </c>
      <c r="T237" s="233"/>
      <c r="U237" s="227">
        <f t="shared" si="34"/>
        <v>519</v>
      </c>
      <c r="V237" s="233">
        <v>0.4</v>
      </c>
      <c r="W237" s="233"/>
      <c r="X237" s="227">
        <f t="shared" si="35"/>
        <v>519</v>
      </c>
      <c r="Y237" s="227"/>
      <c r="Z237" s="227"/>
      <c r="AD237" s="234"/>
    </row>
    <row r="238" spans="1:30" s="213" customFormat="1" ht="20.100000000000001" customHeight="1" x14ac:dyDescent="0.2">
      <c r="A238" s="225" t="s">
        <v>1503</v>
      </c>
      <c r="B238" s="232" t="str">
        <f>VLOOKUP(A238,'DB Accessori'!A:G,7,0)</f>
        <v>A78</v>
      </c>
      <c r="C238" s="227">
        <v>130</v>
      </c>
      <c r="D238" s="233">
        <v>0.4</v>
      </c>
      <c r="E238" s="233"/>
      <c r="F238" s="227">
        <f t="shared" si="31"/>
        <v>78</v>
      </c>
      <c r="G238" s="233">
        <v>0.4</v>
      </c>
      <c r="H238" s="233"/>
      <c r="I238" s="227">
        <f t="shared" si="32"/>
        <v>78</v>
      </c>
      <c r="J238" s="233">
        <v>0.4</v>
      </c>
      <c r="K238" s="233"/>
      <c r="L238" s="227">
        <f t="shared" si="36"/>
        <v>78</v>
      </c>
      <c r="M238" s="233">
        <v>0.4</v>
      </c>
      <c r="N238" s="233"/>
      <c r="O238" s="227">
        <f t="shared" si="37"/>
        <v>78</v>
      </c>
      <c r="P238" s="233">
        <v>0.4</v>
      </c>
      <c r="Q238" s="233"/>
      <c r="R238" s="227">
        <f t="shared" si="33"/>
        <v>78</v>
      </c>
      <c r="S238" s="233">
        <v>0.4</v>
      </c>
      <c r="T238" s="233"/>
      <c r="U238" s="227">
        <f t="shared" si="34"/>
        <v>78</v>
      </c>
      <c r="V238" s="233">
        <v>0.4</v>
      </c>
      <c r="W238" s="233"/>
      <c r="X238" s="227">
        <f t="shared" si="35"/>
        <v>78</v>
      </c>
      <c r="Y238" s="227"/>
      <c r="Z238" s="227"/>
      <c r="AD238" s="234"/>
    </row>
    <row r="239" spans="1:30" s="213" customFormat="1" ht="20.100000000000001" customHeight="1" x14ac:dyDescent="0.2">
      <c r="A239" s="225" t="s">
        <v>1504</v>
      </c>
      <c r="B239" s="232" t="str">
        <f>VLOOKUP(A239,'DB Accessori'!A:G,7,0)</f>
        <v>A79</v>
      </c>
      <c r="C239" s="227">
        <v>240</v>
      </c>
      <c r="D239" s="233">
        <v>0.4</v>
      </c>
      <c r="E239" s="233"/>
      <c r="F239" s="227">
        <f t="shared" si="31"/>
        <v>144</v>
      </c>
      <c r="G239" s="233">
        <v>0.4</v>
      </c>
      <c r="H239" s="233"/>
      <c r="I239" s="227">
        <f t="shared" si="32"/>
        <v>144</v>
      </c>
      <c r="J239" s="233">
        <v>0.4</v>
      </c>
      <c r="K239" s="233"/>
      <c r="L239" s="227">
        <f t="shared" si="36"/>
        <v>144</v>
      </c>
      <c r="M239" s="233">
        <v>0.4</v>
      </c>
      <c r="N239" s="233"/>
      <c r="O239" s="227">
        <f t="shared" si="37"/>
        <v>144</v>
      </c>
      <c r="P239" s="233">
        <v>0.4</v>
      </c>
      <c r="Q239" s="233"/>
      <c r="R239" s="227">
        <f t="shared" si="33"/>
        <v>144</v>
      </c>
      <c r="S239" s="233">
        <v>0.4</v>
      </c>
      <c r="T239" s="233"/>
      <c r="U239" s="227">
        <f t="shared" si="34"/>
        <v>144</v>
      </c>
      <c r="V239" s="233">
        <v>0.4</v>
      </c>
      <c r="W239" s="233"/>
      <c r="X239" s="227">
        <f t="shared" si="35"/>
        <v>144</v>
      </c>
      <c r="Y239" s="227"/>
      <c r="Z239" s="227"/>
      <c r="AD239" s="234"/>
    </row>
    <row r="240" spans="1:30" s="213" customFormat="1" ht="20.100000000000001" customHeight="1" x14ac:dyDescent="0.2">
      <c r="A240" s="225" t="s">
        <v>1505</v>
      </c>
      <c r="B240" s="232" t="str">
        <f>VLOOKUP(A240,'DB Accessori'!A:G,7,0)</f>
        <v>A80</v>
      </c>
      <c r="C240" s="227">
        <v>123</v>
      </c>
      <c r="D240" s="233">
        <v>0.4</v>
      </c>
      <c r="E240" s="233"/>
      <c r="F240" s="227">
        <f t="shared" si="31"/>
        <v>73.8</v>
      </c>
      <c r="G240" s="233">
        <v>0.4</v>
      </c>
      <c r="H240" s="233"/>
      <c r="I240" s="227">
        <f t="shared" si="32"/>
        <v>73.8</v>
      </c>
      <c r="J240" s="233">
        <v>0.4</v>
      </c>
      <c r="K240" s="233"/>
      <c r="L240" s="227">
        <f t="shared" si="36"/>
        <v>73.8</v>
      </c>
      <c r="M240" s="233">
        <v>0.4</v>
      </c>
      <c r="N240" s="233"/>
      <c r="O240" s="227">
        <f t="shared" si="37"/>
        <v>73.8</v>
      </c>
      <c r="P240" s="233">
        <v>0.4</v>
      </c>
      <c r="Q240" s="233"/>
      <c r="R240" s="227">
        <f t="shared" si="33"/>
        <v>73.8</v>
      </c>
      <c r="S240" s="233">
        <v>0.4</v>
      </c>
      <c r="T240" s="233"/>
      <c r="U240" s="227">
        <f t="shared" si="34"/>
        <v>73.8</v>
      </c>
      <c r="V240" s="233">
        <v>0.4</v>
      </c>
      <c r="W240" s="233"/>
      <c r="X240" s="227">
        <f t="shared" si="35"/>
        <v>73.8</v>
      </c>
      <c r="Y240" s="227"/>
      <c r="Z240" s="227"/>
      <c r="AD240" s="234"/>
    </row>
    <row r="241" spans="1:30" s="213" customFormat="1" ht="20.100000000000001" customHeight="1" x14ac:dyDescent="0.2">
      <c r="A241" s="225" t="s">
        <v>1506</v>
      </c>
      <c r="B241" s="232" t="str">
        <f>VLOOKUP(A241,'DB Accessori'!A:G,7,0)</f>
        <v>A81</v>
      </c>
      <c r="C241" s="227">
        <v>115</v>
      </c>
      <c r="D241" s="233">
        <v>0.4</v>
      </c>
      <c r="E241" s="233"/>
      <c r="F241" s="227">
        <f t="shared" si="31"/>
        <v>69</v>
      </c>
      <c r="G241" s="233">
        <v>0.4</v>
      </c>
      <c r="H241" s="233"/>
      <c r="I241" s="227">
        <f t="shared" si="32"/>
        <v>69</v>
      </c>
      <c r="J241" s="233">
        <v>0.4</v>
      </c>
      <c r="K241" s="233"/>
      <c r="L241" s="227">
        <f t="shared" si="36"/>
        <v>69</v>
      </c>
      <c r="M241" s="233">
        <v>0.4</v>
      </c>
      <c r="N241" s="233"/>
      <c r="O241" s="227">
        <f t="shared" si="37"/>
        <v>69</v>
      </c>
      <c r="P241" s="233">
        <v>0.4</v>
      </c>
      <c r="Q241" s="233"/>
      <c r="R241" s="227">
        <f t="shared" si="33"/>
        <v>69</v>
      </c>
      <c r="S241" s="233">
        <v>0.4</v>
      </c>
      <c r="T241" s="233"/>
      <c r="U241" s="227">
        <f t="shared" si="34"/>
        <v>69</v>
      </c>
      <c r="V241" s="233">
        <v>0.4</v>
      </c>
      <c r="W241" s="233"/>
      <c r="X241" s="227">
        <f t="shared" si="35"/>
        <v>69</v>
      </c>
      <c r="Y241" s="227"/>
      <c r="Z241" s="227"/>
      <c r="AD241" s="234"/>
    </row>
    <row r="242" spans="1:30" s="213" customFormat="1" ht="20.100000000000001" customHeight="1" x14ac:dyDescent="0.2">
      <c r="A242" s="225" t="s">
        <v>1507</v>
      </c>
      <c r="B242" s="232" t="str">
        <f>VLOOKUP(A242,'DB Accessori'!A:G,7,0)</f>
        <v>A82</v>
      </c>
      <c r="C242" s="227">
        <v>103</v>
      </c>
      <c r="D242" s="233">
        <v>0.4</v>
      </c>
      <c r="E242" s="233"/>
      <c r="F242" s="227">
        <f t="shared" si="31"/>
        <v>61.8</v>
      </c>
      <c r="G242" s="233">
        <v>0.4</v>
      </c>
      <c r="H242" s="233"/>
      <c r="I242" s="227">
        <f t="shared" si="32"/>
        <v>61.8</v>
      </c>
      <c r="J242" s="233">
        <v>0.4</v>
      </c>
      <c r="K242" s="233"/>
      <c r="L242" s="227">
        <f t="shared" si="36"/>
        <v>61.8</v>
      </c>
      <c r="M242" s="233">
        <v>0.4</v>
      </c>
      <c r="N242" s="233"/>
      <c r="O242" s="227">
        <f t="shared" si="37"/>
        <v>61.8</v>
      </c>
      <c r="P242" s="233">
        <v>0.4</v>
      </c>
      <c r="Q242" s="233"/>
      <c r="R242" s="227">
        <f t="shared" si="33"/>
        <v>61.8</v>
      </c>
      <c r="S242" s="233">
        <v>0.4</v>
      </c>
      <c r="T242" s="233"/>
      <c r="U242" s="227">
        <f t="shared" si="34"/>
        <v>61.8</v>
      </c>
      <c r="V242" s="233">
        <v>0.4</v>
      </c>
      <c r="W242" s="233"/>
      <c r="X242" s="227">
        <f t="shared" si="35"/>
        <v>61.8</v>
      </c>
      <c r="Y242" s="227"/>
      <c r="Z242" s="227"/>
      <c r="AD242" s="234"/>
    </row>
    <row r="243" spans="1:30" s="213" customFormat="1" ht="20.100000000000001" customHeight="1" x14ac:dyDescent="0.2">
      <c r="A243" s="225" t="s">
        <v>1508</v>
      </c>
      <c r="B243" s="232" t="str">
        <f>VLOOKUP(A243,'DB Accessori'!A:G,7,0)</f>
        <v>A83</v>
      </c>
      <c r="C243" s="227">
        <v>113</v>
      </c>
      <c r="D243" s="233">
        <v>0.4</v>
      </c>
      <c r="E243" s="233"/>
      <c r="F243" s="227">
        <f t="shared" si="31"/>
        <v>67.8</v>
      </c>
      <c r="G243" s="233">
        <v>0.4</v>
      </c>
      <c r="H243" s="233"/>
      <c r="I243" s="227">
        <f t="shared" si="32"/>
        <v>67.8</v>
      </c>
      <c r="J243" s="233">
        <v>0.4</v>
      </c>
      <c r="K243" s="233"/>
      <c r="L243" s="227">
        <f t="shared" si="36"/>
        <v>67.8</v>
      </c>
      <c r="M243" s="233">
        <v>0.4</v>
      </c>
      <c r="N243" s="233"/>
      <c r="O243" s="227">
        <f t="shared" si="37"/>
        <v>67.8</v>
      </c>
      <c r="P243" s="233">
        <v>0.4</v>
      </c>
      <c r="Q243" s="233"/>
      <c r="R243" s="227">
        <f t="shared" si="33"/>
        <v>67.8</v>
      </c>
      <c r="S243" s="233">
        <v>0.4</v>
      </c>
      <c r="T243" s="233"/>
      <c r="U243" s="227">
        <f t="shared" si="34"/>
        <v>67.8</v>
      </c>
      <c r="V243" s="233">
        <v>0.4</v>
      </c>
      <c r="W243" s="233"/>
      <c r="X243" s="227">
        <f t="shared" si="35"/>
        <v>67.8</v>
      </c>
      <c r="Y243" s="227"/>
      <c r="Z243" s="227"/>
      <c r="AD243" s="234"/>
    </row>
    <row r="244" spans="1:30" s="213" customFormat="1" ht="20.100000000000001" customHeight="1" x14ac:dyDescent="0.2">
      <c r="A244" s="225" t="s">
        <v>1509</v>
      </c>
      <c r="B244" s="232" t="str">
        <f>VLOOKUP(A244,'DB Accessori'!A:G,7,0)</f>
        <v>A84</v>
      </c>
      <c r="C244" s="227">
        <v>100</v>
      </c>
      <c r="D244" s="233">
        <v>0.4</v>
      </c>
      <c r="E244" s="233"/>
      <c r="F244" s="227">
        <f t="shared" si="31"/>
        <v>60</v>
      </c>
      <c r="G244" s="233">
        <v>0.4</v>
      </c>
      <c r="H244" s="233"/>
      <c r="I244" s="227">
        <f t="shared" si="32"/>
        <v>60</v>
      </c>
      <c r="J244" s="233">
        <v>0.4</v>
      </c>
      <c r="K244" s="233"/>
      <c r="L244" s="227">
        <f t="shared" si="36"/>
        <v>60</v>
      </c>
      <c r="M244" s="233">
        <v>0.4</v>
      </c>
      <c r="N244" s="233"/>
      <c r="O244" s="227">
        <f t="shared" si="37"/>
        <v>60</v>
      </c>
      <c r="P244" s="233">
        <v>0.4</v>
      </c>
      <c r="Q244" s="233"/>
      <c r="R244" s="227">
        <f t="shared" si="33"/>
        <v>60</v>
      </c>
      <c r="S244" s="233">
        <v>0.4</v>
      </c>
      <c r="T244" s="233"/>
      <c r="U244" s="227">
        <f t="shared" si="34"/>
        <v>60</v>
      </c>
      <c r="V244" s="233">
        <v>0.4</v>
      </c>
      <c r="W244" s="233"/>
      <c r="X244" s="227">
        <f t="shared" si="35"/>
        <v>60</v>
      </c>
      <c r="Y244" s="227"/>
      <c r="Z244" s="227"/>
      <c r="AD244" s="234"/>
    </row>
    <row r="245" spans="1:30" s="213" customFormat="1" ht="20.100000000000001" customHeight="1" x14ac:dyDescent="0.2">
      <c r="A245" s="225" t="s">
        <v>1510</v>
      </c>
      <c r="B245" s="232" t="str">
        <f>VLOOKUP(A245,'DB Accessori'!A:G,7,0)</f>
        <v>A85</v>
      </c>
      <c r="C245" s="227">
        <v>163</v>
      </c>
      <c r="D245" s="233">
        <v>0.4</v>
      </c>
      <c r="E245" s="233"/>
      <c r="F245" s="227">
        <f t="shared" si="31"/>
        <v>97.8</v>
      </c>
      <c r="G245" s="233">
        <v>0.4</v>
      </c>
      <c r="H245" s="233"/>
      <c r="I245" s="227">
        <f t="shared" si="32"/>
        <v>97.8</v>
      </c>
      <c r="J245" s="233">
        <v>0.4</v>
      </c>
      <c r="K245" s="233"/>
      <c r="L245" s="227">
        <f t="shared" si="36"/>
        <v>97.8</v>
      </c>
      <c r="M245" s="233">
        <v>0.4</v>
      </c>
      <c r="N245" s="233"/>
      <c r="O245" s="227">
        <f t="shared" si="37"/>
        <v>97.8</v>
      </c>
      <c r="P245" s="233">
        <v>0.4</v>
      </c>
      <c r="Q245" s="233"/>
      <c r="R245" s="227">
        <f t="shared" si="33"/>
        <v>97.8</v>
      </c>
      <c r="S245" s="233">
        <v>0.4</v>
      </c>
      <c r="T245" s="233"/>
      <c r="U245" s="227">
        <f t="shared" si="34"/>
        <v>97.8</v>
      </c>
      <c r="V245" s="233">
        <v>0.4</v>
      </c>
      <c r="W245" s="233"/>
      <c r="X245" s="227">
        <f t="shared" si="35"/>
        <v>97.8</v>
      </c>
      <c r="Y245" s="227"/>
      <c r="Z245" s="227"/>
      <c r="AD245" s="234"/>
    </row>
    <row r="246" spans="1:30" s="213" customFormat="1" ht="20.100000000000001" customHeight="1" x14ac:dyDescent="0.2">
      <c r="A246" s="225" t="s">
        <v>1511</v>
      </c>
      <c r="B246" s="232" t="str">
        <f>VLOOKUP(A246,'DB Accessori'!A:G,7,0)</f>
        <v>A86</v>
      </c>
      <c r="C246" s="227">
        <v>105</v>
      </c>
      <c r="D246" s="233">
        <v>0.4</v>
      </c>
      <c r="E246" s="233"/>
      <c r="F246" s="227">
        <f t="shared" si="31"/>
        <v>63</v>
      </c>
      <c r="G246" s="233">
        <v>0.4</v>
      </c>
      <c r="H246" s="233"/>
      <c r="I246" s="227">
        <f t="shared" si="32"/>
        <v>63</v>
      </c>
      <c r="J246" s="233">
        <v>0.4</v>
      </c>
      <c r="K246" s="233"/>
      <c r="L246" s="227">
        <f t="shared" si="36"/>
        <v>63</v>
      </c>
      <c r="M246" s="233">
        <v>0.4</v>
      </c>
      <c r="N246" s="233"/>
      <c r="O246" s="227">
        <f t="shared" si="37"/>
        <v>63</v>
      </c>
      <c r="P246" s="233">
        <v>0.4</v>
      </c>
      <c r="Q246" s="233"/>
      <c r="R246" s="227">
        <f t="shared" si="33"/>
        <v>63</v>
      </c>
      <c r="S246" s="233">
        <v>0.4</v>
      </c>
      <c r="T246" s="233"/>
      <c r="U246" s="227">
        <f t="shared" si="34"/>
        <v>63</v>
      </c>
      <c r="V246" s="233">
        <v>0.4</v>
      </c>
      <c r="W246" s="233"/>
      <c r="X246" s="227">
        <f t="shared" si="35"/>
        <v>63</v>
      </c>
      <c r="Y246" s="227"/>
      <c r="Z246" s="227"/>
      <c r="AD246" s="234"/>
    </row>
    <row r="247" spans="1:30" s="213" customFormat="1" ht="20.100000000000001" customHeight="1" x14ac:dyDescent="0.2">
      <c r="A247" s="225" t="s">
        <v>1512</v>
      </c>
      <c r="B247" s="232" t="str">
        <f>VLOOKUP(A247,'DB Accessori'!A:G,7,0)</f>
        <v>A87</v>
      </c>
      <c r="C247" s="227">
        <v>120</v>
      </c>
      <c r="D247" s="233">
        <v>0.4</v>
      </c>
      <c r="E247" s="233"/>
      <c r="F247" s="227">
        <f t="shared" si="31"/>
        <v>72</v>
      </c>
      <c r="G247" s="233">
        <v>0.4</v>
      </c>
      <c r="H247" s="233"/>
      <c r="I247" s="227">
        <f t="shared" si="32"/>
        <v>72</v>
      </c>
      <c r="J247" s="233">
        <v>0.4</v>
      </c>
      <c r="K247" s="233"/>
      <c r="L247" s="227">
        <f t="shared" si="36"/>
        <v>72</v>
      </c>
      <c r="M247" s="233">
        <v>0.4</v>
      </c>
      <c r="N247" s="233"/>
      <c r="O247" s="227">
        <f t="shared" si="37"/>
        <v>72</v>
      </c>
      <c r="P247" s="233">
        <v>0.4</v>
      </c>
      <c r="Q247" s="233"/>
      <c r="R247" s="227">
        <f t="shared" si="33"/>
        <v>72</v>
      </c>
      <c r="S247" s="233">
        <v>0.4</v>
      </c>
      <c r="T247" s="233"/>
      <c r="U247" s="227">
        <f t="shared" si="34"/>
        <v>72</v>
      </c>
      <c r="V247" s="233">
        <v>0.4</v>
      </c>
      <c r="W247" s="233"/>
      <c r="X247" s="227">
        <f t="shared" si="35"/>
        <v>72</v>
      </c>
      <c r="Y247" s="227"/>
      <c r="Z247" s="227"/>
      <c r="AD247" s="234"/>
    </row>
    <row r="248" spans="1:30" s="213" customFormat="1" ht="20.100000000000001" customHeight="1" x14ac:dyDescent="0.2">
      <c r="A248" s="225"/>
      <c r="B248" s="232"/>
      <c r="C248" s="227"/>
      <c r="D248" s="233"/>
      <c r="E248" s="233"/>
      <c r="F248" s="227"/>
      <c r="G248" s="233"/>
      <c r="H248" s="233"/>
      <c r="I248" s="227"/>
      <c r="J248" s="227"/>
      <c r="K248" s="227"/>
      <c r="L248" s="227"/>
      <c r="M248" s="227"/>
      <c r="N248" s="227"/>
      <c r="O248" s="227"/>
      <c r="P248" s="233"/>
      <c r="Q248" s="233"/>
      <c r="R248" s="227"/>
      <c r="S248" s="233"/>
      <c r="T248" s="233"/>
      <c r="U248" s="227"/>
      <c r="V248" s="233"/>
      <c r="W248" s="233"/>
      <c r="X248" s="227"/>
      <c r="Y248" s="227"/>
      <c r="Z248" s="227"/>
      <c r="AD248" s="234"/>
    </row>
    <row r="249" spans="1:30" s="213" customFormat="1" ht="20.100000000000001" customHeight="1" x14ac:dyDescent="0.2">
      <c r="A249" s="225"/>
      <c r="B249" s="232"/>
      <c r="C249" s="227"/>
      <c r="D249" s="233"/>
      <c r="E249" s="233"/>
      <c r="F249" s="227"/>
      <c r="G249" s="233"/>
      <c r="H249" s="233"/>
      <c r="I249" s="227"/>
      <c r="J249" s="227"/>
      <c r="K249" s="227"/>
      <c r="L249" s="227"/>
      <c r="M249" s="227"/>
      <c r="N249" s="227"/>
      <c r="O249" s="227"/>
      <c r="P249" s="233"/>
      <c r="Q249" s="233"/>
      <c r="R249" s="227"/>
      <c r="S249" s="233"/>
      <c r="T249" s="233"/>
      <c r="U249" s="227"/>
      <c r="V249" s="233"/>
      <c r="W249" s="233"/>
      <c r="X249" s="227"/>
      <c r="Y249" s="227"/>
      <c r="Z249" s="227"/>
      <c r="AD249" s="234"/>
    </row>
    <row r="250" spans="1:30" s="213" customFormat="1" ht="20.100000000000001" customHeight="1" x14ac:dyDescent="0.2">
      <c r="A250" s="225"/>
      <c r="B250" s="232"/>
      <c r="C250" s="227"/>
      <c r="D250" s="233"/>
      <c r="E250" s="233"/>
      <c r="F250" s="227"/>
      <c r="G250" s="233"/>
      <c r="H250" s="233"/>
      <c r="I250" s="227"/>
      <c r="J250" s="227"/>
      <c r="K250" s="227"/>
      <c r="L250" s="227"/>
      <c r="M250" s="227"/>
      <c r="N250" s="227"/>
      <c r="O250" s="227"/>
      <c r="P250" s="233"/>
      <c r="Q250" s="233"/>
      <c r="R250" s="227"/>
      <c r="S250" s="233"/>
      <c r="T250" s="233"/>
      <c r="U250" s="227"/>
      <c r="V250" s="233"/>
      <c r="W250" s="233"/>
      <c r="X250" s="227"/>
      <c r="Y250" s="227"/>
      <c r="Z250" s="227"/>
      <c r="AD250" s="234"/>
    </row>
    <row r="251" spans="1:30" s="213" customFormat="1" ht="20.100000000000001" customHeight="1" x14ac:dyDescent="0.2">
      <c r="A251" s="225"/>
      <c r="B251" s="232"/>
      <c r="C251" s="227"/>
      <c r="D251" s="233"/>
      <c r="E251" s="233"/>
      <c r="F251" s="227"/>
      <c r="G251" s="233"/>
      <c r="H251" s="233"/>
      <c r="I251" s="227"/>
      <c r="J251" s="227"/>
      <c r="K251" s="227"/>
      <c r="L251" s="227"/>
      <c r="M251" s="227"/>
      <c r="N251" s="227"/>
      <c r="O251" s="227"/>
      <c r="P251" s="233"/>
      <c r="Q251" s="233"/>
      <c r="R251" s="227"/>
      <c r="S251" s="233"/>
      <c r="T251" s="233"/>
      <c r="U251" s="227"/>
      <c r="V251" s="233"/>
      <c r="W251" s="233"/>
      <c r="X251" s="227"/>
      <c r="Y251" s="227"/>
      <c r="Z251" s="227"/>
      <c r="AD251" s="234"/>
    </row>
    <row r="252" spans="1:30" s="213" customFormat="1" ht="20.100000000000001" customHeight="1" x14ac:dyDescent="0.2">
      <c r="A252" s="225"/>
      <c r="B252" s="232"/>
      <c r="C252" s="227"/>
      <c r="D252" s="233"/>
      <c r="E252" s="233"/>
      <c r="F252" s="227"/>
      <c r="G252" s="233"/>
      <c r="H252" s="233"/>
      <c r="I252" s="227"/>
      <c r="J252" s="227"/>
      <c r="K252" s="227"/>
      <c r="L252" s="227"/>
      <c r="M252" s="227"/>
      <c r="N252" s="227"/>
      <c r="O252" s="227"/>
      <c r="P252" s="233"/>
      <c r="Q252" s="233"/>
      <c r="R252" s="227"/>
      <c r="S252" s="233"/>
      <c r="T252" s="233"/>
      <c r="U252" s="227"/>
      <c r="V252" s="233"/>
      <c r="W252" s="233"/>
      <c r="X252" s="227"/>
      <c r="Y252" s="227"/>
      <c r="Z252" s="227"/>
      <c r="AD252" s="234"/>
    </row>
    <row r="253" spans="1:30" s="213" customFormat="1" ht="20.100000000000001" customHeight="1" x14ac:dyDescent="0.2">
      <c r="A253" s="225"/>
      <c r="B253" s="232"/>
      <c r="C253" s="227"/>
      <c r="D253" s="233"/>
      <c r="E253" s="233"/>
      <c r="F253" s="227"/>
      <c r="G253" s="233"/>
      <c r="H253" s="233"/>
      <c r="I253" s="227"/>
      <c r="J253" s="227"/>
      <c r="K253" s="227"/>
      <c r="L253" s="227"/>
      <c r="M253" s="227"/>
      <c r="N253" s="227"/>
      <c r="O253" s="227"/>
      <c r="P253" s="233"/>
      <c r="Q253" s="233"/>
      <c r="R253" s="227"/>
      <c r="S253" s="233"/>
      <c r="T253" s="233"/>
      <c r="U253" s="227"/>
      <c r="V253" s="233"/>
      <c r="W253" s="233"/>
      <c r="X253" s="227"/>
      <c r="Y253" s="227"/>
      <c r="Z253" s="227"/>
      <c r="AD253" s="234"/>
    </row>
    <row r="254" spans="1:30" s="213" customFormat="1" ht="20.100000000000001" customHeight="1" x14ac:dyDescent="0.2">
      <c r="A254" s="225"/>
      <c r="B254" s="232"/>
      <c r="C254" s="227"/>
      <c r="D254" s="233"/>
      <c r="E254" s="233"/>
      <c r="F254" s="227"/>
      <c r="G254" s="233"/>
      <c r="H254" s="233"/>
      <c r="I254" s="227"/>
      <c r="J254" s="227"/>
      <c r="K254" s="227"/>
      <c r="L254" s="227"/>
      <c r="M254" s="227"/>
      <c r="N254" s="227"/>
      <c r="O254" s="227"/>
      <c r="P254" s="233"/>
      <c r="Q254" s="233"/>
      <c r="R254" s="227"/>
      <c r="S254" s="233"/>
      <c r="T254" s="233"/>
      <c r="U254" s="227"/>
      <c r="V254" s="233"/>
      <c r="W254" s="233"/>
      <c r="X254" s="227"/>
      <c r="Y254" s="227"/>
      <c r="Z254" s="227"/>
      <c r="AD254" s="234"/>
    </row>
    <row r="255" spans="1:30" s="213" customFormat="1" ht="20.100000000000001" customHeight="1" x14ac:dyDescent="0.2">
      <c r="A255" s="225"/>
      <c r="B255" s="232"/>
      <c r="C255" s="227"/>
      <c r="D255" s="233"/>
      <c r="E255" s="233"/>
      <c r="F255" s="227"/>
      <c r="G255" s="233"/>
      <c r="H255" s="233"/>
      <c r="I255" s="227"/>
      <c r="J255" s="227"/>
      <c r="K255" s="227"/>
      <c r="L255" s="227"/>
      <c r="M255" s="227"/>
      <c r="N255" s="227"/>
      <c r="O255" s="227"/>
      <c r="P255" s="233"/>
      <c r="Q255" s="233"/>
      <c r="R255" s="227"/>
      <c r="S255" s="233"/>
      <c r="T255" s="233"/>
      <c r="U255" s="227"/>
      <c r="V255" s="233"/>
      <c r="W255" s="233"/>
      <c r="X255" s="227"/>
      <c r="Y255" s="227"/>
      <c r="Z255" s="227"/>
      <c r="AD255" s="234"/>
    </row>
    <row r="256" spans="1:30" s="213" customFormat="1" ht="20.100000000000001" customHeight="1" x14ac:dyDescent="0.2">
      <c r="A256" s="225"/>
      <c r="B256" s="232"/>
      <c r="C256" s="227"/>
      <c r="D256" s="233"/>
      <c r="E256" s="233"/>
      <c r="F256" s="227"/>
      <c r="G256" s="233"/>
      <c r="H256" s="233"/>
      <c r="I256" s="227"/>
      <c r="J256" s="227"/>
      <c r="K256" s="227"/>
      <c r="L256" s="227"/>
      <c r="M256" s="227"/>
      <c r="N256" s="227"/>
      <c r="O256" s="227"/>
      <c r="P256" s="233"/>
      <c r="Q256" s="233"/>
      <c r="R256" s="227"/>
      <c r="S256" s="233"/>
      <c r="T256" s="233"/>
      <c r="U256" s="227"/>
      <c r="V256" s="233"/>
      <c r="W256" s="233"/>
      <c r="X256" s="227"/>
      <c r="Y256" s="227"/>
      <c r="Z256" s="227"/>
      <c r="AD256" s="234"/>
    </row>
    <row r="257" spans="1:30" s="213" customFormat="1" ht="20.100000000000001" customHeight="1" x14ac:dyDescent="0.2">
      <c r="A257" s="225"/>
      <c r="B257" s="232"/>
      <c r="C257" s="227"/>
      <c r="D257" s="233"/>
      <c r="E257" s="233"/>
      <c r="F257" s="227"/>
      <c r="G257" s="233"/>
      <c r="H257" s="233"/>
      <c r="I257" s="227"/>
      <c r="J257" s="227"/>
      <c r="K257" s="227"/>
      <c r="L257" s="227"/>
      <c r="M257" s="227"/>
      <c r="N257" s="227"/>
      <c r="O257" s="227"/>
      <c r="P257" s="233"/>
      <c r="Q257" s="233"/>
      <c r="R257" s="227"/>
      <c r="S257" s="233"/>
      <c r="T257" s="233"/>
      <c r="U257" s="227"/>
      <c r="V257" s="233"/>
      <c r="W257" s="233"/>
      <c r="X257" s="227"/>
      <c r="Y257" s="227"/>
      <c r="Z257" s="227"/>
      <c r="AD257" s="234"/>
    </row>
    <row r="258" spans="1:30" s="213" customFormat="1" ht="20.100000000000001" customHeight="1" x14ac:dyDescent="0.2">
      <c r="A258" s="225"/>
      <c r="B258" s="232"/>
      <c r="C258" s="227"/>
      <c r="D258" s="233"/>
      <c r="E258" s="233"/>
      <c r="F258" s="227"/>
      <c r="G258" s="233"/>
      <c r="H258" s="233"/>
      <c r="I258" s="227"/>
      <c r="J258" s="227"/>
      <c r="K258" s="227"/>
      <c r="L258" s="227"/>
      <c r="M258" s="227"/>
      <c r="N258" s="227"/>
      <c r="O258" s="227"/>
      <c r="P258" s="233"/>
      <c r="Q258" s="233"/>
      <c r="R258" s="227"/>
      <c r="S258" s="233"/>
      <c r="T258" s="233"/>
      <c r="U258" s="227"/>
      <c r="V258" s="233"/>
      <c r="W258" s="233"/>
      <c r="X258" s="227"/>
      <c r="Y258" s="227"/>
      <c r="Z258" s="227"/>
      <c r="AD258" s="234"/>
    </row>
    <row r="259" spans="1:30" s="213" customFormat="1" ht="20.100000000000001" customHeight="1" x14ac:dyDescent="0.2">
      <c r="A259" s="225"/>
      <c r="B259" s="232"/>
      <c r="C259" s="227"/>
      <c r="D259" s="233"/>
      <c r="E259" s="233"/>
      <c r="F259" s="227"/>
      <c r="G259" s="233"/>
      <c r="H259" s="233"/>
      <c r="I259" s="227"/>
      <c r="J259" s="227"/>
      <c r="K259" s="227"/>
      <c r="L259" s="227"/>
      <c r="M259" s="227"/>
      <c r="N259" s="227"/>
      <c r="O259" s="227"/>
      <c r="P259" s="233"/>
      <c r="Q259" s="233"/>
      <c r="R259" s="227"/>
      <c r="S259" s="233"/>
      <c r="T259" s="233"/>
      <c r="U259" s="227"/>
      <c r="V259" s="233"/>
      <c r="W259" s="233"/>
      <c r="X259" s="227"/>
      <c r="Y259" s="227"/>
      <c r="Z259" s="227"/>
      <c r="AD259" s="234"/>
    </row>
    <row r="260" spans="1:30" s="213" customFormat="1" ht="20.100000000000001" customHeight="1" x14ac:dyDescent="0.2">
      <c r="A260" s="225"/>
      <c r="B260" s="232"/>
      <c r="C260" s="227"/>
      <c r="D260" s="233"/>
      <c r="E260" s="233"/>
      <c r="F260" s="227"/>
      <c r="G260" s="233"/>
      <c r="H260" s="233"/>
      <c r="I260" s="227"/>
      <c r="J260" s="227"/>
      <c r="K260" s="227"/>
      <c r="L260" s="227"/>
      <c r="M260" s="227"/>
      <c r="N260" s="227"/>
      <c r="O260" s="227"/>
      <c r="P260" s="233"/>
      <c r="Q260" s="233"/>
      <c r="R260" s="227"/>
      <c r="S260" s="233"/>
      <c r="T260" s="233"/>
      <c r="U260" s="227"/>
      <c r="V260" s="233"/>
      <c r="W260" s="233"/>
      <c r="X260" s="227"/>
      <c r="Y260" s="227"/>
      <c r="Z260" s="227"/>
      <c r="AD260" s="234"/>
    </row>
    <row r="261" spans="1:30" s="213" customFormat="1" ht="20.100000000000001" customHeight="1" x14ac:dyDescent="0.2">
      <c r="A261" s="225"/>
      <c r="B261" s="232"/>
      <c r="C261" s="227"/>
      <c r="D261" s="233"/>
      <c r="E261" s="233"/>
      <c r="F261" s="227"/>
      <c r="G261" s="233"/>
      <c r="H261" s="233"/>
      <c r="I261" s="227"/>
      <c r="J261" s="227"/>
      <c r="K261" s="227"/>
      <c r="L261" s="227"/>
      <c r="M261" s="227"/>
      <c r="N261" s="227"/>
      <c r="O261" s="227"/>
      <c r="P261" s="233"/>
      <c r="Q261" s="233"/>
      <c r="R261" s="227"/>
      <c r="S261" s="233"/>
      <c r="T261" s="233"/>
      <c r="U261" s="227"/>
      <c r="V261" s="233"/>
      <c r="W261" s="233"/>
      <c r="X261" s="227"/>
      <c r="Y261" s="227"/>
      <c r="Z261" s="227"/>
      <c r="AD261" s="234"/>
    </row>
    <row r="262" spans="1:30" s="213" customFormat="1" ht="20.100000000000001" customHeight="1" x14ac:dyDescent="0.2">
      <c r="A262" s="225"/>
      <c r="B262" s="232"/>
      <c r="C262" s="227"/>
      <c r="D262" s="233"/>
      <c r="E262" s="233"/>
      <c r="F262" s="227"/>
      <c r="G262" s="233"/>
      <c r="H262" s="233"/>
      <c r="I262" s="227"/>
      <c r="J262" s="227"/>
      <c r="K262" s="227"/>
      <c r="L262" s="227"/>
      <c r="M262" s="227"/>
      <c r="N262" s="227"/>
      <c r="O262" s="227"/>
      <c r="P262" s="233"/>
      <c r="Q262" s="233"/>
      <c r="R262" s="227"/>
      <c r="S262" s="233"/>
      <c r="T262" s="233"/>
      <c r="U262" s="227"/>
      <c r="V262" s="233"/>
      <c r="W262" s="233"/>
      <c r="X262" s="227"/>
      <c r="Y262" s="227"/>
      <c r="Z262" s="227"/>
      <c r="AD262" s="234"/>
    </row>
    <row r="263" spans="1:30" s="213" customFormat="1" ht="20.100000000000001" customHeight="1" x14ac:dyDescent="0.2">
      <c r="A263" s="225"/>
      <c r="B263" s="232"/>
      <c r="C263" s="227"/>
      <c r="D263" s="233"/>
      <c r="E263" s="233"/>
      <c r="F263" s="227"/>
      <c r="G263" s="233"/>
      <c r="H263" s="233"/>
      <c r="I263" s="227"/>
      <c r="J263" s="227"/>
      <c r="K263" s="227"/>
      <c r="L263" s="227"/>
      <c r="M263" s="227"/>
      <c r="N263" s="227"/>
      <c r="O263" s="227"/>
      <c r="P263" s="233"/>
      <c r="Q263" s="233"/>
      <c r="R263" s="227"/>
      <c r="S263" s="233"/>
      <c r="T263" s="233"/>
      <c r="U263" s="227"/>
      <c r="V263" s="233"/>
      <c r="W263" s="233"/>
      <c r="X263" s="227"/>
      <c r="Y263" s="227"/>
      <c r="Z263" s="227"/>
      <c r="AD263" s="234"/>
    </row>
    <row r="264" spans="1:30" s="213" customFormat="1" ht="20.100000000000001" customHeight="1" x14ac:dyDescent="0.2">
      <c r="A264" s="225"/>
      <c r="B264" s="232"/>
      <c r="C264" s="227"/>
      <c r="D264" s="233"/>
      <c r="E264" s="233"/>
      <c r="F264" s="227"/>
      <c r="G264" s="233"/>
      <c r="H264" s="233"/>
      <c r="I264" s="227"/>
      <c r="J264" s="227"/>
      <c r="K264" s="227"/>
      <c r="L264" s="227"/>
      <c r="M264" s="227"/>
      <c r="N264" s="227"/>
      <c r="O264" s="227"/>
      <c r="P264" s="233"/>
      <c r="Q264" s="233"/>
      <c r="R264" s="227"/>
      <c r="S264" s="233"/>
      <c r="T264" s="233"/>
      <c r="U264" s="227"/>
      <c r="V264" s="233"/>
      <c r="W264" s="233"/>
      <c r="X264" s="227"/>
      <c r="Y264" s="227"/>
      <c r="Z264" s="227"/>
      <c r="AD264" s="234"/>
    </row>
    <row r="265" spans="1:30" s="213" customFormat="1" ht="20.100000000000001" customHeight="1" x14ac:dyDescent="0.2">
      <c r="A265" s="225"/>
      <c r="B265" s="232"/>
      <c r="C265" s="227"/>
      <c r="D265" s="233"/>
      <c r="E265" s="233"/>
      <c r="F265" s="227"/>
      <c r="G265" s="233"/>
      <c r="H265" s="233"/>
      <c r="I265" s="227"/>
      <c r="J265" s="227"/>
      <c r="K265" s="227"/>
      <c r="L265" s="227"/>
      <c r="M265" s="227"/>
      <c r="N265" s="227"/>
      <c r="O265" s="227"/>
      <c r="P265" s="233"/>
      <c r="Q265" s="233"/>
      <c r="R265" s="227"/>
      <c r="S265" s="233"/>
      <c r="T265" s="233"/>
      <c r="U265" s="227"/>
      <c r="V265" s="233"/>
      <c r="W265" s="233"/>
      <c r="X265" s="227"/>
      <c r="Y265" s="227"/>
      <c r="Z265" s="227"/>
      <c r="AD265" s="234"/>
    </row>
    <row r="266" spans="1:30" s="213" customFormat="1" ht="20.100000000000001" customHeight="1" x14ac:dyDescent="0.2">
      <c r="A266" s="198"/>
      <c r="B266" s="198"/>
      <c r="C266" s="238"/>
      <c r="D266" s="198"/>
      <c r="E266" s="198"/>
      <c r="F266" s="198"/>
      <c r="G266" s="198"/>
      <c r="H266" s="198"/>
      <c r="I266" s="198"/>
      <c r="J266" s="198"/>
      <c r="K266" s="198"/>
      <c r="L266" s="198"/>
      <c r="M266" s="198"/>
      <c r="N266" s="198"/>
      <c r="O266" s="198"/>
      <c r="P266" s="198"/>
      <c r="Q266" s="198"/>
      <c r="R266" s="198"/>
      <c r="S266" s="198"/>
      <c r="T266" s="198"/>
      <c r="U266" s="198"/>
      <c r="V266" s="198"/>
      <c r="W266" s="198"/>
      <c r="X266" s="233"/>
      <c r="Y266" s="227"/>
      <c r="Z266" s="227"/>
      <c r="AD266" s="234"/>
    </row>
    <row r="267" spans="1:30" s="213" customFormat="1" ht="20.100000000000001" customHeight="1" x14ac:dyDescent="0.2">
      <c r="A267" s="198"/>
      <c r="B267" s="198"/>
      <c r="C267" s="238"/>
      <c r="D267" s="198"/>
      <c r="E267" s="198"/>
      <c r="F267" s="198"/>
      <c r="G267" s="198"/>
      <c r="H267" s="198"/>
      <c r="I267" s="198"/>
      <c r="J267" s="198"/>
      <c r="K267" s="198"/>
      <c r="L267" s="198"/>
      <c r="M267" s="198"/>
      <c r="N267" s="198"/>
      <c r="O267" s="198"/>
      <c r="P267" s="198"/>
      <c r="Q267" s="198"/>
      <c r="R267" s="198"/>
      <c r="S267" s="198"/>
      <c r="T267" s="198"/>
      <c r="U267" s="198"/>
      <c r="V267" s="198"/>
      <c r="W267" s="198"/>
      <c r="X267" s="233"/>
      <c r="Y267" s="227"/>
      <c r="Z267" s="227"/>
      <c r="AD267" s="234"/>
    </row>
    <row r="268" spans="1:30" s="213" customFormat="1" ht="20.100000000000001" customHeight="1" x14ac:dyDescent="0.2">
      <c r="A268" s="198"/>
      <c r="B268" s="198"/>
      <c r="C268" s="238"/>
      <c r="D268" s="198"/>
      <c r="E268" s="198"/>
      <c r="F268" s="198"/>
      <c r="G268" s="198"/>
      <c r="H268" s="198"/>
      <c r="I268" s="198"/>
      <c r="J268" s="198"/>
      <c r="K268" s="198"/>
      <c r="L268" s="198"/>
      <c r="M268" s="198"/>
      <c r="N268" s="198"/>
      <c r="O268" s="198"/>
      <c r="P268" s="198"/>
      <c r="Q268" s="198"/>
      <c r="R268" s="198"/>
      <c r="S268" s="198"/>
      <c r="T268" s="198"/>
      <c r="U268" s="198"/>
      <c r="V268" s="198"/>
      <c r="W268" s="198"/>
      <c r="X268" s="233"/>
      <c r="Y268" s="227"/>
      <c r="Z268" s="227"/>
      <c r="AD268" s="234"/>
    </row>
    <row r="269" spans="1:30" s="213" customFormat="1" ht="20.100000000000001" customHeight="1" x14ac:dyDescent="0.2">
      <c r="A269" s="198"/>
      <c r="B269" s="198"/>
      <c r="C269" s="238"/>
      <c r="D269" s="198"/>
      <c r="E269" s="198"/>
      <c r="F269" s="198"/>
      <c r="G269" s="198"/>
      <c r="H269" s="198"/>
      <c r="I269" s="198"/>
      <c r="J269" s="198"/>
      <c r="K269" s="198"/>
      <c r="L269" s="198"/>
      <c r="M269" s="198"/>
      <c r="N269" s="198"/>
      <c r="O269" s="198"/>
      <c r="P269" s="198"/>
      <c r="Q269" s="198"/>
      <c r="R269" s="198"/>
      <c r="S269" s="198"/>
      <c r="T269" s="198"/>
      <c r="U269" s="198"/>
      <c r="V269" s="198"/>
      <c r="W269" s="198"/>
      <c r="X269" s="233"/>
      <c r="Y269" s="227"/>
      <c r="Z269" s="227"/>
      <c r="AD269" s="234"/>
    </row>
    <row r="270" spans="1:30" s="213" customFormat="1" ht="20.100000000000001" customHeight="1" x14ac:dyDescent="0.2">
      <c r="A270" s="198"/>
      <c r="B270" s="198"/>
      <c r="C270" s="238"/>
      <c r="D270" s="198"/>
      <c r="E270" s="198"/>
      <c r="F270" s="198"/>
      <c r="G270" s="198"/>
      <c r="H270" s="198"/>
      <c r="I270" s="198"/>
      <c r="J270" s="198"/>
      <c r="K270" s="198"/>
      <c r="L270" s="198"/>
      <c r="M270" s="198"/>
      <c r="N270" s="198"/>
      <c r="O270" s="198"/>
      <c r="P270" s="198"/>
      <c r="Q270" s="198"/>
      <c r="R270" s="198"/>
      <c r="S270" s="198"/>
      <c r="T270" s="198"/>
      <c r="U270" s="198"/>
      <c r="V270" s="198"/>
      <c r="W270" s="198"/>
      <c r="X270" s="233"/>
      <c r="Y270" s="227"/>
      <c r="Z270" s="227"/>
      <c r="AD270" s="234"/>
    </row>
    <row r="271" spans="1:30" s="213" customFormat="1" ht="20.100000000000001" customHeight="1" x14ac:dyDescent="0.2">
      <c r="A271" s="198"/>
      <c r="B271" s="198"/>
      <c r="C271" s="238"/>
      <c r="D271" s="198"/>
      <c r="E271" s="198"/>
      <c r="F271" s="198"/>
      <c r="G271" s="198"/>
      <c r="H271" s="198"/>
      <c r="I271" s="198"/>
      <c r="J271" s="198"/>
      <c r="K271" s="198"/>
      <c r="L271" s="198"/>
      <c r="M271" s="198"/>
      <c r="N271" s="198"/>
      <c r="O271" s="198"/>
      <c r="P271" s="198"/>
      <c r="Q271" s="198"/>
      <c r="R271" s="198"/>
      <c r="S271" s="198"/>
      <c r="T271" s="198"/>
      <c r="U271" s="198"/>
      <c r="V271" s="198"/>
      <c r="W271" s="198"/>
      <c r="X271" s="233"/>
      <c r="Y271" s="227"/>
      <c r="Z271" s="227"/>
      <c r="AD271" s="234"/>
    </row>
    <row r="272" spans="1:30" s="213" customFormat="1" ht="20.100000000000001" customHeight="1" x14ac:dyDescent="0.2">
      <c r="A272" s="198"/>
      <c r="B272" s="198"/>
      <c r="C272" s="238"/>
      <c r="D272" s="198"/>
      <c r="E272" s="198"/>
      <c r="F272" s="198"/>
      <c r="G272" s="198"/>
      <c r="H272" s="198"/>
      <c r="I272" s="198"/>
      <c r="J272" s="198"/>
      <c r="K272" s="198"/>
      <c r="L272" s="198"/>
      <c r="M272" s="198"/>
      <c r="N272" s="198"/>
      <c r="O272" s="198"/>
      <c r="P272" s="198"/>
      <c r="Q272" s="198"/>
      <c r="R272" s="198"/>
      <c r="S272" s="198"/>
      <c r="T272" s="198"/>
      <c r="U272" s="198"/>
      <c r="V272" s="198"/>
      <c r="W272" s="198"/>
      <c r="X272" s="233"/>
      <c r="Y272" s="227"/>
      <c r="Z272" s="227"/>
      <c r="AD272" s="234"/>
    </row>
    <row r="273" spans="1:30" s="213" customFormat="1" ht="20.100000000000001" customHeight="1" x14ac:dyDescent="0.2">
      <c r="A273" s="198"/>
      <c r="B273" s="198"/>
      <c r="C273" s="238"/>
      <c r="D273" s="198"/>
      <c r="E273" s="198"/>
      <c r="F273" s="198"/>
      <c r="G273" s="198"/>
      <c r="H273" s="198"/>
      <c r="I273" s="198"/>
      <c r="J273" s="198"/>
      <c r="K273" s="198"/>
      <c r="L273" s="198"/>
      <c r="M273" s="198"/>
      <c r="N273" s="198"/>
      <c r="O273" s="198"/>
      <c r="P273" s="198"/>
      <c r="Q273" s="198"/>
      <c r="R273" s="198"/>
      <c r="S273" s="198"/>
      <c r="T273" s="198"/>
      <c r="U273" s="198"/>
      <c r="V273" s="198"/>
      <c r="W273" s="198"/>
      <c r="X273" s="233"/>
      <c r="Y273" s="227"/>
      <c r="Z273" s="227"/>
      <c r="AD273" s="234"/>
    </row>
    <row r="274" spans="1:30" s="213" customFormat="1" ht="20.100000000000001" customHeight="1" x14ac:dyDescent="0.2">
      <c r="A274" s="198"/>
      <c r="B274" s="198"/>
      <c r="C274" s="238"/>
      <c r="D274" s="198"/>
      <c r="E274" s="198"/>
      <c r="F274" s="198"/>
      <c r="G274" s="198"/>
      <c r="H274" s="198"/>
      <c r="I274" s="198"/>
      <c r="J274" s="198"/>
      <c r="K274" s="198"/>
      <c r="L274" s="198"/>
      <c r="M274" s="198"/>
      <c r="N274" s="198"/>
      <c r="O274" s="198"/>
      <c r="P274" s="198"/>
      <c r="Q274" s="198"/>
      <c r="R274" s="198"/>
      <c r="S274" s="198"/>
      <c r="T274" s="198"/>
      <c r="U274" s="198"/>
      <c r="V274" s="198"/>
      <c r="W274" s="198"/>
      <c r="X274" s="233"/>
      <c r="Y274" s="227"/>
      <c r="Z274" s="227"/>
      <c r="AD274" s="234"/>
    </row>
    <row r="275" spans="1:30" s="213" customFormat="1" ht="20.100000000000001" customHeight="1" x14ac:dyDescent="0.2">
      <c r="A275" s="198"/>
      <c r="B275" s="198"/>
      <c r="C275" s="238"/>
      <c r="D275" s="198"/>
      <c r="E275" s="198"/>
      <c r="F275" s="198"/>
      <c r="G275" s="198"/>
      <c r="H275" s="198"/>
      <c r="I275" s="198"/>
      <c r="J275" s="198"/>
      <c r="K275" s="198"/>
      <c r="L275" s="198"/>
      <c r="M275" s="198"/>
      <c r="N275" s="198"/>
      <c r="O275" s="198"/>
      <c r="P275" s="198"/>
      <c r="Q275" s="198"/>
      <c r="R275" s="198"/>
      <c r="S275" s="198"/>
      <c r="T275" s="198"/>
      <c r="U275" s="198"/>
      <c r="V275" s="198"/>
      <c r="W275" s="198"/>
      <c r="X275" s="233"/>
      <c r="Y275" s="227"/>
      <c r="Z275" s="227"/>
      <c r="AD275" s="234"/>
    </row>
    <row r="276" spans="1:30" s="213" customFormat="1" ht="20.100000000000001" customHeight="1" x14ac:dyDescent="0.2">
      <c r="A276" s="198"/>
      <c r="B276" s="198"/>
      <c r="C276" s="238"/>
      <c r="D276" s="198"/>
      <c r="E276" s="198"/>
      <c r="F276" s="198"/>
      <c r="G276" s="198"/>
      <c r="H276" s="198"/>
      <c r="I276" s="198"/>
      <c r="J276" s="198"/>
      <c r="K276" s="198"/>
      <c r="L276" s="198"/>
      <c r="M276" s="198"/>
      <c r="N276" s="198"/>
      <c r="O276" s="198"/>
      <c r="P276" s="198"/>
      <c r="Q276" s="198"/>
      <c r="R276" s="198"/>
      <c r="S276" s="198"/>
      <c r="T276" s="198"/>
      <c r="U276" s="198"/>
      <c r="V276" s="198"/>
      <c r="W276" s="198"/>
      <c r="X276" s="233"/>
      <c r="Y276" s="227"/>
      <c r="Z276" s="227"/>
      <c r="AD276" s="234"/>
    </row>
    <row r="277" spans="1:30" s="213" customFormat="1" ht="20.100000000000001" customHeight="1" x14ac:dyDescent="0.2">
      <c r="A277" s="198"/>
      <c r="B277" s="198"/>
      <c r="C277" s="238"/>
      <c r="D277" s="198"/>
      <c r="E277" s="198"/>
      <c r="F277" s="198"/>
      <c r="G277" s="198"/>
      <c r="H277" s="198"/>
      <c r="I277" s="198"/>
      <c r="J277" s="198"/>
      <c r="K277" s="198"/>
      <c r="L277" s="198"/>
      <c r="M277" s="198"/>
      <c r="N277" s="198"/>
      <c r="O277" s="198"/>
      <c r="P277" s="198"/>
      <c r="Q277" s="198"/>
      <c r="R277" s="198"/>
      <c r="S277" s="198"/>
      <c r="T277" s="198"/>
      <c r="U277" s="198"/>
      <c r="V277" s="198"/>
      <c r="W277" s="198"/>
      <c r="X277" s="233"/>
      <c r="Y277" s="227"/>
      <c r="Z277" s="227"/>
      <c r="AD277" s="234"/>
    </row>
    <row r="278" spans="1:30" s="213" customFormat="1" ht="20.100000000000001" customHeight="1" x14ac:dyDescent="0.2">
      <c r="A278" s="198"/>
      <c r="B278" s="198"/>
      <c r="C278" s="238"/>
      <c r="D278" s="198"/>
      <c r="E278" s="198"/>
      <c r="F278" s="198"/>
      <c r="G278" s="198"/>
      <c r="H278" s="198"/>
      <c r="I278" s="198"/>
      <c r="J278" s="198"/>
      <c r="K278" s="198"/>
      <c r="L278" s="198"/>
      <c r="M278" s="198"/>
      <c r="N278" s="198"/>
      <c r="O278" s="198"/>
      <c r="P278" s="198"/>
      <c r="Q278" s="198"/>
      <c r="R278" s="198"/>
      <c r="S278" s="198"/>
      <c r="T278" s="198"/>
      <c r="U278" s="198"/>
      <c r="V278" s="198"/>
      <c r="W278" s="198"/>
      <c r="X278" s="233"/>
      <c r="Y278" s="227"/>
      <c r="Z278" s="227"/>
      <c r="AD278" s="234"/>
    </row>
    <row r="279" spans="1:30" s="213" customFormat="1" ht="20.100000000000001" customHeight="1" x14ac:dyDescent="0.2">
      <c r="A279" s="198"/>
      <c r="B279" s="198"/>
      <c r="C279" s="238"/>
      <c r="D279" s="198"/>
      <c r="E279" s="198"/>
      <c r="F279" s="198"/>
      <c r="G279" s="198"/>
      <c r="H279" s="198"/>
      <c r="I279" s="198"/>
      <c r="J279" s="198"/>
      <c r="K279" s="198"/>
      <c r="L279" s="198"/>
      <c r="M279" s="198"/>
      <c r="N279" s="198"/>
      <c r="O279" s="198"/>
      <c r="P279" s="198"/>
      <c r="Q279" s="198"/>
      <c r="R279" s="198"/>
      <c r="S279" s="198"/>
      <c r="T279" s="198"/>
      <c r="U279" s="198"/>
      <c r="V279" s="198"/>
      <c r="W279" s="198"/>
      <c r="X279" s="233"/>
      <c r="Y279" s="227"/>
      <c r="Z279" s="227"/>
      <c r="AD279" s="234"/>
    </row>
    <row r="280" spans="1:30" s="213" customFormat="1" ht="20.100000000000001" customHeight="1" x14ac:dyDescent="0.2">
      <c r="A280" s="198"/>
      <c r="B280" s="198"/>
      <c r="C280" s="238"/>
      <c r="D280" s="198"/>
      <c r="E280" s="198"/>
      <c r="F280" s="198"/>
      <c r="G280" s="198"/>
      <c r="H280" s="198"/>
      <c r="I280" s="198"/>
      <c r="J280" s="198"/>
      <c r="K280" s="198"/>
      <c r="L280" s="198"/>
      <c r="M280" s="198"/>
      <c r="N280" s="198"/>
      <c r="O280" s="198"/>
      <c r="P280" s="198"/>
      <c r="Q280" s="198"/>
      <c r="R280" s="198"/>
      <c r="S280" s="198"/>
      <c r="T280" s="198"/>
      <c r="U280" s="198"/>
      <c r="V280" s="198"/>
      <c r="W280" s="198"/>
      <c r="X280" s="233"/>
      <c r="Y280" s="227"/>
      <c r="Z280" s="227"/>
      <c r="AD280" s="234"/>
    </row>
    <row r="281" spans="1:30" s="213" customFormat="1" ht="20.100000000000001" customHeight="1" x14ac:dyDescent="0.2">
      <c r="A281" s="198"/>
      <c r="B281" s="198"/>
      <c r="C281" s="238"/>
      <c r="D281" s="198"/>
      <c r="E281" s="198"/>
      <c r="F281" s="198"/>
      <c r="G281" s="198"/>
      <c r="H281" s="198"/>
      <c r="I281" s="198"/>
      <c r="J281" s="198"/>
      <c r="K281" s="198"/>
      <c r="L281" s="198"/>
      <c r="M281" s="198"/>
      <c r="N281" s="198"/>
      <c r="O281" s="198"/>
      <c r="P281" s="198"/>
      <c r="Q281" s="198"/>
      <c r="R281" s="198"/>
      <c r="S281" s="198"/>
      <c r="T281" s="198"/>
      <c r="U281" s="198"/>
      <c r="V281" s="198"/>
      <c r="W281" s="198"/>
      <c r="X281" s="233"/>
      <c r="Y281" s="227"/>
      <c r="Z281" s="227"/>
      <c r="AD281" s="234"/>
    </row>
    <row r="282" spans="1:30" s="213" customFormat="1" ht="20.100000000000001" customHeight="1" x14ac:dyDescent="0.2">
      <c r="A282" s="198"/>
      <c r="B282" s="198"/>
      <c r="C282" s="238"/>
      <c r="D282" s="198"/>
      <c r="E282" s="198"/>
      <c r="F282" s="198"/>
      <c r="G282" s="198"/>
      <c r="H282" s="198"/>
      <c r="I282" s="198"/>
      <c r="J282" s="198"/>
      <c r="K282" s="198"/>
      <c r="L282" s="198"/>
      <c r="M282" s="198"/>
      <c r="N282" s="198"/>
      <c r="O282" s="198"/>
      <c r="P282" s="198"/>
      <c r="Q282" s="198"/>
      <c r="R282" s="198"/>
      <c r="S282" s="198"/>
      <c r="T282" s="198"/>
      <c r="U282" s="198"/>
      <c r="V282" s="198"/>
      <c r="W282" s="198"/>
      <c r="X282" s="233"/>
      <c r="Y282" s="227"/>
      <c r="Z282" s="227"/>
      <c r="AD282" s="234"/>
    </row>
    <row r="283" spans="1:30" s="213" customFormat="1" ht="20.100000000000001" customHeight="1" x14ac:dyDescent="0.2">
      <c r="A283" s="198"/>
      <c r="B283" s="198"/>
      <c r="C283" s="238"/>
      <c r="D283" s="198"/>
      <c r="E283" s="198"/>
      <c r="F283" s="198"/>
      <c r="G283" s="198"/>
      <c r="H283" s="198"/>
      <c r="I283" s="198"/>
      <c r="J283" s="198"/>
      <c r="K283" s="198"/>
      <c r="L283" s="198"/>
      <c r="M283" s="198"/>
      <c r="N283" s="198"/>
      <c r="O283" s="198"/>
      <c r="P283" s="198"/>
      <c r="Q283" s="198"/>
      <c r="R283" s="198"/>
      <c r="S283" s="198"/>
      <c r="T283" s="198"/>
      <c r="U283" s="198"/>
      <c r="V283" s="198"/>
      <c r="W283" s="198"/>
      <c r="X283" s="233"/>
      <c r="Y283" s="227"/>
      <c r="Z283" s="227"/>
      <c r="AD283" s="234"/>
    </row>
    <row r="284" spans="1:30" s="213" customFormat="1" ht="20.100000000000001" customHeight="1" x14ac:dyDescent="0.2">
      <c r="A284" s="198"/>
      <c r="B284" s="198"/>
      <c r="C284" s="238"/>
      <c r="D284" s="198"/>
      <c r="E284" s="198"/>
      <c r="F284" s="198"/>
      <c r="G284" s="198"/>
      <c r="H284" s="198"/>
      <c r="I284" s="198"/>
      <c r="J284" s="198"/>
      <c r="K284" s="198"/>
      <c r="L284" s="198"/>
      <c r="M284" s="198"/>
      <c r="N284" s="198"/>
      <c r="O284" s="198"/>
      <c r="P284" s="198"/>
      <c r="Q284" s="198"/>
      <c r="R284" s="198"/>
      <c r="S284" s="198"/>
      <c r="T284" s="198"/>
      <c r="U284" s="198"/>
      <c r="V284" s="198"/>
      <c r="W284" s="198"/>
      <c r="X284" s="233"/>
      <c r="Y284" s="227"/>
      <c r="Z284" s="227"/>
      <c r="AD284" s="234"/>
    </row>
    <row r="285" spans="1:30" s="213" customFormat="1" ht="20.100000000000001" customHeight="1" x14ac:dyDescent="0.2">
      <c r="A285" s="198"/>
      <c r="B285" s="198"/>
      <c r="C285" s="238"/>
      <c r="D285" s="198"/>
      <c r="E285" s="198"/>
      <c r="F285" s="198"/>
      <c r="G285" s="198"/>
      <c r="H285" s="198"/>
      <c r="I285" s="198"/>
      <c r="J285" s="198"/>
      <c r="K285" s="198"/>
      <c r="L285" s="198"/>
      <c r="M285" s="198"/>
      <c r="N285" s="198"/>
      <c r="O285" s="198"/>
      <c r="P285" s="198"/>
      <c r="Q285" s="198"/>
      <c r="R285" s="198"/>
      <c r="S285" s="198"/>
      <c r="T285" s="198"/>
      <c r="U285" s="198"/>
      <c r="V285" s="198"/>
      <c r="W285" s="198"/>
      <c r="X285" s="233"/>
      <c r="Y285" s="227"/>
      <c r="Z285" s="227"/>
      <c r="AD285" s="234"/>
    </row>
    <row r="286" spans="1:30" s="213" customFormat="1" ht="20.100000000000001" customHeight="1" x14ac:dyDescent="0.2">
      <c r="A286" s="198"/>
      <c r="B286" s="198"/>
      <c r="C286" s="238"/>
      <c r="D286" s="198"/>
      <c r="E286" s="198"/>
      <c r="F286" s="198"/>
      <c r="G286" s="198"/>
      <c r="H286" s="198"/>
      <c r="I286" s="198"/>
      <c r="J286" s="198"/>
      <c r="K286" s="198"/>
      <c r="L286" s="198"/>
      <c r="M286" s="198"/>
      <c r="N286" s="198"/>
      <c r="O286" s="198"/>
      <c r="P286" s="198"/>
      <c r="Q286" s="198"/>
      <c r="R286" s="198"/>
      <c r="S286" s="198"/>
      <c r="T286" s="198"/>
      <c r="U286" s="198"/>
      <c r="V286" s="198"/>
      <c r="W286" s="198"/>
      <c r="X286" s="233"/>
      <c r="Y286" s="227"/>
      <c r="Z286" s="227"/>
      <c r="AD286" s="234"/>
    </row>
    <row r="287" spans="1:30" s="213" customFormat="1" ht="20.100000000000001" customHeight="1" x14ac:dyDescent="0.2">
      <c r="A287" s="198"/>
      <c r="B287" s="198"/>
      <c r="C287" s="238"/>
      <c r="D287" s="198"/>
      <c r="E287" s="198"/>
      <c r="F287" s="198"/>
      <c r="G287" s="198"/>
      <c r="H287" s="198"/>
      <c r="I287" s="198"/>
      <c r="J287" s="198"/>
      <c r="K287" s="198"/>
      <c r="L287" s="198"/>
      <c r="M287" s="198"/>
      <c r="N287" s="198"/>
      <c r="O287" s="198"/>
      <c r="P287" s="198"/>
      <c r="Q287" s="198"/>
      <c r="R287" s="198"/>
      <c r="S287" s="198"/>
      <c r="T287" s="198"/>
      <c r="U287" s="198"/>
      <c r="V287" s="198"/>
      <c r="W287" s="198"/>
      <c r="X287" s="233"/>
      <c r="Y287" s="227"/>
      <c r="Z287" s="227"/>
      <c r="AD287" s="234"/>
    </row>
    <row r="288" spans="1:30" s="213" customFormat="1" ht="20.100000000000001" customHeight="1" x14ac:dyDescent="0.2">
      <c r="A288" s="198"/>
      <c r="B288" s="198"/>
      <c r="C288" s="238"/>
      <c r="D288" s="198"/>
      <c r="E288" s="198"/>
      <c r="F288" s="198"/>
      <c r="G288" s="198"/>
      <c r="H288" s="198"/>
      <c r="I288" s="198"/>
      <c r="J288" s="198"/>
      <c r="K288" s="198"/>
      <c r="L288" s="198"/>
      <c r="M288" s="198"/>
      <c r="N288" s="198"/>
      <c r="O288" s="198"/>
      <c r="P288" s="198"/>
      <c r="Q288" s="198"/>
      <c r="R288" s="198"/>
      <c r="S288" s="198"/>
      <c r="T288" s="198"/>
      <c r="U288" s="198"/>
      <c r="V288" s="198"/>
      <c r="W288" s="198"/>
      <c r="X288" s="233"/>
      <c r="Y288" s="227"/>
      <c r="Z288" s="227"/>
      <c r="AD288" s="234"/>
    </row>
    <row r="289" spans="1:30" s="213" customFormat="1" ht="20.100000000000001" customHeight="1" x14ac:dyDescent="0.2">
      <c r="A289" s="198"/>
      <c r="B289" s="198"/>
      <c r="C289" s="238"/>
      <c r="D289" s="198"/>
      <c r="E289" s="198"/>
      <c r="F289" s="198"/>
      <c r="G289" s="198"/>
      <c r="H289" s="198"/>
      <c r="I289" s="198"/>
      <c r="J289" s="198"/>
      <c r="K289" s="198"/>
      <c r="L289" s="198"/>
      <c r="M289" s="198"/>
      <c r="N289" s="198"/>
      <c r="O289" s="198"/>
      <c r="P289" s="198"/>
      <c r="Q289" s="198"/>
      <c r="R289" s="198"/>
      <c r="S289" s="198"/>
      <c r="T289" s="198"/>
      <c r="U289" s="198"/>
      <c r="V289" s="198"/>
      <c r="W289" s="198"/>
      <c r="X289" s="233"/>
      <c r="Y289" s="227"/>
      <c r="Z289" s="227"/>
      <c r="AD289" s="234"/>
    </row>
    <row r="290" spans="1:30" s="213" customFormat="1" ht="20.100000000000001" customHeight="1" x14ac:dyDescent="0.2">
      <c r="A290" s="198"/>
      <c r="B290" s="198"/>
      <c r="C290" s="238"/>
      <c r="D290" s="198"/>
      <c r="E290" s="198"/>
      <c r="F290" s="198"/>
      <c r="G290" s="198"/>
      <c r="H290" s="198"/>
      <c r="I290" s="198"/>
      <c r="J290" s="198"/>
      <c r="K290" s="198"/>
      <c r="L290" s="198"/>
      <c r="M290" s="198"/>
      <c r="N290" s="198"/>
      <c r="O290" s="198"/>
      <c r="P290" s="198"/>
      <c r="Q290" s="198"/>
      <c r="R290" s="198"/>
      <c r="S290" s="198"/>
      <c r="T290" s="198"/>
      <c r="U290" s="198"/>
      <c r="V290" s="198"/>
      <c r="W290" s="198"/>
      <c r="X290" s="233"/>
      <c r="Y290" s="227"/>
      <c r="Z290" s="227"/>
      <c r="AD290" s="234"/>
    </row>
    <row r="291" spans="1:30" s="213" customFormat="1" ht="20.100000000000001" customHeight="1" x14ac:dyDescent="0.2">
      <c r="A291" s="198"/>
      <c r="B291" s="198"/>
      <c r="C291" s="238"/>
      <c r="D291" s="198"/>
      <c r="E291" s="198"/>
      <c r="F291" s="198"/>
      <c r="G291" s="198"/>
      <c r="H291" s="198"/>
      <c r="I291" s="198"/>
      <c r="J291" s="198"/>
      <c r="K291" s="198"/>
      <c r="L291" s="198"/>
      <c r="M291" s="198"/>
      <c r="N291" s="198"/>
      <c r="O291" s="198"/>
      <c r="P291" s="198"/>
      <c r="Q291" s="198"/>
      <c r="R291" s="198"/>
      <c r="S291" s="198"/>
      <c r="T291" s="198"/>
      <c r="U291" s="198"/>
      <c r="V291" s="198"/>
      <c r="W291" s="198"/>
      <c r="X291" s="233"/>
      <c r="Y291" s="227"/>
      <c r="Z291" s="227"/>
      <c r="AD291" s="234"/>
    </row>
    <row r="292" spans="1:30" s="213" customFormat="1" ht="20.100000000000001" customHeight="1" x14ac:dyDescent="0.2">
      <c r="A292" s="198"/>
      <c r="B292" s="198"/>
      <c r="C292" s="238"/>
      <c r="D292" s="198"/>
      <c r="E292" s="198"/>
      <c r="F292" s="198"/>
      <c r="G292" s="198"/>
      <c r="H292" s="198"/>
      <c r="I292" s="198"/>
      <c r="J292" s="198"/>
      <c r="K292" s="198"/>
      <c r="L292" s="198"/>
      <c r="M292" s="198"/>
      <c r="N292" s="198"/>
      <c r="O292" s="198"/>
      <c r="P292" s="198"/>
      <c r="Q292" s="198"/>
      <c r="R292" s="198"/>
      <c r="S292" s="198"/>
      <c r="T292" s="198"/>
      <c r="U292" s="198"/>
      <c r="V292" s="198"/>
      <c r="W292" s="198"/>
      <c r="X292" s="233"/>
      <c r="Y292" s="227"/>
      <c r="Z292" s="227"/>
      <c r="AD292" s="234"/>
    </row>
    <row r="293" spans="1:30" s="213" customFormat="1" ht="20.100000000000001" customHeight="1" x14ac:dyDescent="0.2">
      <c r="A293" s="198"/>
      <c r="B293" s="198"/>
      <c r="C293" s="238"/>
      <c r="D293" s="198"/>
      <c r="E293" s="198"/>
      <c r="F293" s="198"/>
      <c r="G293" s="198"/>
      <c r="H293" s="198"/>
      <c r="I293" s="198"/>
      <c r="J293" s="198"/>
      <c r="K293" s="198"/>
      <c r="L293" s="198"/>
      <c r="M293" s="198"/>
      <c r="N293" s="198"/>
      <c r="O293" s="198"/>
      <c r="P293" s="198"/>
      <c r="Q293" s="198"/>
      <c r="R293" s="198"/>
      <c r="S293" s="198"/>
      <c r="T293" s="198"/>
      <c r="U293" s="198"/>
      <c r="V293" s="198"/>
      <c r="W293" s="198"/>
      <c r="X293" s="233"/>
      <c r="Y293" s="227"/>
      <c r="Z293" s="227"/>
      <c r="AD293" s="234"/>
    </row>
    <row r="294" spans="1:30" s="213" customFormat="1" ht="20.100000000000001" customHeight="1" x14ac:dyDescent="0.2">
      <c r="A294" s="198"/>
      <c r="B294" s="198"/>
      <c r="C294" s="238"/>
      <c r="D294" s="198"/>
      <c r="E294" s="198"/>
      <c r="F294" s="198"/>
      <c r="G294" s="198"/>
      <c r="H294" s="198"/>
      <c r="I294" s="198"/>
      <c r="J294" s="198"/>
      <c r="K294" s="198"/>
      <c r="L294" s="198"/>
      <c r="M294" s="198"/>
      <c r="N294" s="198"/>
      <c r="O294" s="198"/>
      <c r="P294" s="198"/>
      <c r="Q294" s="198"/>
      <c r="R294" s="198"/>
      <c r="S294" s="198"/>
      <c r="T294" s="198"/>
      <c r="U294" s="198"/>
      <c r="V294" s="198"/>
      <c r="W294" s="198"/>
      <c r="X294" s="233"/>
      <c r="Y294" s="227"/>
      <c r="Z294" s="227"/>
      <c r="AD294" s="234"/>
    </row>
    <row r="295" spans="1:30" s="213" customFormat="1" ht="20.100000000000001" customHeight="1" x14ac:dyDescent="0.2">
      <c r="A295" s="198"/>
      <c r="B295" s="198"/>
      <c r="C295" s="238"/>
      <c r="D295" s="198"/>
      <c r="E295" s="198"/>
      <c r="F295" s="198"/>
      <c r="G295" s="198"/>
      <c r="H295" s="198"/>
      <c r="I295" s="198"/>
      <c r="J295" s="198"/>
      <c r="K295" s="198"/>
      <c r="L295" s="198"/>
      <c r="M295" s="198"/>
      <c r="N295" s="198"/>
      <c r="O295" s="198"/>
      <c r="P295" s="198"/>
      <c r="Q295" s="198"/>
      <c r="R295" s="198"/>
      <c r="S295" s="198"/>
      <c r="T295" s="198"/>
      <c r="U295" s="198"/>
      <c r="V295" s="198"/>
      <c r="W295" s="198"/>
      <c r="X295" s="233"/>
      <c r="Y295" s="227"/>
      <c r="Z295" s="227"/>
      <c r="AD295" s="234"/>
    </row>
    <row r="296" spans="1:30" s="213" customFormat="1" ht="20.100000000000001" customHeight="1" x14ac:dyDescent="0.2">
      <c r="A296" s="198"/>
      <c r="B296" s="198"/>
      <c r="C296" s="238"/>
      <c r="D296" s="198"/>
      <c r="E296" s="198"/>
      <c r="F296" s="198"/>
      <c r="G296" s="198"/>
      <c r="H296" s="198"/>
      <c r="I296" s="198"/>
      <c r="J296" s="198"/>
      <c r="K296" s="198"/>
      <c r="L296" s="198"/>
      <c r="M296" s="198"/>
      <c r="N296" s="198"/>
      <c r="O296" s="198"/>
      <c r="P296" s="198"/>
      <c r="Q296" s="198"/>
      <c r="R296" s="198"/>
      <c r="S296" s="198"/>
      <c r="T296" s="198"/>
      <c r="U296" s="198"/>
      <c r="V296" s="198"/>
      <c r="W296" s="198"/>
      <c r="X296" s="233"/>
      <c r="Y296" s="227"/>
      <c r="Z296" s="227"/>
      <c r="AD296" s="234"/>
    </row>
    <row r="297" spans="1:30" s="213" customFormat="1" ht="20.100000000000001" customHeight="1" x14ac:dyDescent="0.2">
      <c r="A297" s="198"/>
      <c r="B297" s="198"/>
      <c r="C297" s="238"/>
      <c r="D297" s="198"/>
      <c r="E297" s="198"/>
      <c r="F297" s="198"/>
      <c r="G297" s="198"/>
      <c r="H297" s="198"/>
      <c r="I297" s="198"/>
      <c r="J297" s="198"/>
      <c r="K297" s="198"/>
      <c r="L297" s="198"/>
      <c r="M297" s="198"/>
      <c r="N297" s="198"/>
      <c r="O297" s="198"/>
      <c r="P297" s="198"/>
      <c r="Q297" s="198"/>
      <c r="R297" s="198"/>
      <c r="S297" s="198"/>
      <c r="T297" s="198"/>
      <c r="U297" s="198"/>
      <c r="V297" s="198"/>
      <c r="W297" s="198"/>
      <c r="X297" s="233"/>
      <c r="Y297" s="227"/>
      <c r="Z297" s="227"/>
      <c r="AD297" s="234"/>
    </row>
    <row r="298" spans="1:30" s="213" customFormat="1" ht="20.100000000000001" customHeight="1" x14ac:dyDescent="0.2">
      <c r="A298" s="198"/>
      <c r="B298" s="198"/>
      <c r="C298" s="238"/>
      <c r="D298" s="198"/>
      <c r="E298" s="198"/>
      <c r="F298" s="198"/>
      <c r="G298" s="198"/>
      <c r="H298" s="198"/>
      <c r="I298" s="198"/>
      <c r="J298" s="198"/>
      <c r="K298" s="198"/>
      <c r="L298" s="198"/>
      <c r="M298" s="198"/>
      <c r="N298" s="198"/>
      <c r="O298" s="198"/>
      <c r="P298" s="198"/>
      <c r="Q298" s="198"/>
      <c r="R298" s="198"/>
      <c r="S298" s="198"/>
      <c r="T298" s="198"/>
      <c r="U298" s="198"/>
      <c r="V298" s="198"/>
      <c r="W298" s="198"/>
      <c r="X298" s="233"/>
      <c r="Y298" s="227"/>
      <c r="Z298" s="227"/>
      <c r="AD298" s="234"/>
    </row>
    <row r="299" spans="1:30" s="213" customFormat="1" ht="20.100000000000001" customHeight="1" x14ac:dyDescent="0.2">
      <c r="A299" s="198"/>
      <c r="B299" s="198"/>
      <c r="C299" s="238"/>
      <c r="D299" s="198"/>
      <c r="E299" s="198"/>
      <c r="F299" s="198"/>
      <c r="G299" s="198"/>
      <c r="H299" s="198"/>
      <c r="I299" s="198"/>
      <c r="J299" s="198"/>
      <c r="K299" s="198"/>
      <c r="L299" s="198"/>
      <c r="M299" s="198"/>
      <c r="N299" s="198"/>
      <c r="O299" s="198"/>
      <c r="P299" s="198"/>
      <c r="Q299" s="198"/>
      <c r="R299" s="198"/>
      <c r="S299" s="198"/>
      <c r="T299" s="198"/>
      <c r="U299" s="198"/>
      <c r="V299" s="198"/>
      <c r="W299" s="198"/>
      <c r="X299" s="233"/>
      <c r="Y299" s="227"/>
      <c r="Z299" s="227"/>
      <c r="AD299" s="234"/>
    </row>
    <row r="300" spans="1:30" s="213" customFormat="1" ht="20.100000000000001" customHeight="1" x14ac:dyDescent="0.2">
      <c r="A300" s="198"/>
      <c r="B300" s="198"/>
      <c r="C300" s="238"/>
      <c r="D300" s="198"/>
      <c r="E300" s="198"/>
      <c r="F300" s="198"/>
      <c r="G300" s="198"/>
      <c r="H300" s="198"/>
      <c r="I300" s="198"/>
      <c r="J300" s="198"/>
      <c r="K300" s="198"/>
      <c r="L300" s="198"/>
      <c r="M300" s="198"/>
      <c r="N300" s="198"/>
      <c r="O300" s="198"/>
      <c r="P300" s="198"/>
      <c r="Q300" s="198"/>
      <c r="R300" s="198"/>
      <c r="S300" s="198"/>
      <c r="T300" s="198"/>
      <c r="U300" s="198"/>
      <c r="V300" s="198"/>
      <c r="W300" s="198"/>
      <c r="X300" s="233"/>
      <c r="Y300" s="227"/>
      <c r="Z300" s="227"/>
      <c r="AD300" s="234"/>
    </row>
    <row r="301" spans="1:30" s="213" customFormat="1" ht="20.100000000000001" customHeight="1" x14ac:dyDescent="0.2">
      <c r="A301" s="198"/>
      <c r="B301" s="198"/>
      <c r="C301" s="238"/>
      <c r="D301" s="198"/>
      <c r="E301" s="198"/>
      <c r="F301" s="198"/>
      <c r="G301" s="198"/>
      <c r="H301" s="198"/>
      <c r="I301" s="198"/>
      <c r="J301" s="198"/>
      <c r="K301" s="198"/>
      <c r="L301" s="198"/>
      <c r="M301" s="198"/>
      <c r="N301" s="198"/>
      <c r="O301" s="198"/>
      <c r="P301" s="198"/>
      <c r="Q301" s="198"/>
      <c r="R301" s="198"/>
      <c r="S301" s="198"/>
      <c r="T301" s="198"/>
      <c r="U301" s="198"/>
      <c r="V301" s="198"/>
      <c r="W301" s="198"/>
      <c r="X301" s="233"/>
      <c r="Y301" s="227"/>
      <c r="Z301" s="227"/>
      <c r="AD301" s="234"/>
    </row>
    <row r="302" spans="1:30" s="213" customFormat="1" ht="20.100000000000001" customHeight="1" x14ac:dyDescent="0.2">
      <c r="A302" s="198"/>
      <c r="B302" s="198"/>
      <c r="C302" s="238"/>
      <c r="D302" s="198"/>
      <c r="E302" s="198"/>
      <c r="F302" s="198"/>
      <c r="G302" s="198"/>
      <c r="H302" s="198"/>
      <c r="I302" s="198"/>
      <c r="J302" s="198"/>
      <c r="K302" s="198"/>
      <c r="L302" s="198"/>
      <c r="M302" s="198"/>
      <c r="N302" s="198"/>
      <c r="O302" s="198"/>
      <c r="P302" s="198"/>
      <c r="Q302" s="198"/>
      <c r="R302" s="198"/>
      <c r="S302" s="198"/>
      <c r="T302" s="198"/>
      <c r="U302" s="198"/>
      <c r="V302" s="198"/>
      <c r="W302" s="198"/>
      <c r="X302" s="233"/>
      <c r="Y302" s="227"/>
      <c r="Z302" s="227"/>
      <c r="AD302" s="234"/>
    </row>
    <row r="303" spans="1:30" s="213" customFormat="1" ht="20.100000000000001" customHeight="1" x14ac:dyDescent="0.2">
      <c r="A303" s="198"/>
      <c r="B303" s="198"/>
      <c r="C303" s="238"/>
      <c r="D303" s="198"/>
      <c r="E303" s="198"/>
      <c r="F303" s="198"/>
      <c r="G303" s="198"/>
      <c r="H303" s="198"/>
      <c r="I303" s="198"/>
      <c r="J303" s="198"/>
      <c r="K303" s="198"/>
      <c r="L303" s="198"/>
      <c r="M303" s="198"/>
      <c r="N303" s="198"/>
      <c r="O303" s="198"/>
      <c r="P303" s="198"/>
      <c r="Q303" s="198"/>
      <c r="R303" s="198"/>
      <c r="S303" s="198"/>
      <c r="T303" s="198"/>
      <c r="U303" s="198"/>
      <c r="V303" s="198"/>
      <c r="W303" s="198"/>
      <c r="X303" s="233"/>
      <c r="Y303" s="227"/>
      <c r="Z303" s="227"/>
      <c r="AD303" s="234"/>
    </row>
    <row r="304" spans="1:30" s="213" customFormat="1" ht="20.100000000000001" customHeight="1" x14ac:dyDescent="0.2">
      <c r="A304" s="198"/>
      <c r="B304" s="198"/>
      <c r="C304" s="238"/>
      <c r="D304" s="198"/>
      <c r="E304" s="198"/>
      <c r="F304" s="198"/>
      <c r="G304" s="198"/>
      <c r="H304" s="198"/>
      <c r="I304" s="198"/>
      <c r="J304" s="198"/>
      <c r="K304" s="198"/>
      <c r="L304" s="198"/>
      <c r="M304" s="198"/>
      <c r="N304" s="198"/>
      <c r="O304" s="198"/>
      <c r="P304" s="198"/>
      <c r="Q304" s="198"/>
      <c r="R304" s="198"/>
      <c r="S304" s="198"/>
      <c r="T304" s="198"/>
      <c r="U304" s="198"/>
      <c r="V304" s="198"/>
      <c r="W304" s="198"/>
      <c r="X304" s="233"/>
      <c r="Y304" s="227"/>
      <c r="Z304" s="227"/>
      <c r="AD304" s="234"/>
    </row>
    <row r="305" spans="1:30" s="213" customFormat="1" ht="20.100000000000001" customHeight="1" x14ac:dyDescent="0.2">
      <c r="A305" s="198"/>
      <c r="B305" s="198"/>
      <c r="C305" s="238"/>
      <c r="D305" s="198"/>
      <c r="E305" s="198"/>
      <c r="F305" s="198"/>
      <c r="G305" s="198"/>
      <c r="H305" s="198"/>
      <c r="I305" s="198"/>
      <c r="J305" s="198"/>
      <c r="K305" s="198"/>
      <c r="L305" s="198"/>
      <c r="M305" s="198"/>
      <c r="N305" s="198"/>
      <c r="O305" s="198"/>
      <c r="P305" s="198"/>
      <c r="Q305" s="198"/>
      <c r="R305" s="198"/>
      <c r="S305" s="198"/>
      <c r="T305" s="198"/>
      <c r="U305" s="198"/>
      <c r="V305" s="198"/>
      <c r="W305" s="198"/>
      <c r="X305" s="233"/>
      <c r="Y305" s="227"/>
      <c r="Z305" s="227"/>
      <c r="AD305" s="234"/>
    </row>
    <row r="306" spans="1:30" s="213" customFormat="1" ht="20.100000000000001" customHeight="1" x14ac:dyDescent="0.2">
      <c r="A306" s="198"/>
      <c r="B306" s="198"/>
      <c r="C306" s="238"/>
      <c r="D306" s="198"/>
      <c r="E306" s="198"/>
      <c r="F306" s="198"/>
      <c r="G306" s="198"/>
      <c r="H306" s="198"/>
      <c r="I306" s="198"/>
      <c r="J306" s="198"/>
      <c r="K306" s="198"/>
      <c r="L306" s="198"/>
      <c r="M306" s="198"/>
      <c r="N306" s="198"/>
      <c r="O306" s="198"/>
      <c r="P306" s="198"/>
      <c r="Q306" s="198"/>
      <c r="R306" s="198"/>
      <c r="S306" s="198"/>
      <c r="T306" s="198"/>
      <c r="U306" s="198"/>
      <c r="V306" s="198"/>
      <c r="W306" s="198"/>
      <c r="X306" s="233"/>
      <c r="Y306" s="227"/>
      <c r="Z306" s="227"/>
      <c r="AD306" s="234"/>
    </row>
    <row r="307" spans="1:30" s="213" customFormat="1" ht="20.100000000000001" customHeight="1" x14ac:dyDescent="0.2">
      <c r="A307" s="198"/>
      <c r="B307" s="198"/>
      <c r="C307" s="238"/>
      <c r="D307" s="198"/>
      <c r="E307" s="198"/>
      <c r="F307" s="198"/>
      <c r="G307" s="198"/>
      <c r="H307" s="198"/>
      <c r="I307" s="198"/>
      <c r="J307" s="198"/>
      <c r="K307" s="198"/>
      <c r="L307" s="198"/>
      <c r="M307" s="198"/>
      <c r="N307" s="198"/>
      <c r="O307" s="198"/>
      <c r="P307" s="198"/>
      <c r="Q307" s="198"/>
      <c r="R307" s="198"/>
      <c r="S307" s="198"/>
      <c r="T307" s="198"/>
      <c r="U307" s="198"/>
      <c r="V307" s="198"/>
      <c r="W307" s="198"/>
      <c r="X307" s="233"/>
      <c r="Y307" s="227"/>
      <c r="Z307" s="227"/>
      <c r="AD307" s="234"/>
    </row>
    <row r="308" spans="1:30" s="213" customFormat="1" ht="20.100000000000001" customHeight="1" x14ac:dyDescent="0.2">
      <c r="A308" s="198"/>
      <c r="B308" s="198"/>
      <c r="C308" s="238"/>
      <c r="D308" s="198"/>
      <c r="E308" s="198"/>
      <c r="F308" s="198"/>
      <c r="G308" s="198"/>
      <c r="H308" s="198"/>
      <c r="I308" s="198"/>
      <c r="J308" s="198"/>
      <c r="K308" s="198"/>
      <c r="L308" s="198"/>
      <c r="M308" s="198"/>
      <c r="N308" s="198"/>
      <c r="O308" s="198"/>
      <c r="P308" s="198"/>
      <c r="Q308" s="198"/>
      <c r="R308" s="198"/>
      <c r="S308" s="198"/>
      <c r="T308" s="198"/>
      <c r="U308" s="198"/>
      <c r="V308" s="198"/>
      <c r="W308" s="198"/>
      <c r="X308" s="233"/>
      <c r="Y308" s="227"/>
      <c r="Z308" s="227"/>
      <c r="AD308" s="234"/>
    </row>
    <row r="309" spans="1:30" s="213" customFormat="1" ht="20.100000000000001" customHeight="1" x14ac:dyDescent="0.2">
      <c r="A309" s="198"/>
      <c r="B309" s="198"/>
      <c r="C309" s="238"/>
      <c r="D309" s="198"/>
      <c r="E309" s="198"/>
      <c r="F309" s="198"/>
      <c r="G309" s="198"/>
      <c r="H309" s="198"/>
      <c r="I309" s="198"/>
      <c r="J309" s="198"/>
      <c r="K309" s="198"/>
      <c r="L309" s="198"/>
      <c r="M309" s="198"/>
      <c r="N309" s="198"/>
      <c r="O309" s="198"/>
      <c r="P309" s="198"/>
      <c r="Q309" s="198"/>
      <c r="R309" s="198"/>
      <c r="S309" s="198"/>
      <c r="T309" s="198"/>
      <c r="U309" s="198"/>
      <c r="V309" s="198"/>
      <c r="W309" s="198"/>
      <c r="X309" s="233"/>
      <c r="Y309" s="227"/>
      <c r="Z309" s="227"/>
      <c r="AD309" s="234"/>
    </row>
    <row r="310" spans="1:30" s="213" customFormat="1" ht="20.100000000000001" customHeight="1" x14ac:dyDescent="0.2">
      <c r="A310" s="198"/>
      <c r="B310" s="198"/>
      <c r="C310" s="238"/>
      <c r="D310" s="198"/>
      <c r="E310" s="198"/>
      <c r="F310" s="198"/>
      <c r="G310" s="198"/>
      <c r="H310" s="198"/>
      <c r="I310" s="198"/>
      <c r="J310" s="198"/>
      <c r="K310" s="198"/>
      <c r="L310" s="198"/>
      <c r="M310" s="198"/>
      <c r="N310" s="198"/>
      <c r="O310" s="198"/>
      <c r="P310" s="198"/>
      <c r="Q310" s="198"/>
      <c r="R310" s="198"/>
      <c r="S310" s="198"/>
      <c r="T310" s="198"/>
      <c r="U310" s="198"/>
      <c r="V310" s="198"/>
      <c r="W310" s="198"/>
      <c r="X310" s="233"/>
      <c r="Y310" s="227"/>
      <c r="Z310" s="227"/>
      <c r="AD310" s="234"/>
    </row>
    <row r="311" spans="1:30" s="213" customFormat="1" ht="20.100000000000001" customHeight="1" x14ac:dyDescent="0.2">
      <c r="A311" s="198"/>
      <c r="B311" s="198"/>
      <c r="C311" s="238"/>
      <c r="D311" s="198"/>
      <c r="E311" s="198"/>
      <c r="F311" s="198"/>
      <c r="G311" s="198"/>
      <c r="H311" s="198"/>
      <c r="I311" s="198"/>
      <c r="J311" s="198"/>
      <c r="K311" s="198"/>
      <c r="L311" s="198"/>
      <c r="M311" s="198"/>
      <c r="N311" s="198"/>
      <c r="O311" s="198"/>
      <c r="P311" s="198"/>
      <c r="Q311" s="198"/>
      <c r="R311" s="198"/>
      <c r="S311" s="198"/>
      <c r="T311" s="198"/>
      <c r="U311" s="198"/>
      <c r="V311" s="198"/>
      <c r="W311" s="198"/>
      <c r="X311" s="233"/>
      <c r="Y311" s="227"/>
      <c r="Z311" s="227"/>
      <c r="AD311" s="234"/>
    </row>
    <row r="312" spans="1:30" s="213" customFormat="1" ht="20.100000000000001" customHeight="1" x14ac:dyDescent="0.2">
      <c r="A312" s="198"/>
      <c r="B312" s="198"/>
      <c r="C312" s="238"/>
      <c r="D312" s="198"/>
      <c r="E312" s="198"/>
      <c r="F312" s="198"/>
      <c r="G312" s="198"/>
      <c r="H312" s="198"/>
      <c r="I312" s="198"/>
      <c r="J312" s="198"/>
      <c r="K312" s="198"/>
      <c r="L312" s="198"/>
      <c r="M312" s="198"/>
      <c r="N312" s="198"/>
      <c r="O312" s="198"/>
      <c r="P312" s="198"/>
      <c r="Q312" s="198"/>
      <c r="R312" s="198"/>
      <c r="S312" s="198"/>
      <c r="T312" s="198"/>
      <c r="U312" s="198"/>
      <c r="V312" s="198"/>
      <c r="W312" s="198"/>
      <c r="X312" s="233"/>
      <c r="Y312" s="227"/>
      <c r="Z312" s="227"/>
      <c r="AD312" s="234"/>
    </row>
    <row r="313" spans="1:30" s="213" customFormat="1" ht="20.100000000000001" customHeight="1" x14ac:dyDescent="0.2">
      <c r="A313" s="198"/>
      <c r="B313" s="198"/>
      <c r="C313" s="238"/>
      <c r="D313" s="198"/>
      <c r="E313" s="198"/>
      <c r="F313" s="198"/>
      <c r="G313" s="198"/>
      <c r="H313" s="198"/>
      <c r="I313" s="198"/>
      <c r="J313" s="198"/>
      <c r="K313" s="198"/>
      <c r="L313" s="198"/>
      <c r="M313" s="198"/>
      <c r="N313" s="198"/>
      <c r="O313" s="198"/>
      <c r="P313" s="198"/>
      <c r="Q313" s="198"/>
      <c r="R313" s="198"/>
      <c r="S313" s="198"/>
      <c r="T313" s="198"/>
      <c r="U313" s="198"/>
      <c r="V313" s="198"/>
      <c r="W313" s="198"/>
      <c r="X313" s="233"/>
      <c r="Y313" s="227"/>
      <c r="Z313" s="227"/>
      <c r="AD313" s="234"/>
    </row>
    <row r="314" spans="1:30" s="213" customFormat="1" ht="20.100000000000001" customHeight="1" x14ac:dyDescent="0.2">
      <c r="A314" s="198"/>
      <c r="B314" s="198"/>
      <c r="C314" s="238"/>
      <c r="D314" s="198"/>
      <c r="E314" s="198"/>
      <c r="F314" s="198"/>
      <c r="G314" s="198"/>
      <c r="H314" s="198"/>
      <c r="I314" s="198"/>
      <c r="J314" s="198"/>
      <c r="K314" s="198"/>
      <c r="L314" s="198"/>
      <c r="M314" s="198"/>
      <c r="N314" s="198"/>
      <c r="O314" s="198"/>
      <c r="P314" s="198"/>
      <c r="Q314" s="198"/>
      <c r="R314" s="198"/>
      <c r="S314" s="198"/>
      <c r="T314" s="198"/>
      <c r="U314" s="198"/>
      <c r="V314" s="198"/>
      <c r="W314" s="198"/>
      <c r="X314" s="233"/>
      <c r="Y314" s="227"/>
      <c r="Z314" s="227"/>
      <c r="AD314" s="234"/>
    </row>
    <row r="315" spans="1:30" s="213" customFormat="1" ht="20.100000000000001" customHeight="1" x14ac:dyDescent="0.2">
      <c r="A315" s="198"/>
      <c r="B315" s="198"/>
      <c r="C315" s="238"/>
      <c r="D315" s="198"/>
      <c r="E315" s="198"/>
      <c r="F315" s="198"/>
      <c r="G315" s="198"/>
      <c r="H315" s="198"/>
      <c r="I315" s="198"/>
      <c r="J315" s="198"/>
      <c r="K315" s="198"/>
      <c r="L315" s="198"/>
      <c r="M315" s="198"/>
      <c r="N315" s="198"/>
      <c r="O315" s="198"/>
      <c r="P315" s="198"/>
      <c r="Q315" s="198"/>
      <c r="R315" s="198"/>
      <c r="S315" s="198"/>
      <c r="T315" s="198"/>
      <c r="U315" s="198"/>
      <c r="V315" s="198"/>
      <c r="W315" s="198"/>
      <c r="X315" s="233"/>
      <c r="Y315" s="227"/>
      <c r="Z315" s="227"/>
      <c r="AD315" s="234"/>
    </row>
    <row r="316" spans="1:30" s="213" customFormat="1" ht="20.100000000000001" customHeight="1" x14ac:dyDescent="0.2">
      <c r="A316" s="198"/>
      <c r="B316" s="198"/>
      <c r="C316" s="238"/>
      <c r="D316" s="198"/>
      <c r="E316" s="198"/>
      <c r="F316" s="198"/>
      <c r="G316" s="198"/>
      <c r="H316" s="198"/>
      <c r="I316" s="198"/>
      <c r="J316" s="198"/>
      <c r="K316" s="198"/>
      <c r="L316" s="198"/>
      <c r="M316" s="198"/>
      <c r="N316" s="198"/>
      <c r="O316" s="198"/>
      <c r="P316" s="198"/>
      <c r="Q316" s="198"/>
      <c r="R316" s="198"/>
      <c r="S316" s="198"/>
      <c r="T316" s="198"/>
      <c r="U316" s="198"/>
      <c r="V316" s="198"/>
      <c r="W316" s="198"/>
      <c r="X316" s="233"/>
      <c r="Y316" s="227"/>
      <c r="Z316" s="227"/>
      <c r="AD316" s="234"/>
    </row>
    <row r="317" spans="1:30" s="213" customFormat="1" ht="20.100000000000001" customHeight="1" x14ac:dyDescent="0.2">
      <c r="A317" s="198"/>
      <c r="B317" s="198"/>
      <c r="C317" s="238"/>
      <c r="D317" s="198"/>
      <c r="E317" s="198"/>
      <c r="F317" s="198"/>
      <c r="G317" s="198"/>
      <c r="H317" s="198"/>
      <c r="I317" s="198"/>
      <c r="J317" s="198"/>
      <c r="K317" s="198"/>
      <c r="L317" s="198"/>
      <c r="M317" s="198"/>
      <c r="N317" s="198"/>
      <c r="O317" s="198"/>
      <c r="P317" s="198"/>
      <c r="Q317" s="198"/>
      <c r="R317" s="198"/>
      <c r="S317" s="198"/>
      <c r="T317" s="198"/>
      <c r="U317" s="198"/>
      <c r="V317" s="198"/>
      <c r="W317" s="198"/>
      <c r="X317" s="233"/>
      <c r="Y317" s="227"/>
      <c r="Z317" s="227"/>
      <c r="AD317" s="234"/>
    </row>
    <row r="318" spans="1:30" s="213" customFormat="1" ht="20.100000000000001" customHeight="1" x14ac:dyDescent="0.2">
      <c r="A318" s="198"/>
      <c r="B318" s="198"/>
      <c r="C318" s="238"/>
      <c r="D318" s="198"/>
      <c r="E318" s="198"/>
      <c r="F318" s="198"/>
      <c r="G318" s="198"/>
      <c r="H318" s="198"/>
      <c r="I318" s="198"/>
      <c r="J318" s="198"/>
      <c r="K318" s="198"/>
      <c r="L318" s="198"/>
      <c r="M318" s="198"/>
      <c r="N318" s="198"/>
      <c r="O318" s="198"/>
      <c r="P318" s="198"/>
      <c r="Q318" s="198"/>
      <c r="R318" s="198"/>
      <c r="S318" s="198"/>
      <c r="T318" s="198"/>
      <c r="U318" s="198"/>
      <c r="V318" s="198"/>
      <c r="W318" s="198"/>
      <c r="X318" s="233"/>
      <c r="Y318" s="227"/>
      <c r="Z318" s="227"/>
      <c r="AD318" s="234"/>
    </row>
    <row r="319" spans="1:30" s="213" customFormat="1" ht="20.100000000000001" customHeight="1" x14ac:dyDescent="0.2">
      <c r="A319" s="198"/>
      <c r="B319" s="198"/>
      <c r="C319" s="238"/>
      <c r="D319" s="198"/>
      <c r="E319" s="198"/>
      <c r="F319" s="198"/>
      <c r="G319" s="198"/>
      <c r="H319" s="198"/>
      <c r="I319" s="198"/>
      <c r="J319" s="198"/>
      <c r="K319" s="198"/>
      <c r="L319" s="198"/>
      <c r="M319" s="198"/>
      <c r="N319" s="198"/>
      <c r="O319" s="198"/>
      <c r="P319" s="198"/>
      <c r="Q319" s="198"/>
      <c r="R319" s="198"/>
      <c r="S319" s="198"/>
      <c r="T319" s="198"/>
      <c r="U319" s="198"/>
      <c r="V319" s="198"/>
      <c r="W319" s="198"/>
      <c r="X319" s="233"/>
      <c r="Y319" s="227"/>
      <c r="Z319" s="227"/>
      <c r="AD319" s="234"/>
    </row>
    <row r="320" spans="1:30" s="213" customFormat="1" ht="20.100000000000001" customHeight="1" x14ac:dyDescent="0.2">
      <c r="A320" s="198"/>
      <c r="B320" s="198"/>
      <c r="C320" s="238"/>
      <c r="D320" s="198"/>
      <c r="E320" s="198"/>
      <c r="F320" s="198"/>
      <c r="G320" s="198"/>
      <c r="H320" s="198"/>
      <c r="I320" s="198"/>
      <c r="J320" s="198"/>
      <c r="K320" s="198"/>
      <c r="L320" s="198"/>
      <c r="M320" s="198"/>
      <c r="N320" s="198"/>
      <c r="O320" s="198"/>
      <c r="P320" s="198"/>
      <c r="Q320" s="198"/>
      <c r="R320" s="198"/>
      <c r="S320" s="198"/>
      <c r="T320" s="198"/>
      <c r="U320" s="198"/>
      <c r="V320" s="198"/>
      <c r="W320" s="198"/>
      <c r="X320" s="233"/>
      <c r="Y320" s="227"/>
      <c r="Z320" s="227"/>
      <c r="AD320" s="234"/>
    </row>
    <row r="321" spans="1:30" ht="20.100000000000001" customHeight="1" x14ac:dyDescent="0.2">
      <c r="X321" s="239"/>
      <c r="Z321" s="227"/>
      <c r="AC321" s="198"/>
      <c r="AD321" s="234"/>
    </row>
    <row r="322" spans="1:30" s="213" customFormat="1" ht="20.100000000000001" customHeight="1" x14ac:dyDescent="0.2">
      <c r="A322" s="198"/>
      <c r="B322" s="198"/>
      <c r="C322" s="238"/>
      <c r="D322" s="198"/>
      <c r="E322" s="198"/>
      <c r="F322" s="198"/>
      <c r="G322" s="198"/>
      <c r="H322" s="198"/>
      <c r="I322" s="198"/>
      <c r="J322" s="198"/>
      <c r="K322" s="198"/>
      <c r="L322" s="198"/>
      <c r="M322" s="198"/>
      <c r="N322" s="198"/>
      <c r="O322" s="198"/>
      <c r="P322" s="198"/>
      <c r="Q322" s="198"/>
      <c r="R322" s="198"/>
      <c r="S322" s="198"/>
      <c r="T322" s="198"/>
      <c r="U322" s="198"/>
      <c r="V322" s="198"/>
      <c r="W322" s="198"/>
      <c r="X322" s="233"/>
      <c r="Y322" s="227"/>
      <c r="Z322" s="227"/>
      <c r="AD322" s="234"/>
    </row>
    <row r="323" spans="1:30" s="213" customFormat="1" ht="20.100000000000001" customHeight="1" x14ac:dyDescent="0.2">
      <c r="A323" s="198"/>
      <c r="B323" s="198"/>
      <c r="C323" s="238"/>
      <c r="D323" s="198"/>
      <c r="E323" s="198"/>
      <c r="F323" s="198"/>
      <c r="G323" s="198"/>
      <c r="H323" s="198"/>
      <c r="I323" s="198"/>
      <c r="J323" s="198"/>
      <c r="K323" s="198"/>
      <c r="L323" s="198"/>
      <c r="M323" s="198"/>
      <c r="N323" s="198"/>
      <c r="O323" s="198"/>
      <c r="P323" s="198"/>
      <c r="Q323" s="198"/>
      <c r="R323" s="198"/>
      <c r="S323" s="198"/>
      <c r="T323" s="198"/>
      <c r="U323" s="198"/>
      <c r="V323" s="198"/>
      <c r="W323" s="198"/>
      <c r="X323" s="233"/>
      <c r="Y323" s="227"/>
      <c r="Z323" s="227"/>
      <c r="AD323" s="234"/>
    </row>
    <row r="324" spans="1:30" s="213" customFormat="1" ht="20.100000000000001" customHeight="1" x14ac:dyDescent="0.2">
      <c r="A324" s="198"/>
      <c r="B324" s="198"/>
      <c r="C324" s="238"/>
      <c r="D324" s="198"/>
      <c r="E324" s="198"/>
      <c r="F324" s="198"/>
      <c r="G324" s="198"/>
      <c r="H324" s="198"/>
      <c r="I324" s="198"/>
      <c r="J324" s="198"/>
      <c r="K324" s="198"/>
      <c r="L324" s="198"/>
      <c r="M324" s="198"/>
      <c r="N324" s="198"/>
      <c r="O324" s="198"/>
      <c r="P324" s="198"/>
      <c r="Q324" s="198"/>
      <c r="R324" s="198"/>
      <c r="S324" s="198"/>
      <c r="T324" s="198"/>
      <c r="U324" s="198"/>
      <c r="V324" s="198"/>
      <c r="W324" s="198"/>
      <c r="X324" s="233"/>
      <c r="Y324" s="227"/>
      <c r="Z324" s="227"/>
      <c r="AD324" s="234"/>
    </row>
    <row r="325" spans="1:30" s="213" customFormat="1" ht="20.100000000000001" customHeight="1" x14ac:dyDescent="0.2">
      <c r="A325" s="198"/>
      <c r="B325" s="198"/>
      <c r="C325" s="238"/>
      <c r="D325" s="198"/>
      <c r="E325" s="198"/>
      <c r="F325" s="198"/>
      <c r="G325" s="198"/>
      <c r="H325" s="198"/>
      <c r="I325" s="198"/>
      <c r="J325" s="198"/>
      <c r="K325" s="198"/>
      <c r="L325" s="198"/>
      <c r="M325" s="198"/>
      <c r="N325" s="198"/>
      <c r="O325" s="198"/>
      <c r="P325" s="198"/>
      <c r="Q325" s="198"/>
      <c r="R325" s="198"/>
      <c r="S325" s="198"/>
      <c r="T325" s="198"/>
      <c r="U325" s="198"/>
      <c r="V325" s="198"/>
      <c r="W325" s="198"/>
      <c r="X325" s="233"/>
      <c r="Y325" s="227"/>
      <c r="Z325" s="227"/>
      <c r="AD325" s="234"/>
    </row>
    <row r="326" spans="1:30" s="213" customFormat="1" ht="20.100000000000001" customHeight="1" x14ac:dyDescent="0.2">
      <c r="A326" s="198"/>
      <c r="B326" s="198"/>
      <c r="C326" s="238"/>
      <c r="D326" s="198"/>
      <c r="E326" s="198"/>
      <c r="F326" s="198"/>
      <c r="G326" s="198"/>
      <c r="H326" s="198"/>
      <c r="I326" s="198"/>
      <c r="J326" s="198"/>
      <c r="K326" s="198"/>
      <c r="L326" s="198"/>
      <c r="M326" s="198"/>
      <c r="N326" s="198"/>
      <c r="O326" s="198"/>
      <c r="P326" s="198"/>
      <c r="Q326" s="198"/>
      <c r="R326" s="198"/>
      <c r="S326" s="198"/>
      <c r="T326" s="198"/>
      <c r="U326" s="198"/>
      <c r="V326" s="198"/>
      <c r="W326" s="198"/>
      <c r="X326" s="233"/>
      <c r="Y326" s="227"/>
      <c r="Z326" s="227"/>
      <c r="AD326" s="234"/>
    </row>
    <row r="327" spans="1:30" s="213" customFormat="1" ht="20.100000000000001" customHeight="1" x14ac:dyDescent="0.2">
      <c r="A327" s="198"/>
      <c r="B327" s="198"/>
      <c r="C327" s="238"/>
      <c r="D327" s="198"/>
      <c r="E327" s="198"/>
      <c r="F327" s="198"/>
      <c r="G327" s="198"/>
      <c r="H327" s="198"/>
      <c r="I327" s="198"/>
      <c r="J327" s="198"/>
      <c r="K327" s="198"/>
      <c r="L327" s="198"/>
      <c r="M327" s="198"/>
      <c r="N327" s="198"/>
      <c r="O327" s="198"/>
      <c r="P327" s="198"/>
      <c r="Q327" s="198"/>
      <c r="R327" s="198"/>
      <c r="S327" s="198"/>
      <c r="T327" s="198"/>
      <c r="U327" s="198"/>
      <c r="V327" s="198"/>
      <c r="W327" s="198"/>
      <c r="X327" s="233"/>
      <c r="Y327" s="227"/>
      <c r="Z327" s="227"/>
      <c r="AD327" s="234"/>
    </row>
    <row r="328" spans="1:30" s="213" customFormat="1" ht="20.100000000000001" customHeight="1" x14ac:dyDescent="0.2">
      <c r="A328" s="198"/>
      <c r="B328" s="198"/>
      <c r="C328" s="238"/>
      <c r="D328" s="198"/>
      <c r="E328" s="198"/>
      <c r="F328" s="198"/>
      <c r="G328" s="198"/>
      <c r="H328" s="198"/>
      <c r="I328" s="198"/>
      <c r="J328" s="198"/>
      <c r="K328" s="198"/>
      <c r="L328" s="198"/>
      <c r="M328" s="198"/>
      <c r="N328" s="198"/>
      <c r="O328" s="198"/>
      <c r="P328" s="198"/>
      <c r="Q328" s="198"/>
      <c r="R328" s="198"/>
      <c r="S328" s="198"/>
      <c r="T328" s="198"/>
      <c r="U328" s="198"/>
      <c r="V328" s="198"/>
      <c r="W328" s="198"/>
      <c r="X328" s="233"/>
      <c r="Y328" s="227"/>
      <c r="Z328" s="227"/>
      <c r="AD328" s="234"/>
    </row>
    <row r="329" spans="1:30" s="213" customFormat="1" ht="20.100000000000001" customHeight="1" x14ac:dyDescent="0.2">
      <c r="A329" s="198"/>
      <c r="B329" s="198"/>
      <c r="C329" s="238"/>
      <c r="D329" s="198"/>
      <c r="E329" s="198"/>
      <c r="F329" s="198"/>
      <c r="G329" s="198"/>
      <c r="H329" s="198"/>
      <c r="I329" s="198"/>
      <c r="J329" s="198"/>
      <c r="K329" s="198"/>
      <c r="L329" s="198"/>
      <c r="M329" s="198"/>
      <c r="N329" s="198"/>
      <c r="O329" s="198"/>
      <c r="P329" s="198"/>
      <c r="Q329" s="198"/>
      <c r="R329" s="198"/>
      <c r="S329" s="198"/>
      <c r="T329" s="198"/>
      <c r="U329" s="198"/>
      <c r="V329" s="198"/>
      <c r="W329" s="198"/>
      <c r="X329" s="233"/>
      <c r="Y329" s="227"/>
      <c r="Z329" s="227"/>
      <c r="AD329" s="234"/>
    </row>
    <row r="330" spans="1:30" s="213" customFormat="1" ht="20.100000000000001" customHeight="1" x14ac:dyDescent="0.2">
      <c r="A330" s="198"/>
      <c r="B330" s="198"/>
      <c r="C330" s="238"/>
      <c r="D330" s="198"/>
      <c r="E330" s="198"/>
      <c r="F330" s="198"/>
      <c r="G330" s="198"/>
      <c r="H330" s="198"/>
      <c r="I330" s="198"/>
      <c r="J330" s="198"/>
      <c r="K330" s="198"/>
      <c r="L330" s="198"/>
      <c r="M330" s="198"/>
      <c r="N330" s="198"/>
      <c r="O330" s="198"/>
      <c r="P330" s="198"/>
      <c r="Q330" s="198"/>
      <c r="R330" s="198"/>
      <c r="S330" s="198"/>
      <c r="T330" s="198"/>
      <c r="U330" s="198"/>
      <c r="V330" s="198"/>
      <c r="W330" s="198"/>
      <c r="X330" s="233"/>
      <c r="Y330" s="227"/>
      <c r="Z330" s="227"/>
      <c r="AD330" s="234"/>
    </row>
    <row r="331" spans="1:30" s="213" customFormat="1" ht="20.100000000000001" customHeight="1" x14ac:dyDescent="0.2">
      <c r="A331" s="198"/>
      <c r="B331" s="198"/>
      <c r="C331" s="238"/>
      <c r="D331" s="198"/>
      <c r="E331" s="198"/>
      <c r="F331" s="198"/>
      <c r="G331" s="198"/>
      <c r="H331" s="198"/>
      <c r="I331" s="198"/>
      <c r="J331" s="198"/>
      <c r="K331" s="198"/>
      <c r="L331" s="198"/>
      <c r="M331" s="198"/>
      <c r="N331" s="198"/>
      <c r="O331" s="198"/>
      <c r="P331" s="198"/>
      <c r="Q331" s="198"/>
      <c r="R331" s="198"/>
      <c r="S331" s="198"/>
      <c r="T331" s="198"/>
      <c r="U331" s="198"/>
      <c r="V331" s="198"/>
      <c r="W331" s="198"/>
      <c r="X331" s="233"/>
      <c r="Y331" s="227"/>
      <c r="Z331" s="227"/>
      <c r="AD331" s="234"/>
    </row>
    <row r="332" spans="1:30" s="213" customFormat="1" ht="20.100000000000001" customHeight="1" x14ac:dyDescent="0.2">
      <c r="A332" s="198"/>
      <c r="B332" s="198"/>
      <c r="C332" s="238"/>
      <c r="D332" s="198"/>
      <c r="E332" s="198"/>
      <c r="F332" s="198"/>
      <c r="G332" s="198"/>
      <c r="H332" s="198"/>
      <c r="I332" s="198"/>
      <c r="J332" s="198"/>
      <c r="K332" s="198"/>
      <c r="L332" s="198"/>
      <c r="M332" s="198"/>
      <c r="N332" s="198"/>
      <c r="O332" s="198"/>
      <c r="P332" s="198"/>
      <c r="Q332" s="198"/>
      <c r="R332" s="198"/>
      <c r="S332" s="198"/>
      <c r="T332" s="198"/>
      <c r="U332" s="198"/>
      <c r="V332" s="198"/>
      <c r="W332" s="198"/>
      <c r="X332" s="233"/>
      <c r="Y332" s="227"/>
      <c r="Z332" s="227"/>
      <c r="AD332" s="234"/>
    </row>
    <row r="333" spans="1:30" s="213" customFormat="1" ht="20.100000000000001" customHeight="1" x14ac:dyDescent="0.2">
      <c r="A333" s="198"/>
      <c r="B333" s="198"/>
      <c r="C333" s="238"/>
      <c r="D333" s="198"/>
      <c r="E333" s="198"/>
      <c r="F333" s="198"/>
      <c r="G333" s="198"/>
      <c r="H333" s="198"/>
      <c r="I333" s="198"/>
      <c r="J333" s="198"/>
      <c r="K333" s="198"/>
      <c r="L333" s="198"/>
      <c r="M333" s="198"/>
      <c r="N333" s="198"/>
      <c r="O333" s="198"/>
      <c r="P333" s="198"/>
      <c r="Q333" s="198"/>
      <c r="R333" s="198"/>
      <c r="S333" s="198"/>
      <c r="T333" s="198"/>
      <c r="U333" s="198"/>
      <c r="V333" s="198"/>
      <c r="W333" s="198"/>
      <c r="X333" s="233"/>
      <c r="Y333" s="227"/>
      <c r="Z333" s="227"/>
      <c r="AD333" s="234"/>
    </row>
    <row r="334" spans="1:30" s="213" customFormat="1" ht="20.100000000000001" customHeight="1" x14ac:dyDescent="0.2">
      <c r="A334" s="198"/>
      <c r="B334" s="198"/>
      <c r="C334" s="238"/>
      <c r="D334" s="198"/>
      <c r="E334" s="198"/>
      <c r="F334" s="198"/>
      <c r="G334" s="198"/>
      <c r="H334" s="198"/>
      <c r="I334" s="198"/>
      <c r="J334" s="198"/>
      <c r="K334" s="198"/>
      <c r="L334" s="198"/>
      <c r="M334" s="198"/>
      <c r="N334" s="198"/>
      <c r="O334" s="198"/>
      <c r="P334" s="198"/>
      <c r="Q334" s="198"/>
      <c r="R334" s="198"/>
      <c r="S334" s="198"/>
      <c r="T334" s="198"/>
      <c r="U334" s="198"/>
      <c r="V334" s="198"/>
      <c r="W334" s="198"/>
      <c r="X334" s="233"/>
      <c r="Y334" s="227"/>
      <c r="Z334" s="227"/>
      <c r="AD334" s="234"/>
    </row>
    <row r="335" spans="1:30" s="213" customFormat="1" ht="20.100000000000001" customHeight="1" x14ac:dyDescent="0.2">
      <c r="A335" s="198"/>
      <c r="B335" s="198"/>
      <c r="C335" s="238"/>
      <c r="D335" s="198"/>
      <c r="E335" s="198"/>
      <c r="F335" s="198"/>
      <c r="G335" s="198"/>
      <c r="H335" s="198"/>
      <c r="I335" s="198"/>
      <c r="J335" s="198"/>
      <c r="K335" s="198"/>
      <c r="L335" s="198"/>
      <c r="M335" s="198"/>
      <c r="N335" s="198"/>
      <c r="O335" s="198"/>
      <c r="P335" s="198"/>
      <c r="Q335" s="198"/>
      <c r="R335" s="198"/>
      <c r="S335" s="198"/>
      <c r="T335" s="198"/>
      <c r="U335" s="198"/>
      <c r="V335" s="198"/>
      <c r="W335" s="198"/>
      <c r="X335" s="233"/>
      <c r="Y335" s="227"/>
      <c r="Z335" s="227"/>
      <c r="AD335" s="234"/>
    </row>
    <row r="336" spans="1:30" s="213" customFormat="1" ht="20.100000000000001" customHeight="1" x14ac:dyDescent="0.2">
      <c r="A336" s="198"/>
      <c r="B336" s="198"/>
      <c r="C336" s="238"/>
      <c r="D336" s="198"/>
      <c r="E336" s="198"/>
      <c r="F336" s="198"/>
      <c r="G336" s="198"/>
      <c r="H336" s="198"/>
      <c r="I336" s="198"/>
      <c r="J336" s="198"/>
      <c r="K336" s="198"/>
      <c r="L336" s="198"/>
      <c r="M336" s="198"/>
      <c r="N336" s="198"/>
      <c r="O336" s="198"/>
      <c r="P336" s="198"/>
      <c r="Q336" s="198"/>
      <c r="R336" s="198"/>
      <c r="S336" s="198"/>
      <c r="T336" s="198"/>
      <c r="U336" s="198"/>
      <c r="V336" s="198"/>
      <c r="W336" s="198"/>
      <c r="X336" s="233"/>
      <c r="Y336" s="227"/>
      <c r="Z336" s="227"/>
      <c r="AD336" s="234"/>
    </row>
    <row r="337" spans="1:30" s="213" customFormat="1" ht="20.100000000000001" customHeight="1" x14ac:dyDescent="0.2">
      <c r="A337" s="198"/>
      <c r="B337" s="198"/>
      <c r="C337" s="238"/>
      <c r="D337" s="198"/>
      <c r="E337" s="198"/>
      <c r="F337" s="198"/>
      <c r="G337" s="198"/>
      <c r="H337" s="198"/>
      <c r="I337" s="198"/>
      <c r="J337" s="198"/>
      <c r="K337" s="198"/>
      <c r="L337" s="198"/>
      <c r="M337" s="198"/>
      <c r="N337" s="198"/>
      <c r="O337" s="198"/>
      <c r="P337" s="198"/>
      <c r="Q337" s="198"/>
      <c r="R337" s="198"/>
      <c r="S337" s="198"/>
      <c r="T337" s="198"/>
      <c r="U337" s="198"/>
      <c r="V337" s="198"/>
      <c r="W337" s="198"/>
      <c r="X337" s="233"/>
      <c r="Y337" s="227"/>
      <c r="Z337" s="227"/>
      <c r="AD337" s="234"/>
    </row>
    <row r="338" spans="1:30" s="213" customFormat="1" ht="20.100000000000001" customHeight="1" x14ac:dyDescent="0.2">
      <c r="A338" s="198"/>
      <c r="B338" s="198"/>
      <c r="C338" s="238"/>
      <c r="D338" s="198"/>
      <c r="E338" s="198"/>
      <c r="F338" s="198"/>
      <c r="G338" s="198"/>
      <c r="H338" s="198"/>
      <c r="I338" s="198"/>
      <c r="J338" s="198"/>
      <c r="K338" s="198"/>
      <c r="L338" s="198"/>
      <c r="M338" s="198"/>
      <c r="N338" s="198"/>
      <c r="O338" s="198"/>
      <c r="P338" s="198"/>
      <c r="Q338" s="198"/>
      <c r="R338" s="198"/>
      <c r="S338" s="198"/>
      <c r="T338" s="198"/>
      <c r="U338" s="198"/>
      <c r="V338" s="198"/>
      <c r="W338" s="198"/>
      <c r="X338" s="233"/>
      <c r="Y338" s="227"/>
      <c r="Z338" s="227"/>
      <c r="AD338" s="234"/>
    </row>
    <row r="339" spans="1:30" s="213" customFormat="1" ht="20.100000000000001" customHeight="1" x14ac:dyDescent="0.2">
      <c r="A339" s="198"/>
      <c r="B339" s="198"/>
      <c r="C339" s="238"/>
      <c r="D339" s="198"/>
      <c r="E339" s="198"/>
      <c r="F339" s="198"/>
      <c r="G339" s="198"/>
      <c r="H339" s="198"/>
      <c r="I339" s="198"/>
      <c r="J339" s="198"/>
      <c r="K339" s="198"/>
      <c r="L339" s="198"/>
      <c r="M339" s="198"/>
      <c r="N339" s="198"/>
      <c r="O339" s="198"/>
      <c r="P339" s="198"/>
      <c r="Q339" s="198"/>
      <c r="R339" s="198"/>
      <c r="S339" s="198"/>
      <c r="T339" s="198"/>
      <c r="U339" s="198"/>
      <c r="V339" s="198"/>
      <c r="W339" s="198"/>
      <c r="X339" s="233"/>
      <c r="Y339" s="227"/>
      <c r="Z339" s="227"/>
      <c r="AD339" s="234"/>
    </row>
    <row r="340" spans="1:30" s="213" customFormat="1" ht="20.100000000000001" customHeight="1" x14ac:dyDescent="0.2">
      <c r="A340" s="198"/>
      <c r="B340" s="198"/>
      <c r="C340" s="238"/>
      <c r="D340" s="198"/>
      <c r="E340" s="198"/>
      <c r="F340" s="198"/>
      <c r="G340" s="198"/>
      <c r="H340" s="198"/>
      <c r="I340" s="198"/>
      <c r="J340" s="198"/>
      <c r="K340" s="198"/>
      <c r="L340" s="198"/>
      <c r="M340" s="198"/>
      <c r="N340" s="198"/>
      <c r="O340" s="198"/>
      <c r="P340" s="198"/>
      <c r="Q340" s="198"/>
      <c r="R340" s="198"/>
      <c r="S340" s="198"/>
      <c r="T340" s="198"/>
      <c r="U340" s="198"/>
      <c r="V340" s="198"/>
      <c r="W340" s="198"/>
      <c r="X340" s="233"/>
      <c r="Y340" s="227"/>
      <c r="Z340" s="227"/>
      <c r="AD340" s="234"/>
    </row>
    <row r="341" spans="1:30" s="213" customFormat="1" ht="20.100000000000001" customHeight="1" x14ac:dyDescent="0.2">
      <c r="A341" s="198"/>
      <c r="B341" s="198"/>
      <c r="C341" s="238"/>
      <c r="D341" s="198"/>
      <c r="E341" s="198"/>
      <c r="F341" s="198"/>
      <c r="G341" s="198"/>
      <c r="H341" s="198"/>
      <c r="I341" s="198"/>
      <c r="J341" s="198"/>
      <c r="K341" s="198"/>
      <c r="L341" s="198"/>
      <c r="M341" s="198"/>
      <c r="N341" s="198"/>
      <c r="O341" s="198"/>
      <c r="P341" s="198"/>
      <c r="Q341" s="198"/>
      <c r="R341" s="198"/>
      <c r="S341" s="198"/>
      <c r="T341" s="198"/>
      <c r="U341" s="198"/>
      <c r="V341" s="198"/>
      <c r="W341" s="198"/>
      <c r="X341" s="233"/>
      <c r="Y341" s="227"/>
      <c r="Z341" s="227"/>
      <c r="AD341" s="234"/>
    </row>
    <row r="342" spans="1:30" s="213" customFormat="1" ht="20.100000000000001" customHeight="1" x14ac:dyDescent="0.2">
      <c r="A342" s="198"/>
      <c r="B342" s="198"/>
      <c r="C342" s="238"/>
      <c r="D342" s="198"/>
      <c r="E342" s="198"/>
      <c r="F342" s="198"/>
      <c r="G342" s="198"/>
      <c r="H342" s="198"/>
      <c r="I342" s="198"/>
      <c r="J342" s="198"/>
      <c r="K342" s="198"/>
      <c r="L342" s="198"/>
      <c r="M342" s="198"/>
      <c r="N342" s="198"/>
      <c r="O342" s="198"/>
      <c r="P342" s="198"/>
      <c r="Q342" s="198"/>
      <c r="R342" s="198"/>
      <c r="S342" s="198"/>
      <c r="T342" s="198"/>
      <c r="U342" s="198"/>
      <c r="V342" s="198"/>
      <c r="W342" s="198"/>
      <c r="X342" s="233"/>
      <c r="Y342" s="227"/>
      <c r="Z342" s="227"/>
      <c r="AD342" s="234"/>
    </row>
    <row r="343" spans="1:30" s="213" customFormat="1" ht="20.100000000000001" customHeight="1" x14ac:dyDescent="0.2">
      <c r="A343" s="198"/>
      <c r="B343" s="198"/>
      <c r="C343" s="238"/>
      <c r="D343" s="198"/>
      <c r="E343" s="198"/>
      <c r="F343" s="198"/>
      <c r="G343" s="198"/>
      <c r="H343" s="198"/>
      <c r="I343" s="198"/>
      <c r="J343" s="198"/>
      <c r="K343" s="198"/>
      <c r="L343" s="198"/>
      <c r="M343" s="198"/>
      <c r="N343" s="198"/>
      <c r="O343" s="198"/>
      <c r="P343" s="198"/>
      <c r="Q343" s="198"/>
      <c r="R343" s="198"/>
      <c r="S343" s="198"/>
      <c r="T343" s="198"/>
      <c r="U343" s="198"/>
      <c r="V343" s="198"/>
      <c r="W343" s="198"/>
      <c r="X343" s="233"/>
      <c r="Y343" s="227"/>
      <c r="Z343" s="227"/>
      <c r="AD343" s="234"/>
    </row>
    <row r="344" spans="1:30" s="213" customFormat="1" ht="20.100000000000001" customHeight="1" x14ac:dyDescent="0.2">
      <c r="A344" s="198"/>
      <c r="B344" s="198"/>
      <c r="C344" s="238"/>
      <c r="D344" s="198"/>
      <c r="E344" s="198"/>
      <c r="F344" s="198"/>
      <c r="G344" s="198"/>
      <c r="H344" s="198"/>
      <c r="I344" s="198"/>
      <c r="J344" s="198"/>
      <c r="K344" s="198"/>
      <c r="L344" s="198"/>
      <c r="M344" s="198"/>
      <c r="N344" s="198"/>
      <c r="O344" s="198"/>
      <c r="P344" s="198"/>
      <c r="Q344" s="198"/>
      <c r="R344" s="198"/>
      <c r="S344" s="198"/>
      <c r="T344" s="198"/>
      <c r="U344" s="198"/>
      <c r="V344" s="198"/>
      <c r="W344" s="198"/>
      <c r="X344" s="233"/>
      <c r="Y344" s="227"/>
      <c r="Z344" s="227"/>
      <c r="AD344" s="234"/>
    </row>
    <row r="345" spans="1:30" s="213" customFormat="1" ht="20.100000000000001" customHeight="1" x14ac:dyDescent="0.2">
      <c r="A345" s="198"/>
      <c r="B345" s="198"/>
      <c r="C345" s="238"/>
      <c r="D345" s="198"/>
      <c r="E345" s="198"/>
      <c r="F345" s="198"/>
      <c r="G345" s="198"/>
      <c r="H345" s="198"/>
      <c r="I345" s="198"/>
      <c r="J345" s="198"/>
      <c r="K345" s="198"/>
      <c r="L345" s="198"/>
      <c r="M345" s="198"/>
      <c r="N345" s="198"/>
      <c r="O345" s="198"/>
      <c r="P345" s="198"/>
      <c r="Q345" s="198"/>
      <c r="R345" s="198"/>
      <c r="S345" s="198"/>
      <c r="T345" s="198"/>
      <c r="U345" s="198"/>
      <c r="V345" s="198"/>
      <c r="W345" s="198"/>
      <c r="X345" s="233"/>
      <c r="Y345" s="227"/>
      <c r="Z345" s="227"/>
      <c r="AD345" s="234"/>
    </row>
    <row r="346" spans="1:30" s="213" customFormat="1" ht="20.100000000000001" customHeight="1" x14ac:dyDescent="0.2">
      <c r="A346" s="198"/>
      <c r="B346" s="198"/>
      <c r="C346" s="238"/>
      <c r="D346" s="198"/>
      <c r="E346" s="198"/>
      <c r="F346" s="198"/>
      <c r="G346" s="198"/>
      <c r="H346" s="198"/>
      <c r="I346" s="198"/>
      <c r="J346" s="198"/>
      <c r="K346" s="198"/>
      <c r="L346" s="198"/>
      <c r="M346" s="198"/>
      <c r="N346" s="198"/>
      <c r="O346" s="198"/>
      <c r="P346" s="198"/>
      <c r="Q346" s="198"/>
      <c r="R346" s="198"/>
      <c r="S346" s="198"/>
      <c r="T346" s="198"/>
      <c r="U346" s="198"/>
      <c r="V346" s="198"/>
      <c r="W346" s="198"/>
      <c r="X346" s="233"/>
      <c r="Y346" s="227"/>
      <c r="Z346" s="227"/>
      <c r="AD346" s="234"/>
    </row>
    <row r="347" spans="1:30" s="213" customFormat="1" ht="20.100000000000001" customHeight="1" x14ac:dyDescent="0.2">
      <c r="A347" s="198"/>
      <c r="B347" s="198"/>
      <c r="C347" s="238"/>
      <c r="D347" s="198"/>
      <c r="E347" s="198"/>
      <c r="F347" s="198"/>
      <c r="G347" s="198"/>
      <c r="H347" s="198"/>
      <c r="I347" s="198"/>
      <c r="J347" s="198"/>
      <c r="K347" s="198"/>
      <c r="L347" s="198"/>
      <c r="M347" s="198"/>
      <c r="N347" s="198"/>
      <c r="O347" s="198"/>
      <c r="P347" s="198"/>
      <c r="Q347" s="198"/>
      <c r="R347" s="198"/>
      <c r="S347" s="198"/>
      <c r="T347" s="198"/>
      <c r="U347" s="198"/>
      <c r="V347" s="198"/>
      <c r="W347" s="198"/>
      <c r="X347" s="233"/>
      <c r="Y347" s="227"/>
      <c r="Z347" s="227"/>
      <c r="AD347" s="234"/>
    </row>
    <row r="348" spans="1:30" s="213" customFormat="1" ht="20.100000000000001" customHeight="1" x14ac:dyDescent="0.2">
      <c r="A348" s="198"/>
      <c r="B348" s="198"/>
      <c r="C348" s="238"/>
      <c r="D348" s="198"/>
      <c r="E348" s="198"/>
      <c r="F348" s="198"/>
      <c r="G348" s="198"/>
      <c r="H348" s="198"/>
      <c r="I348" s="198"/>
      <c r="J348" s="198"/>
      <c r="K348" s="198"/>
      <c r="L348" s="198"/>
      <c r="M348" s="198"/>
      <c r="N348" s="198"/>
      <c r="O348" s="198"/>
      <c r="P348" s="198"/>
      <c r="Q348" s="198"/>
      <c r="R348" s="198"/>
      <c r="S348" s="198"/>
      <c r="T348" s="198"/>
      <c r="U348" s="198"/>
      <c r="V348" s="198"/>
      <c r="W348" s="198"/>
      <c r="X348" s="233"/>
      <c r="Y348" s="227"/>
      <c r="Z348" s="227"/>
      <c r="AD348" s="234"/>
    </row>
    <row r="349" spans="1:30" s="213" customFormat="1" ht="20.100000000000001" customHeight="1" x14ac:dyDescent="0.2">
      <c r="A349" s="198"/>
      <c r="B349" s="198"/>
      <c r="C349" s="238"/>
      <c r="D349" s="198"/>
      <c r="E349" s="198"/>
      <c r="F349" s="198"/>
      <c r="G349" s="198"/>
      <c r="H349" s="198"/>
      <c r="I349" s="198"/>
      <c r="J349" s="198"/>
      <c r="K349" s="198"/>
      <c r="L349" s="198"/>
      <c r="M349" s="198"/>
      <c r="N349" s="198"/>
      <c r="O349" s="198"/>
      <c r="P349" s="198"/>
      <c r="Q349" s="198"/>
      <c r="R349" s="198"/>
      <c r="S349" s="198"/>
      <c r="T349" s="198"/>
      <c r="U349" s="198"/>
      <c r="V349" s="198"/>
      <c r="W349" s="198"/>
      <c r="X349" s="233"/>
      <c r="Y349" s="227"/>
      <c r="Z349" s="227"/>
      <c r="AD349" s="234"/>
    </row>
    <row r="350" spans="1:30" s="213" customFormat="1" ht="20.100000000000001" customHeight="1" x14ac:dyDescent="0.2">
      <c r="A350" s="198"/>
      <c r="B350" s="198"/>
      <c r="C350" s="238"/>
      <c r="D350" s="198"/>
      <c r="E350" s="198"/>
      <c r="F350" s="198"/>
      <c r="G350" s="198"/>
      <c r="H350" s="198"/>
      <c r="I350" s="198"/>
      <c r="J350" s="198"/>
      <c r="K350" s="198"/>
      <c r="L350" s="198"/>
      <c r="M350" s="198"/>
      <c r="N350" s="198"/>
      <c r="O350" s="198"/>
      <c r="P350" s="198"/>
      <c r="Q350" s="198"/>
      <c r="R350" s="198"/>
      <c r="S350" s="198"/>
      <c r="T350" s="198"/>
      <c r="U350" s="198"/>
      <c r="V350" s="198"/>
      <c r="W350" s="198"/>
      <c r="X350" s="233"/>
      <c r="Y350" s="227"/>
      <c r="Z350" s="227"/>
      <c r="AD350" s="234"/>
    </row>
    <row r="351" spans="1:30" s="213" customFormat="1" ht="20.100000000000001" customHeight="1" x14ac:dyDescent="0.2">
      <c r="A351" s="198"/>
      <c r="B351" s="198"/>
      <c r="C351" s="238"/>
      <c r="D351" s="198"/>
      <c r="E351" s="198"/>
      <c r="F351" s="198"/>
      <c r="G351" s="198"/>
      <c r="H351" s="198"/>
      <c r="I351" s="198"/>
      <c r="J351" s="198"/>
      <c r="K351" s="198"/>
      <c r="L351" s="198"/>
      <c r="M351" s="198"/>
      <c r="N351" s="198"/>
      <c r="O351" s="198"/>
      <c r="P351" s="198"/>
      <c r="Q351" s="198"/>
      <c r="R351" s="198"/>
      <c r="S351" s="198"/>
      <c r="T351" s="198"/>
      <c r="U351" s="198"/>
      <c r="V351" s="198"/>
      <c r="W351" s="198"/>
      <c r="X351" s="233"/>
      <c r="Y351" s="227"/>
      <c r="Z351" s="227"/>
      <c r="AD351" s="234"/>
    </row>
    <row r="352" spans="1:30" s="213" customFormat="1" ht="20.100000000000001" customHeight="1" x14ac:dyDescent="0.2">
      <c r="A352" s="198"/>
      <c r="B352" s="198"/>
      <c r="C352" s="238"/>
      <c r="D352" s="198"/>
      <c r="E352" s="198"/>
      <c r="F352" s="198"/>
      <c r="G352" s="198"/>
      <c r="H352" s="198"/>
      <c r="I352" s="198"/>
      <c r="J352" s="198"/>
      <c r="K352" s="198"/>
      <c r="L352" s="198"/>
      <c r="M352" s="198"/>
      <c r="N352" s="198"/>
      <c r="O352" s="198"/>
      <c r="P352" s="198"/>
      <c r="Q352" s="198"/>
      <c r="R352" s="198"/>
      <c r="S352" s="198"/>
      <c r="T352" s="198"/>
      <c r="U352" s="198"/>
      <c r="V352" s="198"/>
      <c r="W352" s="198"/>
      <c r="X352" s="233"/>
      <c r="Y352" s="227"/>
      <c r="Z352" s="227"/>
      <c r="AD352" s="234"/>
    </row>
    <row r="353" spans="1:30" s="213" customFormat="1" ht="20.100000000000001" customHeight="1" x14ac:dyDescent="0.2">
      <c r="A353" s="198"/>
      <c r="B353" s="198"/>
      <c r="C353" s="238"/>
      <c r="D353" s="198"/>
      <c r="E353" s="198"/>
      <c r="F353" s="198"/>
      <c r="G353" s="198"/>
      <c r="H353" s="198"/>
      <c r="I353" s="198"/>
      <c r="J353" s="198"/>
      <c r="K353" s="198"/>
      <c r="L353" s="198"/>
      <c r="M353" s="198"/>
      <c r="N353" s="198"/>
      <c r="O353" s="198"/>
      <c r="P353" s="198"/>
      <c r="Q353" s="198"/>
      <c r="R353" s="198"/>
      <c r="S353" s="198"/>
      <c r="T353" s="198"/>
      <c r="U353" s="198"/>
      <c r="V353" s="198"/>
      <c r="W353" s="198"/>
      <c r="X353" s="233"/>
      <c r="Y353" s="227"/>
      <c r="Z353" s="227"/>
      <c r="AD353" s="234"/>
    </row>
    <row r="354" spans="1:30" s="213" customFormat="1" ht="20.100000000000001" customHeight="1" x14ac:dyDescent="0.2">
      <c r="A354" s="198"/>
      <c r="B354" s="198"/>
      <c r="C354" s="238"/>
      <c r="D354" s="198"/>
      <c r="E354" s="198"/>
      <c r="F354" s="198"/>
      <c r="G354" s="198"/>
      <c r="H354" s="198"/>
      <c r="I354" s="198"/>
      <c r="J354" s="198"/>
      <c r="K354" s="198"/>
      <c r="L354" s="198"/>
      <c r="M354" s="198"/>
      <c r="N354" s="198"/>
      <c r="O354" s="198"/>
      <c r="P354" s="198"/>
      <c r="Q354" s="198"/>
      <c r="R354" s="198"/>
      <c r="S354" s="198"/>
      <c r="T354" s="198"/>
      <c r="U354" s="198"/>
      <c r="V354" s="198"/>
      <c r="W354" s="198"/>
      <c r="X354" s="233"/>
      <c r="Y354" s="227"/>
      <c r="Z354" s="227"/>
      <c r="AD354" s="234"/>
    </row>
    <row r="355" spans="1:30" s="213" customFormat="1" ht="20.100000000000001" customHeight="1" x14ac:dyDescent="0.2">
      <c r="A355" s="198"/>
      <c r="B355" s="198"/>
      <c r="C355" s="238"/>
      <c r="D355" s="198"/>
      <c r="E355" s="198"/>
      <c r="F355" s="198"/>
      <c r="G355" s="198"/>
      <c r="H355" s="198"/>
      <c r="I355" s="198"/>
      <c r="J355" s="198"/>
      <c r="K355" s="198"/>
      <c r="L355" s="198"/>
      <c r="M355" s="198"/>
      <c r="N355" s="198"/>
      <c r="O355" s="198"/>
      <c r="P355" s="198"/>
      <c r="Q355" s="198"/>
      <c r="R355" s="198"/>
      <c r="S355" s="198"/>
      <c r="T355" s="198"/>
      <c r="U355" s="198"/>
      <c r="V355" s="198"/>
      <c r="W355" s="198"/>
      <c r="X355" s="233"/>
      <c r="Y355" s="227"/>
      <c r="Z355" s="227"/>
      <c r="AD355" s="234"/>
    </row>
    <row r="356" spans="1:30" s="213" customFormat="1" ht="20.100000000000001" customHeight="1" x14ac:dyDescent="0.2">
      <c r="A356" s="198"/>
      <c r="B356" s="198"/>
      <c r="C356" s="238"/>
      <c r="D356" s="198"/>
      <c r="E356" s="198"/>
      <c r="F356" s="198"/>
      <c r="G356" s="198"/>
      <c r="H356" s="198"/>
      <c r="I356" s="198"/>
      <c r="J356" s="198"/>
      <c r="K356" s="198"/>
      <c r="L356" s="198"/>
      <c r="M356" s="198"/>
      <c r="N356" s="198"/>
      <c r="O356" s="198"/>
      <c r="P356" s="198"/>
      <c r="Q356" s="198"/>
      <c r="R356" s="198"/>
      <c r="S356" s="198"/>
      <c r="T356" s="198"/>
      <c r="U356" s="198"/>
      <c r="V356" s="198"/>
      <c r="W356" s="198"/>
      <c r="X356" s="233"/>
      <c r="Y356" s="227"/>
      <c r="Z356" s="227"/>
      <c r="AD356" s="234"/>
    </row>
    <row r="357" spans="1:30" s="213" customFormat="1" ht="20.100000000000001" customHeight="1" x14ac:dyDescent="0.2">
      <c r="A357" s="198"/>
      <c r="B357" s="198"/>
      <c r="C357" s="238"/>
      <c r="D357" s="198"/>
      <c r="E357" s="198"/>
      <c r="F357" s="198"/>
      <c r="G357" s="198"/>
      <c r="H357" s="198"/>
      <c r="I357" s="198"/>
      <c r="J357" s="198"/>
      <c r="K357" s="198"/>
      <c r="L357" s="198"/>
      <c r="M357" s="198"/>
      <c r="N357" s="198"/>
      <c r="O357" s="198"/>
      <c r="P357" s="198"/>
      <c r="Q357" s="198"/>
      <c r="R357" s="198"/>
      <c r="S357" s="198"/>
      <c r="T357" s="198"/>
      <c r="U357" s="198"/>
      <c r="V357" s="198"/>
      <c r="W357" s="198"/>
      <c r="X357" s="233"/>
      <c r="Y357" s="227"/>
      <c r="Z357" s="227"/>
      <c r="AD357" s="234"/>
    </row>
    <row r="358" spans="1:30" s="213" customFormat="1" ht="20.100000000000001" customHeight="1" x14ac:dyDescent="0.2">
      <c r="A358" s="198"/>
      <c r="B358" s="198"/>
      <c r="C358" s="238"/>
      <c r="D358" s="198"/>
      <c r="E358" s="198"/>
      <c r="F358" s="198"/>
      <c r="G358" s="198"/>
      <c r="H358" s="198"/>
      <c r="I358" s="198"/>
      <c r="J358" s="198"/>
      <c r="K358" s="198"/>
      <c r="L358" s="198"/>
      <c r="M358" s="198"/>
      <c r="N358" s="198"/>
      <c r="O358" s="198"/>
      <c r="P358" s="198"/>
      <c r="Q358" s="198"/>
      <c r="R358" s="198"/>
      <c r="S358" s="198"/>
      <c r="T358" s="198"/>
      <c r="U358" s="198"/>
      <c r="V358" s="198"/>
      <c r="W358" s="198"/>
      <c r="X358" s="233"/>
      <c r="Y358" s="227"/>
      <c r="Z358" s="227"/>
      <c r="AD358" s="234"/>
    </row>
    <row r="359" spans="1:30" s="213" customFormat="1" ht="20.100000000000001" customHeight="1" x14ac:dyDescent="0.2">
      <c r="A359" s="198"/>
      <c r="B359" s="198"/>
      <c r="C359" s="238"/>
      <c r="D359" s="198"/>
      <c r="E359" s="198"/>
      <c r="F359" s="198"/>
      <c r="G359" s="198"/>
      <c r="H359" s="198"/>
      <c r="I359" s="198"/>
      <c r="J359" s="198"/>
      <c r="K359" s="198"/>
      <c r="L359" s="198"/>
      <c r="M359" s="198"/>
      <c r="N359" s="198"/>
      <c r="O359" s="198"/>
      <c r="P359" s="198"/>
      <c r="Q359" s="198"/>
      <c r="R359" s="198"/>
      <c r="S359" s="198"/>
      <c r="T359" s="198"/>
      <c r="U359" s="198"/>
      <c r="V359" s="198"/>
      <c r="W359" s="198"/>
      <c r="X359" s="233"/>
      <c r="Y359" s="227"/>
      <c r="Z359" s="227"/>
      <c r="AD359" s="234"/>
    </row>
    <row r="360" spans="1:30" s="213" customFormat="1" ht="20.100000000000001" customHeight="1" x14ac:dyDescent="0.2">
      <c r="A360" s="198"/>
      <c r="B360" s="198"/>
      <c r="C360" s="238"/>
      <c r="D360" s="198"/>
      <c r="E360" s="198"/>
      <c r="F360" s="198"/>
      <c r="G360" s="198"/>
      <c r="H360" s="198"/>
      <c r="I360" s="198"/>
      <c r="J360" s="198"/>
      <c r="K360" s="198"/>
      <c r="L360" s="198"/>
      <c r="M360" s="198"/>
      <c r="N360" s="198"/>
      <c r="O360" s="198"/>
      <c r="P360" s="198"/>
      <c r="Q360" s="198"/>
      <c r="R360" s="198"/>
      <c r="S360" s="198"/>
      <c r="T360" s="198"/>
      <c r="U360" s="198"/>
      <c r="V360" s="198"/>
      <c r="W360" s="198"/>
      <c r="X360" s="233"/>
      <c r="Y360" s="227"/>
      <c r="Z360" s="227"/>
      <c r="AD360" s="234"/>
    </row>
    <row r="361" spans="1:30" s="213" customFormat="1" ht="20.100000000000001" customHeight="1" x14ac:dyDescent="0.2">
      <c r="A361" s="198"/>
      <c r="B361" s="198"/>
      <c r="C361" s="238"/>
      <c r="D361" s="198"/>
      <c r="E361" s="198"/>
      <c r="F361" s="198"/>
      <c r="G361" s="198"/>
      <c r="H361" s="198"/>
      <c r="I361" s="198"/>
      <c r="J361" s="198"/>
      <c r="K361" s="198"/>
      <c r="L361" s="198"/>
      <c r="M361" s="198"/>
      <c r="N361" s="198"/>
      <c r="O361" s="198"/>
      <c r="P361" s="198"/>
      <c r="Q361" s="198"/>
      <c r="R361" s="198"/>
      <c r="S361" s="198"/>
      <c r="T361" s="198"/>
      <c r="U361" s="198"/>
      <c r="V361" s="198"/>
      <c r="W361" s="198"/>
      <c r="X361" s="233"/>
      <c r="Y361" s="227"/>
      <c r="Z361" s="227"/>
      <c r="AD361" s="234"/>
    </row>
    <row r="362" spans="1:30" s="213" customFormat="1" ht="20.100000000000001" customHeight="1" x14ac:dyDescent="0.2">
      <c r="A362" s="198"/>
      <c r="B362" s="198"/>
      <c r="C362" s="238"/>
      <c r="D362" s="198"/>
      <c r="E362" s="198"/>
      <c r="F362" s="198"/>
      <c r="G362" s="198"/>
      <c r="H362" s="198"/>
      <c r="I362" s="198"/>
      <c r="J362" s="198"/>
      <c r="K362" s="198"/>
      <c r="L362" s="198"/>
      <c r="M362" s="198"/>
      <c r="N362" s="198"/>
      <c r="O362" s="198"/>
      <c r="P362" s="198"/>
      <c r="Q362" s="198"/>
      <c r="R362" s="198"/>
      <c r="S362" s="198"/>
      <c r="T362" s="198"/>
      <c r="U362" s="198"/>
      <c r="V362" s="198"/>
      <c r="W362" s="198"/>
      <c r="X362" s="233"/>
      <c r="Y362" s="227"/>
      <c r="Z362" s="227"/>
      <c r="AD362" s="234"/>
    </row>
    <row r="363" spans="1:30" s="213" customFormat="1" ht="20.100000000000001" customHeight="1" x14ac:dyDescent="0.2">
      <c r="A363" s="198"/>
      <c r="B363" s="198"/>
      <c r="C363" s="238"/>
      <c r="D363" s="198"/>
      <c r="E363" s="198"/>
      <c r="F363" s="198"/>
      <c r="G363" s="198"/>
      <c r="H363" s="198"/>
      <c r="I363" s="198"/>
      <c r="J363" s="198"/>
      <c r="K363" s="198"/>
      <c r="L363" s="198"/>
      <c r="M363" s="198"/>
      <c r="N363" s="198"/>
      <c r="O363" s="198"/>
      <c r="P363" s="198"/>
      <c r="Q363" s="198"/>
      <c r="R363" s="198"/>
      <c r="S363" s="198"/>
      <c r="T363" s="198"/>
      <c r="U363" s="198"/>
      <c r="V363" s="198"/>
      <c r="W363" s="198"/>
      <c r="X363" s="233"/>
      <c r="Y363" s="227"/>
      <c r="Z363" s="227"/>
      <c r="AD363" s="234"/>
    </row>
    <row r="364" spans="1:30" s="213" customFormat="1" ht="20.100000000000001" customHeight="1" x14ac:dyDescent="0.2">
      <c r="A364" s="198"/>
      <c r="B364" s="198"/>
      <c r="C364" s="238"/>
      <c r="D364" s="198"/>
      <c r="E364" s="198"/>
      <c r="F364" s="198"/>
      <c r="G364" s="198"/>
      <c r="H364" s="198"/>
      <c r="I364" s="198"/>
      <c r="J364" s="198"/>
      <c r="K364" s="198"/>
      <c r="L364" s="198"/>
      <c r="M364" s="198"/>
      <c r="N364" s="198"/>
      <c r="O364" s="198"/>
      <c r="P364" s="198"/>
      <c r="Q364" s="198"/>
      <c r="R364" s="198"/>
      <c r="S364" s="198"/>
      <c r="T364" s="198"/>
      <c r="U364" s="198"/>
      <c r="V364" s="198"/>
      <c r="W364" s="198"/>
      <c r="X364" s="233"/>
      <c r="Y364" s="227"/>
      <c r="Z364" s="227"/>
      <c r="AD364" s="234"/>
    </row>
    <row r="365" spans="1:30" s="213" customFormat="1" ht="20.100000000000001" customHeight="1" x14ac:dyDescent="0.2">
      <c r="A365" s="198"/>
      <c r="B365" s="198"/>
      <c r="C365" s="238"/>
      <c r="D365" s="198"/>
      <c r="E365" s="198"/>
      <c r="F365" s="198"/>
      <c r="G365" s="198"/>
      <c r="H365" s="198"/>
      <c r="I365" s="198"/>
      <c r="J365" s="198"/>
      <c r="K365" s="198"/>
      <c r="L365" s="198"/>
      <c r="M365" s="198"/>
      <c r="N365" s="198"/>
      <c r="O365" s="198"/>
      <c r="P365" s="198"/>
      <c r="Q365" s="198"/>
      <c r="R365" s="198"/>
      <c r="S365" s="198"/>
      <c r="T365" s="198"/>
      <c r="U365" s="198"/>
      <c r="V365" s="198"/>
      <c r="W365" s="198"/>
      <c r="X365" s="233"/>
      <c r="Y365" s="227"/>
      <c r="Z365" s="227"/>
      <c r="AD365" s="234"/>
    </row>
    <row r="366" spans="1:30" s="213" customFormat="1" ht="20.100000000000001" customHeight="1" x14ac:dyDescent="0.2">
      <c r="A366" s="198"/>
      <c r="B366" s="198"/>
      <c r="C366" s="238"/>
      <c r="D366" s="198"/>
      <c r="E366" s="198"/>
      <c r="F366" s="198"/>
      <c r="G366" s="198"/>
      <c r="H366" s="198"/>
      <c r="I366" s="198"/>
      <c r="J366" s="198"/>
      <c r="K366" s="198"/>
      <c r="L366" s="198"/>
      <c r="M366" s="198"/>
      <c r="N366" s="198"/>
      <c r="O366" s="198"/>
      <c r="P366" s="198"/>
      <c r="Q366" s="198"/>
      <c r="R366" s="198"/>
      <c r="S366" s="198"/>
      <c r="T366" s="198"/>
      <c r="U366" s="198"/>
      <c r="V366" s="198"/>
      <c r="W366" s="198"/>
      <c r="X366" s="233"/>
      <c r="Y366" s="227"/>
      <c r="Z366" s="227"/>
      <c r="AD366" s="234"/>
    </row>
    <row r="367" spans="1:30" s="213" customFormat="1" ht="20.100000000000001" customHeight="1" x14ac:dyDescent="0.2">
      <c r="A367" s="198"/>
      <c r="B367" s="198"/>
      <c r="C367" s="238"/>
      <c r="D367" s="198"/>
      <c r="E367" s="198"/>
      <c r="F367" s="198"/>
      <c r="G367" s="198"/>
      <c r="H367" s="198"/>
      <c r="I367" s="198"/>
      <c r="J367" s="198"/>
      <c r="K367" s="198"/>
      <c r="L367" s="198"/>
      <c r="M367" s="198"/>
      <c r="N367" s="198"/>
      <c r="O367" s="198"/>
      <c r="P367" s="198"/>
      <c r="Q367" s="198"/>
      <c r="R367" s="198"/>
      <c r="S367" s="198"/>
      <c r="T367" s="198"/>
      <c r="U367" s="198"/>
      <c r="V367" s="198"/>
      <c r="W367" s="198"/>
      <c r="X367" s="233"/>
      <c r="Y367" s="227"/>
      <c r="Z367" s="227"/>
      <c r="AD367" s="234"/>
    </row>
    <row r="368" spans="1:30" s="213" customFormat="1" ht="20.100000000000001" customHeight="1" x14ac:dyDescent="0.2">
      <c r="A368" s="198"/>
      <c r="B368" s="198"/>
      <c r="C368" s="238"/>
      <c r="D368" s="198"/>
      <c r="E368" s="198"/>
      <c r="F368" s="198"/>
      <c r="G368" s="198"/>
      <c r="H368" s="198"/>
      <c r="I368" s="198"/>
      <c r="J368" s="198"/>
      <c r="K368" s="198"/>
      <c r="L368" s="198"/>
      <c r="M368" s="198"/>
      <c r="N368" s="198"/>
      <c r="O368" s="198"/>
      <c r="P368" s="198"/>
      <c r="Q368" s="198"/>
      <c r="R368" s="198"/>
      <c r="S368" s="198"/>
      <c r="T368" s="198"/>
      <c r="U368" s="198"/>
      <c r="V368" s="198"/>
      <c r="W368" s="198"/>
      <c r="X368" s="233"/>
      <c r="Y368" s="227"/>
      <c r="Z368" s="227"/>
      <c r="AD368" s="234"/>
    </row>
    <row r="369" spans="24:30" ht="20.100000000000001" customHeight="1" x14ac:dyDescent="0.2">
      <c r="X369" s="239"/>
      <c r="Z369" s="227"/>
      <c r="AC369" s="198"/>
      <c r="AD369" s="234"/>
    </row>
    <row r="370" spans="24:30" ht="20.100000000000001" customHeight="1" x14ac:dyDescent="0.2">
      <c r="X370" s="233"/>
      <c r="Z370" s="227"/>
      <c r="AB370" s="213"/>
      <c r="AC370" s="198"/>
      <c r="AD370" s="234"/>
    </row>
    <row r="371" spans="24:30" ht="20.100000000000001" customHeight="1" x14ac:dyDescent="0.2">
      <c r="X371" s="233"/>
      <c r="Z371" s="227"/>
      <c r="AB371" s="213"/>
      <c r="AC371" s="198"/>
      <c r="AD371" s="234"/>
    </row>
    <row r="372" spans="24:30" ht="20.100000000000001" customHeight="1" x14ac:dyDescent="0.2">
      <c r="X372" s="233"/>
      <c r="Z372" s="227"/>
      <c r="AB372" s="213"/>
      <c r="AC372" s="198"/>
      <c r="AD372" s="234"/>
    </row>
    <row r="373" spans="24:30" ht="20.100000000000001" customHeight="1" x14ac:dyDescent="0.2">
      <c r="X373" s="233"/>
      <c r="Z373" s="227"/>
      <c r="AB373" s="213"/>
      <c r="AC373" s="198"/>
      <c r="AD373" s="234"/>
    </row>
    <row r="374" spans="24:30" ht="20.100000000000001" customHeight="1" x14ac:dyDescent="0.2">
      <c r="X374" s="233"/>
      <c r="Z374" s="227"/>
      <c r="AB374" s="213"/>
      <c r="AC374" s="198"/>
      <c r="AD374" s="234"/>
    </row>
    <row r="375" spans="24:30" ht="20.100000000000001" customHeight="1" x14ac:dyDescent="0.2">
      <c r="X375" s="233"/>
      <c r="Z375" s="227"/>
      <c r="AB375" s="213"/>
      <c r="AC375" s="198"/>
      <c r="AD375" s="234"/>
    </row>
    <row r="376" spans="24:30" ht="20.100000000000001" customHeight="1" x14ac:dyDescent="0.2">
      <c r="X376" s="233"/>
      <c r="Z376" s="227"/>
      <c r="AB376" s="213"/>
      <c r="AC376" s="198"/>
      <c r="AD376" s="234"/>
    </row>
    <row r="377" spans="24:30" ht="20.100000000000001" customHeight="1" x14ac:dyDescent="0.2">
      <c r="X377" s="233"/>
      <c r="Z377" s="227"/>
      <c r="AB377" s="213"/>
      <c r="AC377" s="198"/>
      <c r="AD377" s="234"/>
    </row>
    <row r="378" spans="24:30" ht="20.100000000000001" customHeight="1" x14ac:dyDescent="0.2">
      <c r="X378" s="233"/>
      <c r="Z378" s="227"/>
      <c r="AB378" s="213"/>
      <c r="AC378" s="198"/>
      <c r="AD378" s="234"/>
    </row>
    <row r="379" spans="24:30" ht="20.100000000000001" customHeight="1" x14ac:dyDescent="0.2">
      <c r="X379" s="233"/>
      <c r="Z379" s="227"/>
      <c r="AB379" s="213"/>
      <c r="AC379" s="198"/>
      <c r="AD379" s="234"/>
    </row>
    <row r="380" spans="24:30" ht="20.100000000000001" customHeight="1" x14ac:dyDescent="0.2">
      <c r="X380" s="233"/>
      <c r="Z380" s="227"/>
      <c r="AB380" s="213"/>
      <c r="AC380" s="198"/>
      <c r="AD380" s="234"/>
    </row>
    <row r="381" spans="24:30" ht="20.100000000000001" customHeight="1" x14ac:dyDescent="0.2">
      <c r="X381" s="233"/>
      <c r="Z381" s="227"/>
      <c r="AB381" s="213"/>
      <c r="AC381" s="198"/>
      <c r="AD381" s="234"/>
    </row>
    <row r="382" spans="24:30" ht="20.100000000000001" customHeight="1" x14ac:dyDescent="0.2">
      <c r="X382" s="233"/>
      <c r="Z382" s="227"/>
      <c r="AB382" s="213"/>
      <c r="AC382" s="198"/>
      <c r="AD382" s="234"/>
    </row>
    <row r="383" spans="24:30" ht="20.100000000000001" customHeight="1" x14ac:dyDescent="0.2">
      <c r="X383" s="233"/>
      <c r="Z383" s="227"/>
      <c r="AB383" s="213"/>
      <c r="AC383" s="198"/>
      <c r="AD383" s="234"/>
    </row>
    <row r="384" spans="24:30" ht="20.100000000000001" customHeight="1" x14ac:dyDescent="0.2">
      <c r="X384" s="233"/>
      <c r="Z384" s="227"/>
      <c r="AB384" s="213"/>
      <c r="AC384" s="198"/>
      <c r="AD384" s="234"/>
    </row>
    <row r="385" spans="24:30" ht="20.100000000000001" customHeight="1" x14ac:dyDescent="0.2">
      <c r="X385" s="233"/>
      <c r="Z385" s="227"/>
      <c r="AB385" s="213"/>
      <c r="AC385" s="198"/>
      <c r="AD385" s="234"/>
    </row>
    <row r="386" spans="24:30" ht="20.100000000000001" customHeight="1" x14ac:dyDescent="0.2">
      <c r="X386" s="233"/>
      <c r="Z386" s="227"/>
      <c r="AB386" s="213"/>
      <c r="AC386" s="198"/>
      <c r="AD386" s="234"/>
    </row>
    <row r="387" spans="24:30" ht="20.100000000000001" customHeight="1" x14ac:dyDescent="0.2">
      <c r="X387" s="233"/>
      <c r="Z387" s="227"/>
      <c r="AB387" s="213"/>
      <c r="AC387" s="198"/>
      <c r="AD387" s="234"/>
    </row>
    <row r="388" spans="24:30" ht="20.100000000000001" customHeight="1" x14ac:dyDescent="0.2">
      <c r="X388" s="233"/>
      <c r="Z388" s="227"/>
      <c r="AB388" s="213"/>
      <c r="AC388" s="198"/>
      <c r="AD388" s="234"/>
    </row>
    <row r="389" spans="24:30" ht="20.100000000000001" customHeight="1" x14ac:dyDescent="0.2">
      <c r="X389" s="233"/>
      <c r="Z389" s="227"/>
      <c r="AB389" s="213"/>
      <c r="AC389" s="198"/>
      <c r="AD389" s="234"/>
    </row>
    <row r="390" spans="24:30" ht="20.100000000000001" customHeight="1" x14ac:dyDescent="0.2">
      <c r="X390" s="233"/>
      <c r="Z390" s="227"/>
      <c r="AB390" s="213"/>
      <c r="AC390" s="198"/>
      <c r="AD390" s="234"/>
    </row>
    <row r="391" spans="24:30" ht="20.100000000000001" customHeight="1" x14ac:dyDescent="0.2">
      <c r="X391" s="233"/>
      <c r="Z391" s="227"/>
      <c r="AB391" s="213"/>
      <c r="AC391" s="198"/>
      <c r="AD391" s="234"/>
    </row>
    <row r="392" spans="24:30" ht="20.100000000000001" customHeight="1" x14ac:dyDescent="0.2">
      <c r="X392" s="233"/>
      <c r="Z392" s="227"/>
      <c r="AB392" s="213"/>
      <c r="AC392" s="198"/>
      <c r="AD392" s="234"/>
    </row>
    <row r="393" spans="24:30" ht="20.100000000000001" customHeight="1" x14ac:dyDescent="0.2">
      <c r="X393" s="233"/>
      <c r="Z393" s="227"/>
      <c r="AB393" s="213"/>
      <c r="AC393" s="198"/>
      <c r="AD393" s="234"/>
    </row>
    <row r="394" spans="24:30" ht="20.100000000000001" customHeight="1" x14ac:dyDescent="0.2">
      <c r="X394" s="233"/>
      <c r="Z394" s="227"/>
      <c r="AB394" s="213"/>
      <c r="AC394" s="198"/>
      <c r="AD394" s="234"/>
    </row>
    <row r="395" spans="24:30" ht="20.100000000000001" customHeight="1" x14ac:dyDescent="0.2">
      <c r="X395" s="233"/>
      <c r="Z395" s="227"/>
      <c r="AB395" s="213"/>
      <c r="AC395" s="198"/>
      <c r="AD395" s="234"/>
    </row>
    <row r="396" spans="24:30" ht="20.100000000000001" customHeight="1" x14ac:dyDescent="0.2">
      <c r="X396" s="233"/>
      <c r="Z396" s="227"/>
      <c r="AB396" s="213"/>
      <c r="AC396" s="198"/>
      <c r="AD396" s="234"/>
    </row>
    <row r="397" spans="24:30" ht="20.100000000000001" customHeight="1" x14ac:dyDescent="0.2">
      <c r="X397" s="233"/>
      <c r="Z397" s="227"/>
      <c r="AB397" s="213"/>
      <c r="AC397" s="198"/>
      <c r="AD397" s="234"/>
    </row>
    <row r="398" spans="24:30" ht="20.100000000000001" customHeight="1" x14ac:dyDescent="0.2">
      <c r="X398" s="233"/>
      <c r="Z398" s="227"/>
      <c r="AB398" s="213"/>
      <c r="AC398" s="198"/>
      <c r="AD398" s="234"/>
    </row>
    <row r="399" spans="24:30" ht="20.100000000000001" customHeight="1" x14ac:dyDescent="0.2">
      <c r="X399" s="233"/>
      <c r="Z399" s="227"/>
      <c r="AB399" s="213"/>
      <c r="AC399" s="198"/>
      <c r="AD399" s="234"/>
    </row>
    <row r="400" spans="24:30" ht="20.100000000000001" customHeight="1" x14ac:dyDescent="0.2">
      <c r="X400" s="233"/>
      <c r="Z400" s="227"/>
      <c r="AB400" s="213"/>
      <c r="AC400" s="198"/>
      <c r="AD400" s="234"/>
    </row>
    <row r="401" spans="24:30" ht="20.100000000000001" customHeight="1" x14ac:dyDescent="0.2">
      <c r="X401" s="233"/>
      <c r="Z401" s="227"/>
      <c r="AB401" s="213"/>
      <c r="AC401" s="198"/>
      <c r="AD401" s="234"/>
    </row>
    <row r="402" spans="24:30" ht="20.100000000000001" customHeight="1" x14ac:dyDescent="0.2">
      <c r="X402" s="233"/>
      <c r="Z402" s="227"/>
      <c r="AB402" s="213"/>
      <c r="AC402" s="198"/>
      <c r="AD402" s="234"/>
    </row>
    <row r="403" spans="24:30" ht="20.100000000000001" customHeight="1" x14ac:dyDescent="0.2">
      <c r="X403" s="233"/>
      <c r="Z403" s="227"/>
      <c r="AB403" s="213"/>
      <c r="AC403" s="198"/>
      <c r="AD403" s="234"/>
    </row>
    <row r="404" spans="24:30" ht="20.100000000000001" customHeight="1" x14ac:dyDescent="0.2">
      <c r="X404" s="233"/>
      <c r="Z404" s="227"/>
      <c r="AB404" s="213"/>
      <c r="AC404" s="198"/>
      <c r="AD404" s="234"/>
    </row>
    <row r="405" spans="24:30" ht="20.100000000000001" customHeight="1" x14ac:dyDescent="0.2">
      <c r="X405" s="233"/>
      <c r="Z405" s="227"/>
      <c r="AB405" s="213"/>
      <c r="AC405" s="198"/>
      <c r="AD405" s="234"/>
    </row>
    <row r="406" spans="24:30" ht="20.100000000000001" customHeight="1" x14ac:dyDescent="0.2">
      <c r="X406" s="233"/>
      <c r="Z406" s="227"/>
      <c r="AB406" s="213"/>
      <c r="AC406" s="198"/>
      <c r="AD406" s="234"/>
    </row>
    <row r="407" spans="24:30" ht="20.100000000000001" customHeight="1" x14ac:dyDescent="0.2">
      <c r="X407" s="233"/>
      <c r="Z407" s="227"/>
      <c r="AB407" s="213"/>
      <c r="AC407" s="198"/>
      <c r="AD407" s="234"/>
    </row>
    <row r="408" spans="24:30" ht="20.100000000000001" customHeight="1" x14ac:dyDescent="0.2">
      <c r="X408" s="233"/>
      <c r="Z408" s="227"/>
      <c r="AB408" s="213"/>
      <c r="AC408" s="198"/>
      <c r="AD408" s="234"/>
    </row>
    <row r="409" spans="24:30" ht="20.100000000000001" customHeight="1" x14ac:dyDescent="0.2">
      <c r="X409" s="233"/>
      <c r="Z409" s="227"/>
      <c r="AB409" s="213"/>
      <c r="AC409" s="198"/>
      <c r="AD409" s="234"/>
    </row>
    <row r="410" spans="24:30" ht="20.100000000000001" customHeight="1" x14ac:dyDescent="0.2">
      <c r="X410" s="233"/>
      <c r="Z410" s="227"/>
      <c r="AB410" s="213"/>
      <c r="AC410" s="198"/>
      <c r="AD410" s="234"/>
    </row>
    <row r="411" spans="24:30" ht="20.100000000000001" customHeight="1" x14ac:dyDescent="0.2">
      <c r="X411" s="233"/>
      <c r="Z411" s="227"/>
      <c r="AB411" s="213"/>
      <c r="AC411" s="198"/>
      <c r="AD411" s="234"/>
    </row>
    <row r="412" spans="24:30" ht="20.100000000000001" customHeight="1" x14ac:dyDescent="0.2">
      <c r="X412" s="233"/>
      <c r="Z412" s="227"/>
      <c r="AB412" s="213"/>
      <c r="AC412" s="198"/>
      <c r="AD412" s="234"/>
    </row>
    <row r="413" spans="24:30" ht="20.100000000000001" customHeight="1" x14ac:dyDescent="0.2">
      <c r="X413" s="233"/>
      <c r="Z413" s="227"/>
      <c r="AB413" s="213"/>
      <c r="AC413" s="198"/>
      <c r="AD413" s="234"/>
    </row>
    <row r="414" spans="24:30" ht="20.100000000000001" customHeight="1" x14ac:dyDescent="0.2">
      <c r="X414" s="233"/>
      <c r="Z414" s="227"/>
      <c r="AB414" s="213"/>
      <c r="AC414" s="198"/>
      <c r="AD414" s="234"/>
    </row>
    <row r="415" spans="24:30" ht="20.100000000000001" customHeight="1" x14ac:dyDescent="0.2">
      <c r="X415" s="233"/>
      <c r="Z415" s="227"/>
      <c r="AB415" s="213"/>
      <c r="AC415" s="198"/>
      <c r="AD415" s="234"/>
    </row>
    <row r="416" spans="24:30" ht="20.100000000000001" customHeight="1" x14ac:dyDescent="0.2">
      <c r="X416" s="233"/>
      <c r="Z416" s="227"/>
      <c r="AB416" s="213"/>
      <c r="AC416" s="198"/>
      <c r="AD416" s="234"/>
    </row>
    <row r="417" spans="24:30" ht="20.100000000000001" customHeight="1" x14ac:dyDescent="0.2">
      <c r="X417" s="233"/>
      <c r="Z417" s="227"/>
      <c r="AB417" s="213"/>
      <c r="AC417" s="198"/>
      <c r="AD417" s="234"/>
    </row>
    <row r="418" spans="24:30" ht="20.100000000000001" customHeight="1" x14ac:dyDescent="0.2">
      <c r="X418" s="233"/>
      <c r="Z418" s="227"/>
      <c r="AB418" s="213"/>
      <c r="AC418" s="198"/>
      <c r="AD418" s="234"/>
    </row>
    <row r="419" spans="24:30" ht="20.100000000000001" customHeight="1" x14ac:dyDescent="0.2">
      <c r="X419" s="233"/>
      <c r="Z419" s="227"/>
      <c r="AB419" s="213"/>
      <c r="AC419" s="198"/>
      <c r="AD419" s="234"/>
    </row>
    <row r="420" spans="24:30" ht="20.100000000000001" customHeight="1" x14ac:dyDescent="0.2">
      <c r="X420" s="233"/>
      <c r="Z420" s="227"/>
      <c r="AB420" s="213"/>
      <c r="AC420" s="198"/>
      <c r="AD420" s="234"/>
    </row>
    <row r="421" spans="24:30" ht="20.100000000000001" customHeight="1" x14ac:dyDescent="0.2">
      <c r="X421" s="233"/>
      <c r="Z421" s="227"/>
      <c r="AB421" s="213"/>
      <c r="AC421" s="198"/>
      <c r="AD421" s="234"/>
    </row>
    <row r="422" spans="24:30" ht="20.100000000000001" customHeight="1" x14ac:dyDescent="0.2">
      <c r="X422" s="233"/>
      <c r="Z422" s="227"/>
      <c r="AB422" s="213"/>
      <c r="AC422" s="198"/>
      <c r="AD422" s="234"/>
    </row>
    <row r="423" spans="24:30" ht="20.100000000000001" customHeight="1" x14ac:dyDescent="0.2">
      <c r="X423" s="233"/>
      <c r="Z423" s="227"/>
      <c r="AB423" s="213"/>
      <c r="AC423" s="198"/>
      <c r="AD423" s="234"/>
    </row>
    <row r="424" spans="24:30" ht="20.100000000000001" customHeight="1" x14ac:dyDescent="0.2">
      <c r="X424" s="233"/>
      <c r="Z424" s="227"/>
      <c r="AB424" s="213"/>
      <c r="AC424" s="198"/>
      <c r="AD424" s="234"/>
    </row>
    <row r="425" spans="24:30" ht="20.100000000000001" customHeight="1" x14ac:dyDescent="0.2">
      <c r="X425" s="233"/>
      <c r="Z425" s="227"/>
      <c r="AB425" s="213"/>
      <c r="AC425" s="198"/>
      <c r="AD425" s="234"/>
    </row>
    <row r="426" spans="24:30" ht="20.100000000000001" customHeight="1" x14ac:dyDescent="0.2">
      <c r="X426" s="233"/>
      <c r="Z426" s="227"/>
      <c r="AB426" s="213"/>
      <c r="AC426" s="198"/>
      <c r="AD426" s="234"/>
    </row>
    <row r="427" spans="24:30" ht="20.100000000000001" customHeight="1" x14ac:dyDescent="0.2">
      <c r="X427" s="233"/>
      <c r="Z427" s="227"/>
      <c r="AB427" s="213"/>
      <c r="AC427" s="198"/>
      <c r="AD427" s="234"/>
    </row>
    <row r="428" spans="24:30" ht="20.100000000000001" customHeight="1" x14ac:dyDescent="0.2">
      <c r="X428" s="233"/>
      <c r="Z428" s="227"/>
      <c r="AB428" s="213"/>
      <c r="AC428" s="198"/>
      <c r="AD428" s="234"/>
    </row>
    <row r="429" spans="24:30" ht="20.100000000000001" customHeight="1" x14ac:dyDescent="0.2">
      <c r="X429" s="233"/>
      <c r="Z429" s="227"/>
      <c r="AB429" s="213"/>
      <c r="AC429" s="198"/>
      <c r="AD429" s="234"/>
    </row>
    <row r="430" spans="24:30" ht="20.100000000000001" customHeight="1" x14ac:dyDescent="0.2">
      <c r="X430" s="233"/>
      <c r="Z430" s="227"/>
      <c r="AB430" s="213"/>
      <c r="AC430" s="198"/>
      <c r="AD430" s="234"/>
    </row>
    <row r="431" spans="24:30" ht="20.100000000000001" customHeight="1" x14ac:dyDescent="0.2">
      <c r="X431" s="233"/>
      <c r="Z431" s="227"/>
      <c r="AB431" s="213"/>
      <c r="AC431" s="198"/>
      <c r="AD431" s="234"/>
    </row>
    <row r="432" spans="24:30" ht="20.100000000000001" customHeight="1" x14ac:dyDescent="0.2">
      <c r="X432" s="233"/>
      <c r="Z432" s="227"/>
      <c r="AB432" s="213"/>
      <c r="AC432" s="198"/>
      <c r="AD432" s="234"/>
    </row>
    <row r="433" spans="24:30" ht="20.100000000000001" customHeight="1" x14ac:dyDescent="0.2">
      <c r="X433" s="239"/>
      <c r="Z433" s="227"/>
      <c r="AC433" s="198"/>
      <c r="AD433" s="234"/>
    </row>
    <row r="434" spans="24:30" ht="20.100000000000001" customHeight="1" x14ac:dyDescent="0.2">
      <c r="X434" s="233"/>
      <c r="Z434" s="227"/>
      <c r="AB434" s="213"/>
      <c r="AC434" s="198"/>
      <c r="AD434" s="234"/>
    </row>
    <row r="435" spans="24:30" ht="20.100000000000001" customHeight="1" x14ac:dyDescent="0.2">
      <c r="X435" s="233"/>
      <c r="Z435" s="227"/>
      <c r="AB435" s="213"/>
      <c r="AC435" s="198"/>
      <c r="AD435" s="234"/>
    </row>
    <row r="436" spans="24:30" ht="20.100000000000001" customHeight="1" x14ac:dyDescent="0.2">
      <c r="X436" s="233"/>
      <c r="Z436" s="227"/>
      <c r="AB436" s="213"/>
      <c r="AC436" s="198"/>
      <c r="AD436" s="234"/>
    </row>
    <row r="437" spans="24:30" ht="20.100000000000001" customHeight="1" x14ac:dyDescent="0.2">
      <c r="X437" s="233"/>
      <c r="Z437" s="227"/>
      <c r="AB437" s="213"/>
      <c r="AC437" s="198"/>
      <c r="AD437" s="234"/>
    </row>
    <row r="438" spans="24:30" ht="20.100000000000001" customHeight="1" x14ac:dyDescent="0.2">
      <c r="X438" s="233"/>
      <c r="Z438" s="227"/>
      <c r="AB438" s="213"/>
      <c r="AC438" s="198"/>
      <c r="AD438" s="234"/>
    </row>
    <row r="439" spans="24:30" ht="20.100000000000001" customHeight="1" x14ac:dyDescent="0.2">
      <c r="X439" s="233"/>
      <c r="Z439" s="227"/>
      <c r="AB439" s="213"/>
      <c r="AC439" s="198"/>
      <c r="AD439" s="234"/>
    </row>
    <row r="440" spans="24:30" ht="20.100000000000001" customHeight="1" x14ac:dyDescent="0.2">
      <c r="X440" s="233"/>
      <c r="Z440" s="227"/>
      <c r="AB440" s="213"/>
      <c r="AC440" s="198"/>
      <c r="AD440" s="234"/>
    </row>
    <row r="441" spans="24:30" ht="20.100000000000001" customHeight="1" x14ac:dyDescent="0.2">
      <c r="X441" s="233"/>
      <c r="Z441" s="227"/>
      <c r="AB441" s="213"/>
      <c r="AC441" s="198"/>
      <c r="AD441" s="234"/>
    </row>
    <row r="442" spans="24:30" ht="20.100000000000001" customHeight="1" x14ac:dyDescent="0.2">
      <c r="X442" s="233"/>
      <c r="Z442" s="227"/>
      <c r="AB442" s="213"/>
      <c r="AC442" s="198"/>
      <c r="AD442" s="234"/>
    </row>
    <row r="443" spans="24:30" ht="20.100000000000001" customHeight="1" x14ac:dyDescent="0.2">
      <c r="X443" s="233"/>
      <c r="Z443" s="227"/>
      <c r="AB443" s="213"/>
      <c r="AC443" s="198"/>
      <c r="AD443" s="234"/>
    </row>
    <row r="444" spans="24:30" ht="20.100000000000001" customHeight="1" x14ac:dyDescent="0.2">
      <c r="X444" s="233"/>
      <c r="Z444" s="227"/>
      <c r="AB444" s="213"/>
      <c r="AC444" s="198"/>
      <c r="AD444" s="234"/>
    </row>
    <row r="445" spans="24:30" ht="20.100000000000001" customHeight="1" x14ac:dyDescent="0.2">
      <c r="X445" s="233"/>
      <c r="Z445" s="227"/>
      <c r="AB445" s="213"/>
      <c r="AC445" s="198"/>
      <c r="AD445" s="234"/>
    </row>
    <row r="446" spans="24:30" ht="20.100000000000001" customHeight="1" x14ac:dyDescent="0.2">
      <c r="X446" s="233"/>
      <c r="Z446" s="227"/>
      <c r="AB446" s="213"/>
      <c r="AC446" s="198"/>
      <c r="AD446" s="234"/>
    </row>
    <row r="447" spans="24:30" ht="20.100000000000001" customHeight="1" x14ac:dyDescent="0.2">
      <c r="X447" s="233"/>
      <c r="Z447" s="227"/>
      <c r="AB447" s="213"/>
      <c r="AC447" s="198"/>
      <c r="AD447" s="234"/>
    </row>
    <row r="448" spans="24:30" ht="20.100000000000001" customHeight="1" x14ac:dyDescent="0.2">
      <c r="X448" s="233"/>
      <c r="Z448" s="227"/>
      <c r="AB448" s="213"/>
      <c r="AC448" s="198"/>
      <c r="AD448" s="234"/>
    </row>
    <row r="449" spans="24:30" ht="20.100000000000001" customHeight="1" x14ac:dyDescent="0.2">
      <c r="X449" s="233"/>
      <c r="Z449" s="227"/>
      <c r="AB449" s="213"/>
      <c r="AC449" s="198"/>
      <c r="AD449" s="234"/>
    </row>
    <row r="450" spans="24:30" ht="20.100000000000001" customHeight="1" x14ac:dyDescent="0.2">
      <c r="X450" s="233"/>
      <c r="Z450" s="227"/>
      <c r="AB450" s="213"/>
      <c r="AC450" s="198"/>
      <c r="AD450" s="234"/>
    </row>
    <row r="451" spans="24:30" ht="20.100000000000001" customHeight="1" x14ac:dyDescent="0.2">
      <c r="X451" s="233"/>
      <c r="Z451" s="227"/>
      <c r="AB451" s="213"/>
      <c r="AC451" s="198"/>
      <c r="AD451" s="234"/>
    </row>
    <row r="452" spans="24:30" ht="20.100000000000001" customHeight="1" x14ac:dyDescent="0.2">
      <c r="X452" s="233"/>
      <c r="Z452" s="227"/>
      <c r="AB452" s="213"/>
      <c r="AC452" s="198"/>
      <c r="AD452" s="234"/>
    </row>
    <row r="453" spans="24:30" ht="20.100000000000001" customHeight="1" x14ac:dyDescent="0.2">
      <c r="X453" s="233"/>
      <c r="Z453" s="227"/>
      <c r="AB453" s="213"/>
      <c r="AC453" s="198"/>
      <c r="AD453" s="234"/>
    </row>
    <row r="454" spans="24:30" ht="20.100000000000001" customHeight="1" x14ac:dyDescent="0.2">
      <c r="X454" s="233"/>
      <c r="Z454" s="227"/>
      <c r="AB454" s="213"/>
      <c r="AC454" s="198"/>
      <c r="AD454" s="234"/>
    </row>
    <row r="455" spans="24:30" ht="20.100000000000001" customHeight="1" x14ac:dyDescent="0.2">
      <c r="X455" s="233"/>
      <c r="Z455" s="227"/>
      <c r="AB455" s="213"/>
      <c r="AC455" s="198"/>
      <c r="AD455" s="234"/>
    </row>
    <row r="456" spans="24:30" ht="20.100000000000001" customHeight="1" x14ac:dyDescent="0.2">
      <c r="X456" s="239"/>
      <c r="Z456" s="227"/>
      <c r="AC456" s="198"/>
      <c r="AD456" s="234"/>
    </row>
    <row r="457" spans="24:30" ht="20.100000000000001" customHeight="1" x14ac:dyDescent="0.2">
      <c r="X457" s="233"/>
      <c r="Z457" s="227"/>
      <c r="AB457" s="213"/>
      <c r="AC457" s="198"/>
      <c r="AD457" s="234"/>
    </row>
    <row r="458" spans="24:30" ht="20.100000000000001" customHeight="1" x14ac:dyDescent="0.2">
      <c r="X458" s="233"/>
      <c r="Z458" s="227"/>
      <c r="AB458" s="213"/>
      <c r="AC458" s="198"/>
      <c r="AD458" s="234"/>
    </row>
    <row r="459" spans="24:30" ht="20.100000000000001" customHeight="1" x14ac:dyDescent="0.2">
      <c r="X459" s="233"/>
      <c r="Z459" s="227"/>
      <c r="AB459" s="213"/>
      <c r="AC459" s="198"/>
      <c r="AD459" s="234"/>
    </row>
    <row r="460" spans="24:30" ht="20.100000000000001" customHeight="1" x14ac:dyDescent="0.2">
      <c r="X460" s="233"/>
      <c r="Z460" s="227"/>
      <c r="AB460" s="213"/>
      <c r="AC460" s="198"/>
      <c r="AD460" s="234"/>
    </row>
    <row r="461" spans="24:30" ht="20.100000000000001" customHeight="1" x14ac:dyDescent="0.2">
      <c r="X461" s="233"/>
      <c r="Z461" s="227"/>
      <c r="AB461" s="213"/>
      <c r="AC461" s="198"/>
      <c r="AD461" s="234"/>
    </row>
    <row r="462" spans="24:30" ht="20.100000000000001" customHeight="1" x14ac:dyDescent="0.2">
      <c r="X462" s="233"/>
      <c r="Z462" s="227"/>
      <c r="AB462" s="213"/>
      <c r="AC462" s="198"/>
      <c r="AD462" s="234"/>
    </row>
    <row r="463" spans="24:30" ht="20.100000000000001" customHeight="1" x14ac:dyDescent="0.2">
      <c r="X463" s="233"/>
      <c r="Z463" s="227"/>
      <c r="AB463" s="213"/>
      <c r="AC463" s="198"/>
      <c r="AD463" s="234"/>
    </row>
    <row r="464" spans="24:30" ht="20.100000000000001" customHeight="1" x14ac:dyDescent="0.2">
      <c r="X464" s="233"/>
      <c r="Z464" s="227"/>
      <c r="AB464" s="213"/>
      <c r="AC464" s="198"/>
      <c r="AD464" s="234"/>
    </row>
    <row r="465" spans="24:30" ht="20.100000000000001" customHeight="1" x14ac:dyDescent="0.2">
      <c r="X465" s="233"/>
      <c r="Z465" s="227"/>
      <c r="AB465" s="213"/>
      <c r="AC465" s="198"/>
      <c r="AD465" s="234"/>
    </row>
    <row r="466" spans="24:30" ht="20.100000000000001" customHeight="1" x14ac:dyDescent="0.2">
      <c r="X466" s="233"/>
      <c r="Z466" s="227"/>
      <c r="AB466" s="213"/>
      <c r="AC466" s="198"/>
      <c r="AD466" s="234"/>
    </row>
    <row r="467" spans="24:30" ht="20.100000000000001" customHeight="1" x14ac:dyDescent="0.2">
      <c r="X467" s="233"/>
      <c r="Z467" s="227"/>
      <c r="AB467" s="213"/>
      <c r="AC467" s="198"/>
      <c r="AD467" s="234"/>
    </row>
    <row r="468" spans="24:30" ht="20.100000000000001" customHeight="1" x14ac:dyDescent="0.2">
      <c r="X468" s="233"/>
      <c r="Z468" s="227"/>
      <c r="AB468" s="213"/>
      <c r="AC468" s="198"/>
      <c r="AD468" s="234"/>
    </row>
    <row r="469" spans="24:30" ht="20.100000000000001" customHeight="1" x14ac:dyDescent="0.2">
      <c r="X469" s="233"/>
      <c r="Z469" s="227"/>
      <c r="AB469" s="213"/>
      <c r="AC469" s="198"/>
      <c r="AD469" s="234"/>
    </row>
    <row r="470" spans="24:30" ht="20.100000000000001" customHeight="1" x14ac:dyDescent="0.2">
      <c r="X470" s="233"/>
      <c r="Z470" s="227"/>
      <c r="AB470" s="213"/>
      <c r="AC470" s="198"/>
      <c r="AD470" s="234"/>
    </row>
    <row r="471" spans="24:30" ht="20.100000000000001" customHeight="1" x14ac:dyDescent="0.2">
      <c r="X471" s="233"/>
      <c r="Z471" s="227"/>
      <c r="AB471" s="213"/>
      <c r="AC471" s="198"/>
      <c r="AD471" s="234"/>
    </row>
    <row r="472" spans="24:30" ht="20.100000000000001" customHeight="1" x14ac:dyDescent="0.2">
      <c r="X472" s="233"/>
      <c r="Z472" s="227"/>
      <c r="AB472" s="213"/>
      <c r="AC472" s="198"/>
      <c r="AD472" s="234"/>
    </row>
    <row r="473" spans="24:30" ht="20.100000000000001" customHeight="1" x14ac:dyDescent="0.2">
      <c r="X473" s="233"/>
      <c r="Z473" s="227"/>
      <c r="AB473" s="213"/>
      <c r="AC473" s="198"/>
      <c r="AD473" s="234"/>
    </row>
    <row r="474" spans="24:30" ht="20.100000000000001" customHeight="1" x14ac:dyDescent="0.2">
      <c r="X474" s="233"/>
      <c r="Z474" s="227"/>
      <c r="AB474" s="213"/>
      <c r="AC474" s="198"/>
      <c r="AD474" s="234"/>
    </row>
    <row r="475" spans="24:30" ht="20.100000000000001" customHeight="1" x14ac:dyDescent="0.2">
      <c r="X475" s="233"/>
      <c r="Z475" s="227"/>
      <c r="AB475" s="213"/>
      <c r="AC475" s="198"/>
      <c r="AD475" s="234"/>
    </row>
    <row r="476" spans="24:30" ht="20.100000000000001" customHeight="1" x14ac:dyDescent="0.2">
      <c r="X476" s="233"/>
      <c r="Z476" s="227"/>
      <c r="AB476" s="213"/>
      <c r="AC476" s="198"/>
      <c r="AD476" s="234"/>
    </row>
    <row r="477" spans="24:30" ht="20.100000000000001" customHeight="1" x14ac:dyDescent="0.2">
      <c r="X477" s="233"/>
      <c r="Z477" s="227"/>
      <c r="AB477" s="213"/>
      <c r="AC477" s="198"/>
      <c r="AD477" s="234"/>
    </row>
    <row r="478" spans="24:30" ht="20.100000000000001" customHeight="1" x14ac:dyDescent="0.2">
      <c r="X478" s="233"/>
      <c r="Z478" s="227"/>
      <c r="AB478" s="213"/>
      <c r="AC478" s="198"/>
      <c r="AD478" s="234"/>
    </row>
    <row r="479" spans="24:30" ht="20.100000000000001" customHeight="1" x14ac:dyDescent="0.2">
      <c r="X479" s="233"/>
      <c r="Z479" s="233"/>
      <c r="AB479" s="213"/>
      <c r="AC479" s="198"/>
      <c r="AD479" s="234"/>
    </row>
    <row r="480" spans="24:30" ht="20.100000000000001" customHeight="1" x14ac:dyDescent="0.2">
      <c r="X480" s="233"/>
      <c r="Z480" s="233"/>
      <c r="AB480" s="213"/>
      <c r="AC480" s="198"/>
      <c r="AD480" s="234"/>
    </row>
    <row r="481" spans="24:31" ht="20.100000000000001" customHeight="1" x14ac:dyDescent="0.2">
      <c r="X481" s="233"/>
      <c r="Z481" s="233"/>
      <c r="AB481" s="213"/>
      <c r="AC481" s="198"/>
      <c r="AD481" s="234"/>
    </row>
    <row r="482" spans="24:31" ht="20.100000000000001" customHeight="1" x14ac:dyDescent="0.2">
      <c r="X482" s="233"/>
      <c r="Z482" s="233"/>
      <c r="AB482" s="213"/>
      <c r="AC482" s="198"/>
      <c r="AD482" s="234"/>
    </row>
    <row r="483" spans="24:31" ht="20.100000000000001" customHeight="1" x14ac:dyDescent="0.2">
      <c r="X483" s="233"/>
      <c r="Z483" s="233"/>
      <c r="AB483" s="213"/>
      <c r="AC483" s="198"/>
      <c r="AD483" s="234"/>
    </row>
    <row r="484" spans="24:31" ht="20.100000000000001" customHeight="1" x14ac:dyDescent="0.2">
      <c r="X484" s="233"/>
      <c r="Z484" s="233"/>
      <c r="AB484" s="213"/>
      <c r="AC484" s="198"/>
      <c r="AD484" s="234"/>
    </row>
    <row r="485" spans="24:31" ht="20.100000000000001" customHeight="1" x14ac:dyDescent="0.2">
      <c r="X485" s="233"/>
      <c r="Z485" s="233"/>
      <c r="AB485" s="213"/>
      <c r="AC485" s="198"/>
      <c r="AD485" s="234"/>
    </row>
    <row r="486" spans="24:31" ht="20.100000000000001" customHeight="1" x14ac:dyDescent="0.2">
      <c r="X486" s="233"/>
      <c r="Z486" s="233"/>
      <c r="AB486" s="213"/>
      <c r="AC486" s="198"/>
      <c r="AD486" s="234"/>
    </row>
    <row r="487" spans="24:31" ht="20.100000000000001" customHeight="1" x14ac:dyDescent="0.2">
      <c r="Z487" s="233"/>
      <c r="AA487" s="227"/>
      <c r="AE487" s="234"/>
    </row>
    <row r="488" spans="24:31" ht="20.100000000000001" customHeight="1" x14ac:dyDescent="0.2">
      <c r="Z488" s="233"/>
      <c r="AA488" s="227"/>
      <c r="AE488" s="234"/>
    </row>
    <row r="489" spans="24:31" ht="20.100000000000001" customHeight="1" x14ac:dyDescent="0.2">
      <c r="Z489" s="233"/>
      <c r="AA489" s="227"/>
      <c r="AE489" s="234"/>
    </row>
    <row r="490" spans="24:31" ht="20.100000000000001" customHeight="1" x14ac:dyDescent="0.2">
      <c r="Z490" s="233"/>
      <c r="AA490" s="227"/>
      <c r="AE490" s="234"/>
    </row>
    <row r="491" spans="24:31" ht="20.100000000000001" customHeight="1" x14ac:dyDescent="0.2">
      <c r="Z491" s="233"/>
      <c r="AA491" s="227"/>
      <c r="AE491" s="234"/>
    </row>
    <row r="492" spans="24:31" ht="20.100000000000001" customHeight="1" x14ac:dyDescent="0.2">
      <c r="Z492" s="233"/>
      <c r="AA492" s="227"/>
      <c r="AE492" s="234"/>
    </row>
    <row r="493" spans="24:31" ht="20.100000000000001" customHeight="1" x14ac:dyDescent="0.2">
      <c r="Z493" s="233"/>
      <c r="AA493" s="227"/>
      <c r="AE493" s="234"/>
    </row>
    <row r="494" spans="24:31" ht="20.100000000000001" customHeight="1" x14ac:dyDescent="0.2">
      <c r="Z494" s="233"/>
      <c r="AA494" s="227"/>
      <c r="AE494" s="234"/>
    </row>
    <row r="495" spans="24:31" ht="20.100000000000001" customHeight="1" x14ac:dyDescent="0.2">
      <c r="Z495" s="233"/>
      <c r="AA495" s="227"/>
      <c r="AE495" s="234"/>
    </row>
    <row r="496" spans="24:31" ht="20.100000000000001" customHeight="1" x14ac:dyDescent="0.2">
      <c r="Z496" s="233"/>
      <c r="AA496" s="227"/>
      <c r="AE496" s="234"/>
    </row>
    <row r="497" spans="26:31" ht="20.100000000000001" customHeight="1" x14ac:dyDescent="0.2">
      <c r="Z497" s="233"/>
      <c r="AA497" s="227"/>
      <c r="AE497" s="234"/>
    </row>
    <row r="498" spans="26:31" ht="20.100000000000001" customHeight="1" x14ac:dyDescent="0.2">
      <c r="Z498" s="233"/>
      <c r="AA498" s="227"/>
      <c r="AE498" s="234"/>
    </row>
    <row r="499" spans="26:31" ht="20.100000000000001" customHeight="1" x14ac:dyDescent="0.2">
      <c r="Z499" s="233"/>
      <c r="AA499" s="227"/>
      <c r="AE499" s="234"/>
    </row>
    <row r="500" spans="26:31" ht="20.100000000000001" customHeight="1" x14ac:dyDescent="0.2">
      <c r="Z500" s="233"/>
      <c r="AA500" s="227"/>
      <c r="AE500" s="234"/>
    </row>
    <row r="501" spans="26:31" ht="20.100000000000001" customHeight="1" x14ac:dyDescent="0.2">
      <c r="Z501" s="233"/>
      <c r="AA501" s="227"/>
      <c r="AE501" s="234"/>
    </row>
    <row r="502" spans="26:31" ht="20.100000000000001" customHeight="1" x14ac:dyDescent="0.2">
      <c r="Z502" s="233"/>
      <c r="AA502" s="227"/>
      <c r="AE502" s="234"/>
    </row>
    <row r="503" spans="26:31" ht="20.100000000000001" customHeight="1" x14ac:dyDescent="0.2">
      <c r="Z503" s="233"/>
      <c r="AA503" s="227"/>
      <c r="AE503" s="234"/>
    </row>
    <row r="504" spans="26:31" ht="20.100000000000001" customHeight="1" x14ac:dyDescent="0.2">
      <c r="Z504" s="233"/>
      <c r="AA504" s="227"/>
      <c r="AE504" s="234"/>
    </row>
    <row r="505" spans="26:31" ht="20.100000000000001" customHeight="1" x14ac:dyDescent="0.2">
      <c r="Z505" s="233"/>
      <c r="AA505" s="227"/>
      <c r="AE505" s="234"/>
    </row>
    <row r="506" spans="26:31" ht="20.100000000000001" customHeight="1" x14ac:dyDescent="0.2">
      <c r="Z506" s="233"/>
      <c r="AA506" s="227"/>
      <c r="AE506" s="234"/>
    </row>
    <row r="507" spans="26:31" ht="20.100000000000001" customHeight="1" x14ac:dyDescent="0.2">
      <c r="Z507" s="233"/>
      <c r="AA507" s="227"/>
      <c r="AE507" s="234"/>
    </row>
    <row r="508" spans="26:31" ht="20.100000000000001" customHeight="1" x14ac:dyDescent="0.2">
      <c r="Z508" s="233"/>
      <c r="AA508" s="227"/>
      <c r="AE508" s="234"/>
    </row>
    <row r="509" spans="26:31" ht="20.100000000000001" customHeight="1" x14ac:dyDescent="0.2">
      <c r="Z509" s="233"/>
      <c r="AA509" s="227"/>
      <c r="AE509" s="234"/>
    </row>
    <row r="510" spans="26:31" ht="20.100000000000001" customHeight="1" x14ac:dyDescent="0.2">
      <c r="Z510" s="233"/>
      <c r="AA510" s="227"/>
      <c r="AE510" s="234"/>
    </row>
    <row r="511" spans="26:31" ht="20.100000000000001" customHeight="1" x14ac:dyDescent="0.2">
      <c r="Z511" s="233"/>
      <c r="AA511" s="227"/>
      <c r="AE511" s="234"/>
    </row>
    <row r="512" spans="26:31" ht="20.100000000000001" customHeight="1" x14ac:dyDescent="0.2">
      <c r="Z512" s="233"/>
      <c r="AA512" s="227"/>
      <c r="AE512" s="234"/>
    </row>
    <row r="513" spans="26:31" ht="20.100000000000001" customHeight="1" x14ac:dyDescent="0.2">
      <c r="Z513" s="233"/>
      <c r="AA513" s="227"/>
      <c r="AE513" s="234"/>
    </row>
    <row r="514" spans="26:31" ht="20.100000000000001" customHeight="1" x14ac:dyDescent="0.2">
      <c r="Z514" s="233"/>
      <c r="AA514" s="227"/>
      <c r="AE514" s="234"/>
    </row>
    <row r="515" spans="26:31" ht="20.100000000000001" customHeight="1" x14ac:dyDescent="0.2">
      <c r="Z515" s="233"/>
      <c r="AA515" s="227"/>
      <c r="AE515" s="234"/>
    </row>
    <row r="516" spans="26:31" ht="20.100000000000001" customHeight="1" x14ac:dyDescent="0.2">
      <c r="Z516" s="233"/>
      <c r="AA516" s="227"/>
      <c r="AE516" s="234"/>
    </row>
    <row r="517" spans="26:31" ht="20.100000000000001" customHeight="1" x14ac:dyDescent="0.2">
      <c r="Z517" s="233"/>
      <c r="AA517" s="227"/>
      <c r="AE517" s="234"/>
    </row>
    <row r="518" spans="26:31" ht="20.100000000000001" customHeight="1" x14ac:dyDescent="0.2">
      <c r="Z518" s="233"/>
      <c r="AA518" s="227"/>
      <c r="AE518" s="234"/>
    </row>
    <row r="519" spans="26:31" ht="20.100000000000001" customHeight="1" x14ac:dyDescent="0.2">
      <c r="Z519" s="233"/>
      <c r="AA519" s="227"/>
      <c r="AE519" s="234"/>
    </row>
    <row r="520" spans="26:31" ht="20.100000000000001" customHeight="1" x14ac:dyDescent="0.2">
      <c r="Z520" s="233"/>
      <c r="AA520" s="227"/>
      <c r="AE520" s="234"/>
    </row>
    <row r="521" spans="26:31" ht="20.100000000000001" customHeight="1" x14ac:dyDescent="0.2">
      <c r="Z521" s="233"/>
      <c r="AA521" s="227"/>
      <c r="AE521" s="234"/>
    </row>
    <row r="522" spans="26:31" ht="20.100000000000001" customHeight="1" x14ac:dyDescent="0.2">
      <c r="Z522" s="233"/>
      <c r="AA522" s="227"/>
      <c r="AE522" s="234"/>
    </row>
    <row r="523" spans="26:31" ht="20.100000000000001" customHeight="1" x14ac:dyDescent="0.2">
      <c r="Z523" s="233"/>
      <c r="AA523" s="227"/>
      <c r="AE523" s="234"/>
    </row>
    <row r="524" spans="26:31" ht="20.100000000000001" customHeight="1" x14ac:dyDescent="0.2">
      <c r="Z524" s="233"/>
      <c r="AA524" s="227"/>
      <c r="AE524" s="234"/>
    </row>
    <row r="525" spans="26:31" ht="20.100000000000001" customHeight="1" x14ac:dyDescent="0.2">
      <c r="Z525" s="233"/>
      <c r="AA525" s="227"/>
      <c r="AE525" s="234"/>
    </row>
    <row r="526" spans="26:31" ht="20.100000000000001" customHeight="1" x14ac:dyDescent="0.2">
      <c r="Z526" s="233"/>
      <c r="AA526" s="227"/>
      <c r="AE526" s="234"/>
    </row>
    <row r="527" spans="26:31" ht="20.100000000000001" customHeight="1" x14ac:dyDescent="0.2">
      <c r="Z527" s="233"/>
      <c r="AA527" s="227"/>
      <c r="AE527" s="234"/>
    </row>
    <row r="528" spans="26:31" ht="20.100000000000001" customHeight="1" x14ac:dyDescent="0.2">
      <c r="Z528" s="233"/>
      <c r="AA528" s="227"/>
      <c r="AE528" s="234"/>
    </row>
    <row r="529" spans="26:31" ht="20.100000000000001" customHeight="1" x14ac:dyDescent="0.2">
      <c r="Z529" s="233"/>
      <c r="AA529" s="227"/>
      <c r="AE529" s="234"/>
    </row>
    <row r="530" spans="26:31" ht="20.100000000000001" customHeight="1" x14ac:dyDescent="0.2">
      <c r="Z530" s="233"/>
      <c r="AA530" s="227"/>
      <c r="AE530" s="234"/>
    </row>
    <row r="531" spans="26:31" ht="20.100000000000001" customHeight="1" x14ac:dyDescent="0.2">
      <c r="Z531" s="233"/>
      <c r="AA531" s="227"/>
      <c r="AE531" s="234"/>
    </row>
    <row r="532" spans="26:31" ht="20.100000000000001" customHeight="1" x14ac:dyDescent="0.2">
      <c r="Z532" s="233"/>
      <c r="AA532" s="227"/>
      <c r="AE532" s="234"/>
    </row>
    <row r="533" spans="26:31" ht="20.100000000000001" customHeight="1" x14ac:dyDescent="0.2">
      <c r="Z533" s="233"/>
      <c r="AA533" s="227"/>
      <c r="AE533" s="234"/>
    </row>
    <row r="534" spans="26:31" ht="20.100000000000001" customHeight="1" x14ac:dyDescent="0.2">
      <c r="Z534" s="233"/>
      <c r="AA534" s="227"/>
      <c r="AE534" s="234"/>
    </row>
    <row r="535" spans="26:31" ht="20.100000000000001" customHeight="1" x14ac:dyDescent="0.2">
      <c r="Z535" s="233"/>
      <c r="AA535" s="227"/>
      <c r="AE535" s="234"/>
    </row>
    <row r="536" spans="26:31" ht="20.100000000000001" customHeight="1" x14ac:dyDescent="0.2">
      <c r="Z536" s="233"/>
      <c r="AA536" s="227"/>
      <c r="AE536" s="234"/>
    </row>
    <row r="537" spans="26:31" ht="20.100000000000001" customHeight="1" x14ac:dyDescent="0.2">
      <c r="Z537" s="233"/>
      <c r="AA537" s="227"/>
      <c r="AE537" s="234"/>
    </row>
    <row r="538" spans="26:31" ht="20.100000000000001" customHeight="1" x14ac:dyDescent="0.2">
      <c r="Z538" s="233"/>
      <c r="AA538" s="227"/>
      <c r="AE538" s="234"/>
    </row>
    <row r="539" spans="26:31" ht="20.100000000000001" customHeight="1" x14ac:dyDescent="0.2">
      <c r="Z539" s="233"/>
      <c r="AA539" s="227"/>
      <c r="AE539" s="234"/>
    </row>
    <row r="540" spans="26:31" ht="20.100000000000001" customHeight="1" x14ac:dyDescent="0.2">
      <c r="Z540" s="233"/>
      <c r="AA540" s="227"/>
      <c r="AE540" s="234"/>
    </row>
    <row r="541" spans="26:31" ht="20.100000000000001" customHeight="1" x14ac:dyDescent="0.2">
      <c r="Z541" s="239"/>
      <c r="AA541" s="227"/>
      <c r="AE541" s="234"/>
    </row>
    <row r="542" spans="26:31" ht="20.100000000000001" customHeight="1" x14ac:dyDescent="0.2">
      <c r="Z542" s="233"/>
      <c r="AA542" s="227"/>
      <c r="AE542" s="234"/>
    </row>
    <row r="543" spans="26:31" ht="20.100000000000001" customHeight="1" x14ac:dyDescent="0.2">
      <c r="Z543" s="233"/>
      <c r="AA543" s="227"/>
      <c r="AE543" s="234"/>
    </row>
    <row r="544" spans="26:31" ht="20.100000000000001" customHeight="1" x14ac:dyDescent="0.2">
      <c r="Z544" s="233"/>
      <c r="AA544" s="227"/>
      <c r="AE544" s="234"/>
    </row>
    <row r="545" spans="26:31" ht="20.100000000000001" customHeight="1" x14ac:dyDescent="0.2">
      <c r="Z545" s="233"/>
      <c r="AA545" s="227"/>
      <c r="AE545" s="234"/>
    </row>
    <row r="546" spans="26:31" ht="20.100000000000001" customHeight="1" x14ac:dyDescent="0.2">
      <c r="Z546" s="233"/>
      <c r="AA546" s="227"/>
      <c r="AE546" s="234"/>
    </row>
    <row r="547" spans="26:31" ht="20.100000000000001" customHeight="1" x14ac:dyDescent="0.2">
      <c r="Z547" s="233"/>
      <c r="AA547" s="227"/>
      <c r="AE547" s="234"/>
    </row>
    <row r="548" spans="26:31" ht="20.100000000000001" customHeight="1" x14ac:dyDescent="0.2">
      <c r="Z548" s="233"/>
      <c r="AA548" s="227"/>
      <c r="AE548" s="234"/>
    </row>
    <row r="549" spans="26:31" ht="20.100000000000001" customHeight="1" x14ac:dyDescent="0.2">
      <c r="Z549" s="233"/>
      <c r="AA549" s="227"/>
      <c r="AC549" s="198"/>
      <c r="AE549" s="234"/>
    </row>
    <row r="550" spans="26:31" ht="20.100000000000001" customHeight="1" x14ac:dyDescent="0.2">
      <c r="Z550" s="233"/>
      <c r="AA550" s="227"/>
      <c r="AE550" s="234"/>
    </row>
    <row r="551" spans="26:31" ht="20.100000000000001" customHeight="1" x14ac:dyDescent="0.2">
      <c r="Z551" s="233"/>
      <c r="AA551" s="227"/>
      <c r="AE551" s="234"/>
    </row>
    <row r="552" spans="26:31" ht="20.100000000000001" customHeight="1" x14ac:dyDescent="0.2">
      <c r="Z552" s="233"/>
      <c r="AA552" s="227"/>
      <c r="AE552" s="234"/>
    </row>
    <row r="553" spans="26:31" ht="20.100000000000001" customHeight="1" x14ac:dyDescent="0.2">
      <c r="Z553" s="233"/>
      <c r="AA553" s="227"/>
      <c r="AE553" s="234"/>
    </row>
    <row r="554" spans="26:31" ht="20.100000000000001" customHeight="1" x14ac:dyDescent="0.2">
      <c r="Z554" s="233"/>
      <c r="AA554" s="227"/>
      <c r="AE554" s="234"/>
    </row>
    <row r="555" spans="26:31" ht="20.100000000000001" customHeight="1" x14ac:dyDescent="0.2">
      <c r="Z555" s="233"/>
      <c r="AA555" s="227"/>
      <c r="AE555" s="234"/>
    </row>
    <row r="556" spans="26:31" ht="20.100000000000001" customHeight="1" x14ac:dyDescent="0.2">
      <c r="Z556" s="233"/>
      <c r="AA556" s="227"/>
      <c r="AE556" s="234"/>
    </row>
    <row r="557" spans="26:31" ht="20.100000000000001" customHeight="1" x14ac:dyDescent="0.2">
      <c r="Z557" s="233"/>
      <c r="AA557" s="227"/>
      <c r="AE557" s="234"/>
    </row>
    <row r="558" spans="26:31" ht="20.100000000000001" customHeight="1" x14ac:dyDescent="0.2">
      <c r="Z558" s="233"/>
      <c r="AA558" s="227"/>
      <c r="AE558" s="234"/>
    </row>
    <row r="559" spans="26:31" ht="20.100000000000001" customHeight="1" x14ac:dyDescent="0.2">
      <c r="Z559" s="233"/>
      <c r="AA559" s="227"/>
      <c r="AE559" s="234"/>
    </row>
    <row r="560" spans="26:31" ht="20.100000000000001" customHeight="1" x14ac:dyDescent="0.2">
      <c r="Z560" s="233"/>
      <c r="AA560" s="227"/>
      <c r="AE560" s="234"/>
    </row>
    <row r="561" spans="26:31" ht="20.100000000000001" customHeight="1" x14ac:dyDescent="0.2">
      <c r="Z561" s="233"/>
      <c r="AA561" s="227"/>
      <c r="AE561" s="234"/>
    </row>
    <row r="562" spans="26:31" ht="20.100000000000001" customHeight="1" x14ac:dyDescent="0.2">
      <c r="Z562" s="233"/>
      <c r="AA562" s="227"/>
      <c r="AE562" s="234"/>
    </row>
    <row r="563" spans="26:31" ht="20.100000000000001" customHeight="1" x14ac:dyDescent="0.2">
      <c r="Z563" s="233"/>
      <c r="AA563" s="227"/>
      <c r="AE563" s="234"/>
    </row>
    <row r="564" spans="26:31" ht="20.100000000000001" customHeight="1" x14ac:dyDescent="0.2">
      <c r="Z564" s="233"/>
      <c r="AA564" s="227"/>
      <c r="AE564" s="234"/>
    </row>
    <row r="565" spans="26:31" ht="20.100000000000001" customHeight="1" x14ac:dyDescent="0.2">
      <c r="Z565" s="233"/>
      <c r="AA565" s="227"/>
      <c r="AE565" s="234"/>
    </row>
    <row r="566" spans="26:31" ht="20.100000000000001" customHeight="1" x14ac:dyDescent="0.2">
      <c r="Z566" s="233"/>
      <c r="AA566" s="227"/>
      <c r="AE566" s="234"/>
    </row>
    <row r="567" spans="26:31" ht="20.100000000000001" customHeight="1" x14ac:dyDescent="0.2">
      <c r="Z567" s="233"/>
      <c r="AA567" s="227"/>
      <c r="AE567" s="234"/>
    </row>
    <row r="568" spans="26:31" ht="20.100000000000001" customHeight="1" x14ac:dyDescent="0.2">
      <c r="Z568" s="233"/>
      <c r="AA568" s="227"/>
      <c r="AE568" s="234"/>
    </row>
    <row r="569" spans="26:31" ht="20.100000000000001" customHeight="1" x14ac:dyDescent="0.2">
      <c r="Z569" s="233"/>
      <c r="AA569" s="227"/>
      <c r="AE569" s="234"/>
    </row>
    <row r="570" spans="26:31" ht="20.100000000000001" customHeight="1" x14ac:dyDescent="0.2">
      <c r="Z570" s="233"/>
      <c r="AA570" s="227"/>
      <c r="AE570" s="234"/>
    </row>
    <row r="571" spans="26:31" ht="20.100000000000001" customHeight="1" x14ac:dyDescent="0.2">
      <c r="Z571" s="233"/>
      <c r="AA571" s="227"/>
      <c r="AE571" s="234"/>
    </row>
    <row r="572" spans="26:31" ht="20.100000000000001" customHeight="1" x14ac:dyDescent="0.2">
      <c r="Z572" s="233"/>
      <c r="AA572" s="227"/>
      <c r="AE572" s="234"/>
    </row>
    <row r="573" spans="26:31" ht="20.100000000000001" customHeight="1" x14ac:dyDescent="0.2">
      <c r="Z573" s="233"/>
      <c r="AA573" s="227"/>
      <c r="AE573" s="234"/>
    </row>
    <row r="574" spans="26:31" ht="20.100000000000001" customHeight="1" x14ac:dyDescent="0.2">
      <c r="Z574" s="233"/>
      <c r="AA574" s="227"/>
      <c r="AE574" s="234"/>
    </row>
    <row r="575" spans="26:31" ht="20.100000000000001" customHeight="1" x14ac:dyDescent="0.2">
      <c r="Z575" s="233"/>
      <c r="AA575" s="227"/>
      <c r="AE575" s="234"/>
    </row>
    <row r="576" spans="26:31" ht="20.100000000000001" customHeight="1" x14ac:dyDescent="0.2">
      <c r="Z576" s="233"/>
      <c r="AA576" s="227"/>
      <c r="AE576" s="234"/>
    </row>
    <row r="577" spans="26:31" ht="20.100000000000001" customHeight="1" x14ac:dyDescent="0.2">
      <c r="Z577" s="233"/>
      <c r="AA577" s="227"/>
      <c r="AE577" s="234"/>
    </row>
    <row r="578" spans="26:31" ht="20.100000000000001" customHeight="1" x14ac:dyDescent="0.2">
      <c r="Z578" s="233"/>
      <c r="AA578" s="227"/>
      <c r="AE578" s="234"/>
    </row>
    <row r="579" spans="26:31" ht="20.100000000000001" customHeight="1" x14ac:dyDescent="0.2">
      <c r="Z579" s="233"/>
      <c r="AA579" s="227"/>
      <c r="AE579" s="234"/>
    </row>
    <row r="580" spans="26:31" ht="20.100000000000001" customHeight="1" x14ac:dyDescent="0.2">
      <c r="Z580" s="233"/>
      <c r="AA580" s="227"/>
      <c r="AE580" s="234"/>
    </row>
    <row r="581" spans="26:31" ht="20.100000000000001" customHeight="1" x14ac:dyDescent="0.2">
      <c r="Z581" s="233"/>
      <c r="AA581" s="227"/>
      <c r="AE581" s="234"/>
    </row>
    <row r="582" spans="26:31" ht="20.100000000000001" customHeight="1" x14ac:dyDescent="0.2">
      <c r="Z582" s="233"/>
      <c r="AA582" s="227"/>
      <c r="AE582" s="234"/>
    </row>
    <row r="583" spans="26:31" ht="20.100000000000001" customHeight="1" x14ac:dyDescent="0.2">
      <c r="Z583" s="233"/>
      <c r="AA583" s="227"/>
      <c r="AE583" s="234"/>
    </row>
    <row r="584" spans="26:31" ht="20.100000000000001" customHeight="1" x14ac:dyDescent="0.2">
      <c r="Z584" s="233"/>
      <c r="AA584" s="227"/>
      <c r="AE584" s="234"/>
    </row>
    <row r="585" spans="26:31" ht="20.100000000000001" customHeight="1" x14ac:dyDescent="0.2">
      <c r="Z585" s="233"/>
      <c r="AA585" s="227"/>
      <c r="AE585" s="234"/>
    </row>
    <row r="586" spans="26:31" ht="20.100000000000001" customHeight="1" x14ac:dyDescent="0.2">
      <c r="Z586" s="233"/>
      <c r="AA586" s="227"/>
      <c r="AE586" s="234"/>
    </row>
    <row r="587" spans="26:31" ht="20.100000000000001" customHeight="1" x14ac:dyDescent="0.2">
      <c r="Z587" s="233"/>
      <c r="AA587" s="227"/>
      <c r="AE587" s="234"/>
    </row>
    <row r="588" spans="26:31" ht="20.100000000000001" customHeight="1" x14ac:dyDescent="0.2">
      <c r="Z588" s="233"/>
      <c r="AA588" s="227"/>
      <c r="AE588" s="234"/>
    </row>
    <row r="589" spans="26:31" ht="20.100000000000001" customHeight="1" x14ac:dyDescent="0.2">
      <c r="Z589" s="233"/>
      <c r="AA589" s="227"/>
      <c r="AE589" s="234"/>
    </row>
    <row r="590" spans="26:31" ht="20.100000000000001" customHeight="1" x14ac:dyDescent="0.2">
      <c r="Z590" s="233"/>
      <c r="AA590" s="227"/>
      <c r="AE590" s="234"/>
    </row>
    <row r="591" spans="26:31" ht="20.100000000000001" customHeight="1" x14ac:dyDescent="0.2">
      <c r="Z591" s="233"/>
      <c r="AA591" s="227"/>
      <c r="AE591" s="234"/>
    </row>
    <row r="592" spans="26:31" ht="20.100000000000001" customHeight="1" x14ac:dyDescent="0.2">
      <c r="Z592" s="233"/>
      <c r="AA592" s="227"/>
      <c r="AE592" s="234"/>
    </row>
    <row r="593" spans="26:31" ht="20.100000000000001" customHeight="1" x14ac:dyDescent="0.2">
      <c r="Z593" s="233"/>
      <c r="AA593" s="227"/>
      <c r="AE593" s="234"/>
    </row>
    <row r="594" spans="26:31" ht="20.100000000000001" customHeight="1" x14ac:dyDescent="0.2">
      <c r="Z594" s="233"/>
      <c r="AA594" s="227"/>
      <c r="AE594" s="234"/>
    </row>
    <row r="595" spans="26:31" ht="20.100000000000001" customHeight="1" x14ac:dyDescent="0.2">
      <c r="Z595" s="233"/>
      <c r="AA595" s="227"/>
      <c r="AE595" s="234"/>
    </row>
    <row r="596" spans="26:31" ht="20.100000000000001" customHeight="1" x14ac:dyDescent="0.2">
      <c r="Z596" s="233"/>
      <c r="AA596" s="227"/>
      <c r="AE596" s="234"/>
    </row>
    <row r="597" spans="26:31" ht="20.100000000000001" customHeight="1" x14ac:dyDescent="0.2">
      <c r="Z597" s="233"/>
      <c r="AA597" s="227"/>
      <c r="AE597" s="234"/>
    </row>
    <row r="598" spans="26:31" ht="20.100000000000001" customHeight="1" x14ac:dyDescent="0.2">
      <c r="Z598" s="233"/>
      <c r="AA598" s="227"/>
      <c r="AE598" s="234"/>
    </row>
    <row r="599" spans="26:31" ht="20.100000000000001" customHeight="1" x14ac:dyDescent="0.2">
      <c r="Z599" s="233"/>
      <c r="AA599" s="227"/>
      <c r="AE599" s="234"/>
    </row>
    <row r="600" spans="26:31" ht="20.100000000000001" customHeight="1" x14ac:dyDescent="0.2">
      <c r="Z600" s="233"/>
      <c r="AA600" s="227"/>
      <c r="AE600" s="234"/>
    </row>
    <row r="601" spans="26:31" ht="20.100000000000001" customHeight="1" x14ac:dyDescent="0.2">
      <c r="Z601" s="233"/>
      <c r="AA601" s="227"/>
      <c r="AE601" s="234"/>
    </row>
    <row r="602" spans="26:31" ht="20.100000000000001" customHeight="1" x14ac:dyDescent="0.2">
      <c r="Z602" s="233"/>
      <c r="AA602" s="227"/>
      <c r="AE602" s="234"/>
    </row>
    <row r="603" spans="26:31" ht="20.100000000000001" customHeight="1" x14ac:dyDescent="0.2">
      <c r="Z603" s="233"/>
      <c r="AA603" s="227"/>
      <c r="AE603" s="234"/>
    </row>
    <row r="604" spans="26:31" ht="20.100000000000001" customHeight="1" x14ac:dyDescent="0.2">
      <c r="Z604" s="233"/>
      <c r="AA604" s="227"/>
      <c r="AE604" s="234"/>
    </row>
    <row r="605" spans="26:31" ht="20.100000000000001" customHeight="1" x14ac:dyDescent="0.2">
      <c r="Z605" s="233"/>
      <c r="AA605" s="227"/>
      <c r="AE605" s="234"/>
    </row>
    <row r="606" spans="26:31" ht="20.100000000000001" customHeight="1" x14ac:dyDescent="0.2">
      <c r="Z606" s="233"/>
      <c r="AA606" s="227"/>
      <c r="AE606" s="234"/>
    </row>
    <row r="607" spans="26:31" ht="20.100000000000001" customHeight="1" x14ac:dyDescent="0.2">
      <c r="Z607" s="233"/>
      <c r="AA607" s="227"/>
      <c r="AE607" s="234"/>
    </row>
    <row r="608" spans="26:31" ht="20.100000000000001" customHeight="1" x14ac:dyDescent="0.2">
      <c r="Z608" s="233"/>
      <c r="AA608" s="227"/>
      <c r="AE608" s="234"/>
    </row>
    <row r="609" spans="26:31" ht="20.100000000000001" customHeight="1" x14ac:dyDescent="0.2">
      <c r="Z609" s="233"/>
      <c r="AA609" s="227"/>
      <c r="AE609" s="234"/>
    </row>
    <row r="610" spans="26:31" ht="20.100000000000001" customHeight="1" x14ac:dyDescent="0.2">
      <c r="Z610" s="233"/>
      <c r="AA610" s="227"/>
      <c r="AE610" s="234"/>
    </row>
    <row r="611" spans="26:31" ht="20.100000000000001" customHeight="1" x14ac:dyDescent="0.2">
      <c r="Z611" s="233"/>
      <c r="AA611" s="227"/>
      <c r="AE611" s="234"/>
    </row>
    <row r="612" spans="26:31" ht="20.100000000000001" customHeight="1" x14ac:dyDescent="0.2">
      <c r="Z612" s="233"/>
      <c r="AA612" s="227"/>
      <c r="AE612" s="234"/>
    </row>
    <row r="613" spans="26:31" ht="20.100000000000001" customHeight="1" x14ac:dyDescent="0.2">
      <c r="Z613" s="233"/>
      <c r="AA613" s="227"/>
      <c r="AE613" s="234"/>
    </row>
    <row r="614" spans="26:31" ht="20.100000000000001" customHeight="1" x14ac:dyDescent="0.2">
      <c r="Z614" s="233"/>
      <c r="AA614" s="227"/>
      <c r="AE614" s="234"/>
    </row>
    <row r="615" spans="26:31" ht="20.100000000000001" customHeight="1" x14ac:dyDescent="0.2">
      <c r="Z615" s="233"/>
      <c r="AA615" s="227"/>
      <c r="AE615" s="234"/>
    </row>
    <row r="616" spans="26:31" ht="20.100000000000001" customHeight="1" x14ac:dyDescent="0.2">
      <c r="Z616" s="233"/>
      <c r="AA616" s="227"/>
      <c r="AE616" s="234"/>
    </row>
    <row r="617" spans="26:31" ht="20.100000000000001" customHeight="1" x14ac:dyDescent="0.2">
      <c r="Z617" s="233"/>
      <c r="AA617" s="227"/>
      <c r="AE617" s="234"/>
    </row>
    <row r="618" spans="26:31" ht="20.100000000000001" customHeight="1" x14ac:dyDescent="0.2">
      <c r="Z618" s="233"/>
      <c r="AA618" s="227"/>
      <c r="AE618" s="234"/>
    </row>
    <row r="619" spans="26:31" ht="20.100000000000001" customHeight="1" x14ac:dyDescent="0.2">
      <c r="Z619" s="233"/>
      <c r="AA619" s="227"/>
      <c r="AE619" s="234"/>
    </row>
    <row r="620" spans="26:31" ht="20.100000000000001" customHeight="1" x14ac:dyDescent="0.2">
      <c r="Z620" s="233"/>
      <c r="AA620" s="227"/>
      <c r="AE620" s="234"/>
    </row>
    <row r="621" spans="26:31" ht="20.100000000000001" customHeight="1" x14ac:dyDescent="0.2">
      <c r="Z621" s="233"/>
      <c r="AA621" s="227"/>
      <c r="AE621" s="234"/>
    </row>
    <row r="622" spans="26:31" ht="20.100000000000001" customHeight="1" x14ac:dyDescent="0.2">
      <c r="Z622" s="233"/>
      <c r="AA622" s="227"/>
      <c r="AE622" s="234"/>
    </row>
    <row r="623" spans="26:31" ht="20.100000000000001" customHeight="1" x14ac:dyDescent="0.2">
      <c r="Z623" s="233"/>
      <c r="AA623" s="227"/>
      <c r="AE623" s="234"/>
    </row>
    <row r="624" spans="26:31" ht="20.100000000000001" customHeight="1" x14ac:dyDescent="0.2">
      <c r="Z624" s="233"/>
      <c r="AA624" s="227"/>
      <c r="AE624" s="234"/>
    </row>
    <row r="625" spans="26:31" ht="20.100000000000001" customHeight="1" x14ac:dyDescent="0.2">
      <c r="Z625" s="233"/>
      <c r="AA625" s="227"/>
      <c r="AE625" s="234"/>
    </row>
    <row r="626" spans="26:31" ht="20.100000000000001" customHeight="1" x14ac:dyDescent="0.2">
      <c r="Z626" s="233"/>
      <c r="AA626" s="227"/>
      <c r="AE626" s="234"/>
    </row>
    <row r="627" spans="26:31" ht="20.100000000000001" customHeight="1" x14ac:dyDescent="0.2">
      <c r="Z627" s="233"/>
      <c r="AA627" s="227"/>
      <c r="AE627" s="234"/>
    </row>
    <row r="628" spans="26:31" ht="20.100000000000001" customHeight="1" x14ac:dyDescent="0.2">
      <c r="Z628" s="233"/>
      <c r="AA628" s="227"/>
      <c r="AE628" s="234"/>
    </row>
    <row r="629" spans="26:31" ht="20.100000000000001" customHeight="1" x14ac:dyDescent="0.2">
      <c r="Z629" s="233"/>
      <c r="AA629" s="227"/>
      <c r="AE629" s="234"/>
    </row>
    <row r="630" spans="26:31" ht="20.100000000000001" customHeight="1" x14ac:dyDescent="0.2">
      <c r="Z630" s="233"/>
      <c r="AA630" s="227"/>
      <c r="AE630" s="234"/>
    </row>
    <row r="631" spans="26:31" ht="20.100000000000001" customHeight="1" x14ac:dyDescent="0.2">
      <c r="Z631" s="233"/>
      <c r="AA631" s="227"/>
      <c r="AE631" s="234"/>
    </row>
    <row r="632" spans="26:31" ht="20.100000000000001" customHeight="1" x14ac:dyDescent="0.2">
      <c r="Z632" s="233"/>
      <c r="AA632" s="227"/>
      <c r="AE632" s="234"/>
    </row>
    <row r="633" spans="26:31" ht="20.100000000000001" customHeight="1" x14ac:dyDescent="0.2">
      <c r="Z633" s="233"/>
      <c r="AA633" s="227"/>
      <c r="AE633" s="234"/>
    </row>
    <row r="634" spans="26:31" ht="20.100000000000001" customHeight="1" x14ac:dyDescent="0.2">
      <c r="Z634" s="233"/>
      <c r="AA634" s="227"/>
      <c r="AE634" s="234"/>
    </row>
    <row r="635" spans="26:31" ht="20.100000000000001" customHeight="1" x14ac:dyDescent="0.2">
      <c r="Z635" s="233"/>
      <c r="AA635" s="227"/>
      <c r="AE635" s="234"/>
    </row>
    <row r="636" spans="26:31" ht="20.100000000000001" customHeight="1" x14ac:dyDescent="0.2">
      <c r="Z636" s="233"/>
      <c r="AA636" s="227"/>
      <c r="AE636" s="234"/>
    </row>
    <row r="637" spans="26:31" ht="20.100000000000001" customHeight="1" x14ac:dyDescent="0.2">
      <c r="Z637" s="233"/>
      <c r="AA637" s="227"/>
      <c r="AE637" s="234"/>
    </row>
    <row r="638" spans="26:31" ht="20.100000000000001" customHeight="1" x14ac:dyDescent="0.2">
      <c r="Z638" s="233"/>
      <c r="AA638" s="227"/>
      <c r="AE638" s="234"/>
    </row>
    <row r="639" spans="26:31" ht="20.100000000000001" customHeight="1" x14ac:dyDescent="0.2">
      <c r="Z639" s="233"/>
      <c r="AA639" s="227"/>
      <c r="AE639" s="234"/>
    </row>
    <row r="640" spans="26:31" ht="20.100000000000001" customHeight="1" x14ac:dyDescent="0.2">
      <c r="Z640" s="233"/>
      <c r="AA640" s="227"/>
      <c r="AE640" s="234"/>
    </row>
    <row r="641" spans="26:31" ht="20.100000000000001" customHeight="1" x14ac:dyDescent="0.2">
      <c r="Z641" s="233"/>
      <c r="AA641" s="227"/>
      <c r="AE641" s="234"/>
    </row>
    <row r="642" spans="26:31" ht="20.100000000000001" customHeight="1" x14ac:dyDescent="0.2">
      <c r="Z642" s="233"/>
      <c r="AA642" s="227"/>
      <c r="AE642" s="234"/>
    </row>
    <row r="643" spans="26:31" ht="20.100000000000001" customHeight="1" x14ac:dyDescent="0.2">
      <c r="Z643" s="233"/>
      <c r="AA643" s="227"/>
      <c r="AE643" s="234"/>
    </row>
    <row r="644" spans="26:31" ht="20.100000000000001" customHeight="1" x14ac:dyDescent="0.2">
      <c r="Z644" s="233"/>
      <c r="AA644" s="227"/>
      <c r="AE644" s="234"/>
    </row>
    <row r="645" spans="26:31" ht="20.100000000000001" customHeight="1" x14ac:dyDescent="0.2">
      <c r="Z645" s="233"/>
      <c r="AA645" s="227"/>
      <c r="AE645" s="234"/>
    </row>
    <row r="646" spans="26:31" ht="20.100000000000001" customHeight="1" x14ac:dyDescent="0.2">
      <c r="Z646" s="233"/>
      <c r="AA646" s="227"/>
      <c r="AE646" s="234"/>
    </row>
    <row r="647" spans="26:31" ht="20.100000000000001" customHeight="1" x14ac:dyDescent="0.2">
      <c r="Z647" s="233"/>
      <c r="AA647" s="227"/>
      <c r="AE647" s="234"/>
    </row>
    <row r="648" spans="26:31" ht="20.100000000000001" customHeight="1" x14ac:dyDescent="0.2">
      <c r="Z648" s="233"/>
      <c r="AA648" s="227"/>
      <c r="AE648" s="234"/>
    </row>
    <row r="649" spans="26:31" ht="20.100000000000001" customHeight="1" x14ac:dyDescent="0.2">
      <c r="Z649" s="233"/>
      <c r="AA649" s="227"/>
      <c r="AE649" s="234"/>
    </row>
    <row r="650" spans="26:31" ht="20.100000000000001" customHeight="1" x14ac:dyDescent="0.2">
      <c r="Z650" s="233"/>
      <c r="AA650" s="227"/>
      <c r="AE650" s="234"/>
    </row>
    <row r="651" spans="26:31" ht="20.100000000000001" customHeight="1" x14ac:dyDescent="0.2">
      <c r="Z651" s="233"/>
      <c r="AA651" s="227"/>
      <c r="AE651" s="234"/>
    </row>
    <row r="652" spans="26:31" ht="20.100000000000001" customHeight="1" x14ac:dyDescent="0.2">
      <c r="Z652" s="233"/>
      <c r="AA652" s="227"/>
      <c r="AE652" s="234"/>
    </row>
    <row r="653" spans="26:31" ht="20.100000000000001" customHeight="1" x14ac:dyDescent="0.2">
      <c r="Z653" s="233"/>
      <c r="AA653" s="227"/>
      <c r="AE653" s="234"/>
    </row>
    <row r="654" spans="26:31" ht="20.100000000000001" customHeight="1" x14ac:dyDescent="0.2">
      <c r="Z654" s="233"/>
      <c r="AA654" s="227"/>
      <c r="AE654" s="234"/>
    </row>
    <row r="655" spans="26:31" ht="20.100000000000001" customHeight="1" x14ac:dyDescent="0.2">
      <c r="Z655" s="233"/>
      <c r="AA655" s="227"/>
      <c r="AE655" s="234"/>
    </row>
    <row r="656" spans="26:31" ht="20.100000000000001" customHeight="1" x14ac:dyDescent="0.2">
      <c r="Z656" s="233"/>
      <c r="AA656" s="227"/>
      <c r="AE656" s="234"/>
    </row>
    <row r="657" spans="26:31" ht="20.100000000000001" customHeight="1" x14ac:dyDescent="0.2">
      <c r="Z657" s="233"/>
      <c r="AA657" s="227"/>
      <c r="AE657" s="234"/>
    </row>
    <row r="658" spans="26:31" ht="20.100000000000001" customHeight="1" x14ac:dyDescent="0.2">
      <c r="Z658" s="233"/>
      <c r="AA658" s="227"/>
      <c r="AE658" s="234"/>
    </row>
    <row r="659" spans="26:31" ht="20.100000000000001" customHeight="1" x14ac:dyDescent="0.2">
      <c r="Z659" s="233"/>
      <c r="AA659" s="227"/>
      <c r="AE659" s="234"/>
    </row>
    <row r="660" spans="26:31" ht="20.100000000000001" customHeight="1" x14ac:dyDescent="0.2">
      <c r="Z660" s="233"/>
      <c r="AA660" s="227"/>
      <c r="AE660" s="234"/>
    </row>
    <row r="661" spans="26:31" ht="20.100000000000001" customHeight="1" x14ac:dyDescent="0.2">
      <c r="Z661" s="233"/>
      <c r="AA661" s="227"/>
      <c r="AE661" s="234"/>
    </row>
    <row r="662" spans="26:31" ht="20.100000000000001" customHeight="1" x14ac:dyDescent="0.2">
      <c r="Z662" s="233"/>
      <c r="AA662" s="227"/>
      <c r="AE662" s="234"/>
    </row>
    <row r="663" spans="26:31" ht="20.100000000000001" customHeight="1" x14ac:dyDescent="0.2">
      <c r="Z663" s="233"/>
      <c r="AA663" s="227"/>
      <c r="AE663" s="234"/>
    </row>
    <row r="664" spans="26:31" ht="20.100000000000001" customHeight="1" x14ac:dyDescent="0.2">
      <c r="Z664" s="233"/>
      <c r="AA664" s="227"/>
      <c r="AE664" s="234"/>
    </row>
    <row r="665" spans="26:31" ht="20.100000000000001" customHeight="1" x14ac:dyDescent="0.2">
      <c r="Z665" s="233"/>
      <c r="AA665" s="227"/>
      <c r="AE665" s="234"/>
    </row>
    <row r="666" spans="26:31" ht="20.100000000000001" customHeight="1" x14ac:dyDescent="0.2">
      <c r="Z666" s="233"/>
      <c r="AA666" s="227"/>
      <c r="AE666" s="234"/>
    </row>
    <row r="667" spans="26:31" ht="20.100000000000001" customHeight="1" x14ac:dyDescent="0.2">
      <c r="Z667" s="233"/>
      <c r="AA667" s="227"/>
      <c r="AE667" s="234"/>
    </row>
    <row r="668" spans="26:31" ht="20.100000000000001" customHeight="1" x14ac:dyDescent="0.2">
      <c r="Z668" s="233"/>
      <c r="AA668" s="227"/>
      <c r="AE668" s="234"/>
    </row>
    <row r="669" spans="26:31" ht="20.100000000000001" customHeight="1" x14ac:dyDescent="0.2">
      <c r="Z669" s="233"/>
      <c r="AA669" s="227"/>
      <c r="AE669" s="234"/>
    </row>
    <row r="670" spans="26:31" ht="20.100000000000001" customHeight="1" x14ac:dyDescent="0.2">
      <c r="Z670" s="233"/>
      <c r="AA670" s="227"/>
      <c r="AE670" s="234"/>
    </row>
    <row r="671" spans="26:31" ht="20.100000000000001" customHeight="1" x14ac:dyDescent="0.2">
      <c r="Z671" s="233"/>
      <c r="AA671" s="227"/>
      <c r="AE671" s="234"/>
    </row>
    <row r="672" spans="26:31" ht="20.100000000000001" customHeight="1" x14ac:dyDescent="0.2">
      <c r="Z672" s="233"/>
      <c r="AA672" s="227"/>
      <c r="AE672" s="234"/>
    </row>
    <row r="673" spans="26:31" ht="20.100000000000001" customHeight="1" x14ac:dyDescent="0.2">
      <c r="Z673" s="233"/>
      <c r="AA673" s="227"/>
      <c r="AE673" s="234"/>
    </row>
    <row r="674" spans="26:31" ht="20.100000000000001" customHeight="1" x14ac:dyDescent="0.2">
      <c r="Z674" s="233"/>
      <c r="AA674" s="227"/>
      <c r="AE674" s="234"/>
    </row>
    <row r="675" spans="26:31" ht="20.100000000000001" customHeight="1" x14ac:dyDescent="0.2">
      <c r="Z675" s="233"/>
      <c r="AA675" s="227"/>
      <c r="AE675" s="234"/>
    </row>
    <row r="676" spans="26:31" ht="20.100000000000001" customHeight="1" x14ac:dyDescent="0.2">
      <c r="Z676" s="233"/>
      <c r="AA676" s="227"/>
      <c r="AE676" s="234"/>
    </row>
    <row r="677" spans="26:31" ht="20.100000000000001" customHeight="1" x14ac:dyDescent="0.2">
      <c r="Z677" s="233"/>
      <c r="AA677" s="227"/>
      <c r="AE677" s="234"/>
    </row>
    <row r="678" spans="26:31" ht="20.100000000000001" customHeight="1" x14ac:dyDescent="0.2">
      <c r="Z678" s="233"/>
      <c r="AA678" s="227"/>
      <c r="AE678" s="234"/>
    </row>
    <row r="679" spans="26:31" ht="20.100000000000001" customHeight="1" x14ac:dyDescent="0.2">
      <c r="Z679" s="233"/>
      <c r="AA679" s="227"/>
      <c r="AE679" s="234"/>
    </row>
    <row r="680" spans="26:31" ht="20.100000000000001" customHeight="1" x14ac:dyDescent="0.2">
      <c r="Z680" s="233"/>
      <c r="AA680" s="227"/>
      <c r="AE680" s="234"/>
    </row>
    <row r="681" spans="26:31" ht="20.100000000000001" customHeight="1" x14ac:dyDescent="0.2">
      <c r="Z681" s="233"/>
      <c r="AA681" s="227"/>
      <c r="AE681" s="234"/>
    </row>
    <row r="682" spans="26:31" ht="20.100000000000001" customHeight="1" x14ac:dyDescent="0.2">
      <c r="Z682" s="233"/>
      <c r="AA682" s="227"/>
      <c r="AE682" s="234"/>
    </row>
    <row r="683" spans="26:31" ht="20.100000000000001" customHeight="1" x14ac:dyDescent="0.2">
      <c r="Z683" s="233"/>
      <c r="AA683" s="227"/>
      <c r="AE683" s="234"/>
    </row>
    <row r="684" spans="26:31" ht="20.100000000000001" customHeight="1" x14ac:dyDescent="0.2">
      <c r="Z684" s="233"/>
      <c r="AA684" s="227"/>
      <c r="AE684" s="234"/>
    </row>
    <row r="685" spans="26:31" ht="20.100000000000001" customHeight="1" x14ac:dyDescent="0.2">
      <c r="Z685" s="233"/>
      <c r="AA685" s="227"/>
      <c r="AE685" s="234"/>
    </row>
    <row r="686" spans="26:31" ht="20.100000000000001" customHeight="1" x14ac:dyDescent="0.2">
      <c r="Z686" s="233"/>
      <c r="AA686" s="227"/>
      <c r="AE686" s="234"/>
    </row>
    <row r="687" spans="26:31" ht="20.100000000000001" customHeight="1" x14ac:dyDescent="0.2">
      <c r="Z687" s="233"/>
      <c r="AA687" s="227"/>
      <c r="AE687" s="234"/>
    </row>
    <row r="688" spans="26:31" ht="20.100000000000001" customHeight="1" x14ac:dyDescent="0.2">
      <c r="Z688" s="233"/>
      <c r="AA688" s="227"/>
      <c r="AE688" s="234"/>
    </row>
    <row r="689" spans="26:31" ht="20.100000000000001" customHeight="1" x14ac:dyDescent="0.2">
      <c r="Z689" s="233"/>
      <c r="AA689" s="227"/>
      <c r="AE689" s="234"/>
    </row>
    <row r="690" spans="26:31" ht="20.100000000000001" customHeight="1" x14ac:dyDescent="0.2">
      <c r="Z690" s="233"/>
      <c r="AA690" s="227"/>
      <c r="AE690" s="234"/>
    </row>
    <row r="691" spans="26:31" ht="20.100000000000001" customHeight="1" x14ac:dyDescent="0.2">
      <c r="Z691" s="233"/>
      <c r="AA691" s="227"/>
      <c r="AE691" s="234"/>
    </row>
    <row r="692" spans="26:31" ht="20.100000000000001" customHeight="1" x14ac:dyDescent="0.2">
      <c r="Z692" s="233"/>
      <c r="AA692" s="227"/>
      <c r="AE692" s="234"/>
    </row>
    <row r="693" spans="26:31" ht="20.100000000000001" customHeight="1" x14ac:dyDescent="0.2">
      <c r="Z693" s="233"/>
      <c r="AA693" s="227"/>
      <c r="AE693" s="234"/>
    </row>
    <row r="694" spans="26:31" ht="20.100000000000001" customHeight="1" x14ac:dyDescent="0.2">
      <c r="Z694" s="233"/>
      <c r="AA694" s="227"/>
      <c r="AE694" s="234"/>
    </row>
    <row r="695" spans="26:31" ht="20.100000000000001" customHeight="1" x14ac:dyDescent="0.2">
      <c r="Z695" s="233"/>
      <c r="AA695" s="227"/>
      <c r="AE695" s="234"/>
    </row>
    <row r="696" spans="26:31" ht="20.100000000000001" customHeight="1" x14ac:dyDescent="0.2">
      <c r="Z696" s="233"/>
      <c r="AA696" s="227"/>
      <c r="AE696" s="234"/>
    </row>
    <row r="697" spans="26:31" ht="20.100000000000001" customHeight="1" x14ac:dyDescent="0.2">
      <c r="Z697" s="233"/>
      <c r="AA697" s="227"/>
      <c r="AE697" s="234"/>
    </row>
    <row r="698" spans="26:31" ht="20.100000000000001" customHeight="1" x14ac:dyDescent="0.2">
      <c r="Z698" s="233"/>
      <c r="AA698" s="227"/>
      <c r="AE698" s="234"/>
    </row>
    <row r="699" spans="26:31" ht="20.100000000000001" customHeight="1" x14ac:dyDescent="0.2">
      <c r="Z699" s="233"/>
      <c r="AA699" s="227"/>
      <c r="AE699" s="234"/>
    </row>
    <row r="700" spans="26:31" ht="20.100000000000001" customHeight="1" x14ac:dyDescent="0.2">
      <c r="Z700" s="233"/>
      <c r="AA700" s="227"/>
      <c r="AE700" s="234"/>
    </row>
    <row r="701" spans="26:31" ht="20.100000000000001" customHeight="1" x14ac:dyDescent="0.2">
      <c r="Z701" s="233"/>
      <c r="AA701" s="227"/>
      <c r="AE701" s="234"/>
    </row>
    <row r="702" spans="26:31" ht="20.100000000000001" customHeight="1" x14ac:dyDescent="0.2">
      <c r="Z702" s="233"/>
      <c r="AA702" s="227"/>
      <c r="AE702" s="234"/>
    </row>
    <row r="703" spans="26:31" ht="20.100000000000001" customHeight="1" x14ac:dyDescent="0.2">
      <c r="Z703" s="233"/>
      <c r="AA703" s="227"/>
      <c r="AE703" s="234"/>
    </row>
    <row r="704" spans="26:31" ht="20.100000000000001" customHeight="1" x14ac:dyDescent="0.2">
      <c r="Z704" s="233"/>
      <c r="AA704" s="227"/>
      <c r="AE704" s="234"/>
    </row>
    <row r="705" spans="26:31" ht="20.100000000000001" customHeight="1" x14ac:dyDescent="0.2">
      <c r="Z705" s="233"/>
      <c r="AA705" s="227"/>
      <c r="AE705" s="234"/>
    </row>
    <row r="706" spans="26:31" ht="20.100000000000001" customHeight="1" x14ac:dyDescent="0.2">
      <c r="Z706" s="233"/>
      <c r="AA706" s="227"/>
      <c r="AE706" s="234"/>
    </row>
    <row r="707" spans="26:31" ht="20.100000000000001" customHeight="1" x14ac:dyDescent="0.2">
      <c r="Z707" s="233"/>
      <c r="AA707" s="227"/>
      <c r="AE707" s="234"/>
    </row>
    <row r="708" spans="26:31" ht="20.100000000000001" customHeight="1" x14ac:dyDescent="0.2">
      <c r="Z708" s="233"/>
      <c r="AA708" s="227"/>
      <c r="AE708" s="234"/>
    </row>
    <row r="709" spans="26:31" ht="20.100000000000001" customHeight="1" x14ac:dyDescent="0.2">
      <c r="Z709" s="233"/>
      <c r="AA709" s="227"/>
      <c r="AE709" s="234"/>
    </row>
    <row r="710" spans="26:31" ht="20.100000000000001" customHeight="1" x14ac:dyDescent="0.2">
      <c r="Z710" s="233"/>
      <c r="AA710" s="227"/>
      <c r="AE710" s="234"/>
    </row>
    <row r="711" spans="26:31" ht="20.100000000000001" customHeight="1" x14ac:dyDescent="0.2">
      <c r="Z711" s="233"/>
      <c r="AA711" s="227"/>
      <c r="AE711" s="234"/>
    </row>
    <row r="712" spans="26:31" ht="20.100000000000001" customHeight="1" x14ac:dyDescent="0.2">
      <c r="Z712" s="233"/>
      <c r="AA712" s="227"/>
      <c r="AE712" s="234"/>
    </row>
    <row r="713" spans="26:31" ht="20.100000000000001" customHeight="1" x14ac:dyDescent="0.2">
      <c r="Z713" s="233"/>
      <c r="AA713" s="227"/>
      <c r="AE713" s="234"/>
    </row>
    <row r="714" spans="26:31" ht="20.100000000000001" customHeight="1" x14ac:dyDescent="0.2">
      <c r="Z714" s="233"/>
      <c r="AA714" s="227"/>
      <c r="AE714" s="234"/>
    </row>
    <row r="715" spans="26:31" ht="20.100000000000001" customHeight="1" x14ac:dyDescent="0.2">
      <c r="Z715" s="233"/>
      <c r="AA715" s="227"/>
      <c r="AE715" s="234"/>
    </row>
    <row r="716" spans="26:31" ht="20.100000000000001" customHeight="1" x14ac:dyDescent="0.2">
      <c r="Z716" s="233"/>
      <c r="AA716" s="227"/>
      <c r="AE716" s="234"/>
    </row>
    <row r="717" spans="26:31" ht="20.100000000000001" customHeight="1" x14ac:dyDescent="0.2">
      <c r="Z717" s="233"/>
      <c r="AA717" s="227"/>
      <c r="AE717" s="234"/>
    </row>
    <row r="718" spans="26:31" ht="20.100000000000001" customHeight="1" x14ac:dyDescent="0.2">
      <c r="Z718" s="233"/>
      <c r="AA718" s="227"/>
      <c r="AE718" s="234"/>
    </row>
    <row r="719" spans="26:31" ht="20.100000000000001" customHeight="1" x14ac:dyDescent="0.2">
      <c r="Z719" s="233"/>
      <c r="AA719" s="227"/>
      <c r="AE719" s="234"/>
    </row>
    <row r="720" spans="26:31" ht="20.100000000000001" customHeight="1" x14ac:dyDescent="0.2">
      <c r="Z720" s="233"/>
      <c r="AA720" s="227"/>
      <c r="AE720" s="234"/>
    </row>
    <row r="721" spans="26:31" ht="20.100000000000001" customHeight="1" x14ac:dyDescent="0.2">
      <c r="Z721" s="233"/>
      <c r="AA721" s="227"/>
      <c r="AE721" s="234"/>
    </row>
    <row r="722" spans="26:31" ht="20.100000000000001" customHeight="1" x14ac:dyDescent="0.2">
      <c r="Z722" s="233"/>
      <c r="AA722" s="227"/>
      <c r="AE722" s="234"/>
    </row>
    <row r="723" spans="26:31" ht="20.100000000000001" customHeight="1" x14ac:dyDescent="0.2">
      <c r="Z723" s="233"/>
      <c r="AA723" s="227"/>
      <c r="AE723" s="234"/>
    </row>
    <row r="724" spans="26:31" ht="20.100000000000001" customHeight="1" x14ac:dyDescent="0.2">
      <c r="Z724" s="233"/>
      <c r="AA724" s="227"/>
      <c r="AE724" s="234"/>
    </row>
    <row r="725" spans="26:31" ht="20.100000000000001" customHeight="1" x14ac:dyDescent="0.2">
      <c r="Z725" s="233"/>
      <c r="AA725" s="227"/>
      <c r="AE725" s="234"/>
    </row>
    <row r="726" spans="26:31" ht="20.100000000000001" customHeight="1" x14ac:dyDescent="0.2">
      <c r="Z726" s="233"/>
      <c r="AA726" s="227"/>
      <c r="AE726" s="234"/>
    </row>
    <row r="727" spans="26:31" ht="20.100000000000001" customHeight="1" x14ac:dyDescent="0.2">
      <c r="Z727" s="233"/>
      <c r="AA727" s="227"/>
      <c r="AE727" s="234"/>
    </row>
    <row r="728" spans="26:31" ht="20.100000000000001" customHeight="1" x14ac:dyDescent="0.2">
      <c r="Z728" s="233"/>
      <c r="AA728" s="227"/>
      <c r="AE728" s="234"/>
    </row>
    <row r="729" spans="26:31" ht="20.100000000000001" customHeight="1" x14ac:dyDescent="0.2">
      <c r="Z729" s="233"/>
      <c r="AA729" s="227"/>
      <c r="AE729" s="234"/>
    </row>
    <row r="730" spans="26:31" ht="20.100000000000001" customHeight="1" x14ac:dyDescent="0.2">
      <c r="Z730" s="233"/>
      <c r="AA730" s="227"/>
      <c r="AE730" s="234"/>
    </row>
    <row r="731" spans="26:31" ht="20.100000000000001" customHeight="1" x14ac:dyDescent="0.2">
      <c r="Z731" s="233"/>
      <c r="AA731" s="227"/>
      <c r="AE731" s="234"/>
    </row>
    <row r="732" spans="26:31" ht="20.100000000000001" customHeight="1" x14ac:dyDescent="0.2">
      <c r="Z732" s="233"/>
      <c r="AA732" s="227"/>
      <c r="AE732" s="234"/>
    </row>
    <row r="733" spans="26:31" ht="20.100000000000001" customHeight="1" x14ac:dyDescent="0.2">
      <c r="Z733" s="233"/>
      <c r="AA733" s="227"/>
      <c r="AE733" s="234"/>
    </row>
    <row r="734" spans="26:31" ht="20.100000000000001" customHeight="1" x14ac:dyDescent="0.2">
      <c r="Z734" s="239"/>
      <c r="AA734" s="227"/>
      <c r="AE734" s="234"/>
    </row>
    <row r="735" spans="26:31" ht="20.100000000000001" customHeight="1" x14ac:dyDescent="0.2">
      <c r="Z735" s="233"/>
      <c r="AA735" s="227"/>
      <c r="AE735" s="234"/>
    </row>
    <row r="736" spans="26:31" ht="20.100000000000001" customHeight="1" x14ac:dyDescent="0.2">
      <c r="Z736" s="233"/>
      <c r="AA736" s="227"/>
      <c r="AE736" s="234"/>
    </row>
    <row r="737" spans="26:31" ht="20.100000000000001" customHeight="1" x14ac:dyDescent="0.2">
      <c r="Z737" s="233"/>
      <c r="AA737" s="227"/>
      <c r="AC737" s="198"/>
      <c r="AE737" s="234"/>
    </row>
    <row r="738" spans="26:31" ht="20.100000000000001" customHeight="1" x14ac:dyDescent="0.2">
      <c r="Z738" s="233"/>
      <c r="AA738" s="227"/>
      <c r="AE738" s="234"/>
    </row>
    <row r="739" spans="26:31" ht="20.100000000000001" customHeight="1" x14ac:dyDescent="0.2">
      <c r="Z739" s="233"/>
      <c r="AA739" s="227"/>
      <c r="AE739" s="234"/>
    </row>
    <row r="740" spans="26:31" ht="20.100000000000001" customHeight="1" x14ac:dyDescent="0.2">
      <c r="Z740" s="233"/>
      <c r="AA740" s="227"/>
      <c r="AE740" s="234"/>
    </row>
    <row r="741" spans="26:31" ht="20.100000000000001" customHeight="1" x14ac:dyDescent="0.2">
      <c r="Z741" s="233"/>
      <c r="AA741" s="227"/>
      <c r="AE741" s="234"/>
    </row>
    <row r="742" spans="26:31" ht="20.100000000000001" customHeight="1" x14ac:dyDescent="0.2">
      <c r="Z742" s="233"/>
      <c r="AA742" s="227"/>
      <c r="AC742" s="198"/>
      <c r="AE742" s="234"/>
    </row>
    <row r="743" spans="26:31" ht="20.100000000000001" customHeight="1" x14ac:dyDescent="0.2">
      <c r="Z743" s="233"/>
      <c r="AA743" s="227"/>
      <c r="AE743" s="234"/>
    </row>
    <row r="744" spans="26:31" ht="20.100000000000001" customHeight="1" x14ac:dyDescent="0.2">
      <c r="Z744" s="233"/>
      <c r="AA744" s="227"/>
      <c r="AE744" s="234"/>
    </row>
    <row r="745" spans="26:31" ht="20.100000000000001" customHeight="1" x14ac:dyDescent="0.2">
      <c r="Z745" s="233"/>
      <c r="AA745" s="227"/>
      <c r="AE745" s="234"/>
    </row>
    <row r="746" spans="26:31" ht="20.100000000000001" customHeight="1" x14ac:dyDescent="0.2">
      <c r="Z746" s="233"/>
      <c r="AA746" s="227"/>
      <c r="AE746" s="234"/>
    </row>
    <row r="747" spans="26:31" ht="20.100000000000001" customHeight="1" x14ac:dyDescent="0.2">
      <c r="Z747" s="233"/>
      <c r="AA747" s="227"/>
      <c r="AE747" s="234"/>
    </row>
    <row r="748" spans="26:31" ht="20.100000000000001" customHeight="1" x14ac:dyDescent="0.2">
      <c r="Z748" s="233"/>
      <c r="AA748" s="227"/>
      <c r="AE748" s="234"/>
    </row>
    <row r="749" spans="26:31" ht="20.100000000000001" customHeight="1" x14ac:dyDescent="0.2">
      <c r="Z749" s="233"/>
      <c r="AA749" s="227"/>
      <c r="AE749" s="234"/>
    </row>
    <row r="750" spans="26:31" ht="20.100000000000001" customHeight="1" x14ac:dyDescent="0.2">
      <c r="Z750" s="233"/>
      <c r="AA750" s="227"/>
      <c r="AE750" s="234"/>
    </row>
    <row r="751" spans="26:31" ht="20.100000000000001" customHeight="1" x14ac:dyDescent="0.2">
      <c r="Z751" s="233"/>
      <c r="AA751" s="227"/>
      <c r="AE751" s="234"/>
    </row>
    <row r="752" spans="26:31" ht="20.100000000000001" customHeight="1" x14ac:dyDescent="0.2">
      <c r="Z752" s="233"/>
      <c r="AA752" s="227"/>
      <c r="AE752" s="234"/>
    </row>
    <row r="753" spans="26:31" ht="20.100000000000001" customHeight="1" x14ac:dyDescent="0.2">
      <c r="Z753" s="233"/>
      <c r="AA753" s="227"/>
      <c r="AE753" s="234"/>
    </row>
    <row r="754" spans="26:31" ht="20.100000000000001" customHeight="1" x14ac:dyDescent="0.2">
      <c r="Z754" s="233"/>
      <c r="AA754" s="227"/>
      <c r="AE754" s="234"/>
    </row>
    <row r="755" spans="26:31" ht="20.100000000000001" customHeight="1" x14ac:dyDescent="0.2">
      <c r="Z755" s="233"/>
      <c r="AA755" s="227"/>
      <c r="AE755" s="234"/>
    </row>
    <row r="756" spans="26:31" ht="20.100000000000001" customHeight="1" x14ac:dyDescent="0.2">
      <c r="Z756" s="233"/>
      <c r="AA756" s="227"/>
      <c r="AE756" s="234"/>
    </row>
    <row r="757" spans="26:31" ht="20.100000000000001" customHeight="1" x14ac:dyDescent="0.2">
      <c r="Z757" s="233"/>
      <c r="AA757" s="227"/>
      <c r="AE757" s="234"/>
    </row>
    <row r="758" spans="26:31" ht="20.100000000000001" customHeight="1" x14ac:dyDescent="0.2">
      <c r="Z758" s="233"/>
      <c r="AA758" s="227"/>
      <c r="AE758" s="234"/>
    </row>
    <row r="759" spans="26:31" ht="20.100000000000001" customHeight="1" x14ac:dyDescent="0.2">
      <c r="Z759" s="233"/>
      <c r="AA759" s="227"/>
      <c r="AE759" s="234"/>
    </row>
    <row r="760" spans="26:31" ht="20.100000000000001" customHeight="1" x14ac:dyDescent="0.2">
      <c r="Z760" s="233"/>
      <c r="AA760" s="227"/>
      <c r="AE760" s="234"/>
    </row>
    <row r="761" spans="26:31" ht="20.100000000000001" customHeight="1" x14ac:dyDescent="0.2">
      <c r="Z761" s="233"/>
      <c r="AA761" s="227"/>
      <c r="AE761" s="234"/>
    </row>
    <row r="762" spans="26:31" ht="20.100000000000001" customHeight="1" x14ac:dyDescent="0.2">
      <c r="Z762" s="233"/>
      <c r="AA762" s="227"/>
      <c r="AE762" s="234"/>
    </row>
    <row r="763" spans="26:31" ht="20.100000000000001" customHeight="1" x14ac:dyDescent="0.2">
      <c r="Z763" s="233"/>
      <c r="AA763" s="227"/>
      <c r="AE763" s="234"/>
    </row>
    <row r="764" spans="26:31" ht="20.100000000000001" customHeight="1" x14ac:dyDescent="0.2">
      <c r="Z764" s="233"/>
      <c r="AA764" s="227"/>
      <c r="AE764" s="234"/>
    </row>
    <row r="765" spans="26:31" ht="20.100000000000001" customHeight="1" x14ac:dyDescent="0.2">
      <c r="Z765" s="233"/>
      <c r="AA765" s="227"/>
      <c r="AE765" s="234"/>
    </row>
    <row r="766" spans="26:31" ht="20.100000000000001" customHeight="1" x14ac:dyDescent="0.2">
      <c r="Z766" s="233"/>
      <c r="AA766" s="227"/>
      <c r="AE766" s="234"/>
    </row>
    <row r="767" spans="26:31" ht="20.100000000000001" customHeight="1" x14ac:dyDescent="0.2">
      <c r="Z767" s="233"/>
      <c r="AA767" s="227"/>
      <c r="AE767" s="234"/>
    </row>
    <row r="768" spans="26:31" ht="20.100000000000001" customHeight="1" x14ac:dyDescent="0.2">
      <c r="Z768" s="233"/>
      <c r="AA768" s="227"/>
      <c r="AE768" s="234"/>
    </row>
    <row r="769" spans="26:31" ht="20.100000000000001" customHeight="1" x14ac:dyDescent="0.2">
      <c r="Z769" s="233"/>
      <c r="AA769" s="227"/>
      <c r="AE769" s="234"/>
    </row>
    <row r="770" spans="26:31" ht="20.100000000000001" customHeight="1" x14ac:dyDescent="0.2">
      <c r="Z770" s="233"/>
      <c r="AA770" s="227"/>
      <c r="AE770" s="234"/>
    </row>
    <row r="771" spans="26:31" ht="20.100000000000001" customHeight="1" x14ac:dyDescent="0.2">
      <c r="Z771" s="233"/>
      <c r="AA771" s="227"/>
      <c r="AE771" s="234"/>
    </row>
    <row r="772" spans="26:31" ht="20.100000000000001" customHeight="1" x14ac:dyDescent="0.2">
      <c r="Z772" s="233"/>
      <c r="AA772" s="227"/>
      <c r="AE772" s="234"/>
    </row>
    <row r="773" spans="26:31" ht="20.100000000000001" customHeight="1" x14ac:dyDescent="0.2">
      <c r="Z773" s="233"/>
      <c r="AA773" s="227"/>
      <c r="AE773" s="234"/>
    </row>
    <row r="774" spans="26:31" ht="20.100000000000001" customHeight="1" x14ac:dyDescent="0.2">
      <c r="Z774" s="233"/>
      <c r="AA774" s="227"/>
      <c r="AE774" s="234"/>
    </row>
    <row r="775" spans="26:31" ht="20.100000000000001" customHeight="1" x14ac:dyDescent="0.2">
      <c r="Z775" s="233"/>
      <c r="AA775" s="227"/>
      <c r="AE775" s="234"/>
    </row>
    <row r="776" spans="26:31" ht="20.100000000000001" customHeight="1" x14ac:dyDescent="0.2">
      <c r="Z776" s="233"/>
      <c r="AA776" s="227"/>
      <c r="AE776" s="234"/>
    </row>
    <row r="777" spans="26:31" ht="20.100000000000001" customHeight="1" x14ac:dyDescent="0.2">
      <c r="Z777" s="233"/>
      <c r="AA777" s="227"/>
      <c r="AE777" s="234"/>
    </row>
    <row r="778" spans="26:31" ht="20.100000000000001" customHeight="1" x14ac:dyDescent="0.2">
      <c r="Z778" s="233"/>
      <c r="AA778" s="227"/>
      <c r="AE778" s="234"/>
    </row>
    <row r="779" spans="26:31" ht="20.100000000000001" customHeight="1" x14ac:dyDescent="0.2">
      <c r="Z779" s="233"/>
      <c r="AA779" s="227"/>
      <c r="AE779" s="234"/>
    </row>
    <row r="780" spans="26:31" ht="20.100000000000001" customHeight="1" x14ac:dyDescent="0.2">
      <c r="Z780" s="233"/>
      <c r="AA780" s="227"/>
      <c r="AE780" s="234"/>
    </row>
    <row r="781" spans="26:31" ht="20.100000000000001" customHeight="1" x14ac:dyDescent="0.2">
      <c r="Z781" s="233"/>
      <c r="AA781" s="227"/>
      <c r="AE781" s="234"/>
    </row>
    <row r="782" spans="26:31" ht="20.100000000000001" customHeight="1" x14ac:dyDescent="0.2">
      <c r="Z782" s="233"/>
      <c r="AA782" s="227"/>
      <c r="AE782" s="234"/>
    </row>
    <row r="783" spans="26:31" ht="20.100000000000001" customHeight="1" x14ac:dyDescent="0.2">
      <c r="Z783" s="233"/>
      <c r="AA783" s="227"/>
      <c r="AC783" s="198"/>
      <c r="AE783" s="234"/>
    </row>
    <row r="784" spans="26:31" ht="20.100000000000001" customHeight="1" x14ac:dyDescent="0.2">
      <c r="Z784" s="233"/>
      <c r="AA784" s="227"/>
      <c r="AC784" s="198"/>
      <c r="AE784" s="234"/>
    </row>
    <row r="785" spans="26:31" ht="20.100000000000001" customHeight="1" x14ac:dyDescent="0.2">
      <c r="Z785" s="233"/>
      <c r="AA785" s="227"/>
      <c r="AC785" s="198"/>
      <c r="AE785" s="234"/>
    </row>
    <row r="786" spans="26:31" ht="20.100000000000001" customHeight="1" x14ac:dyDescent="0.2">
      <c r="Z786" s="239"/>
      <c r="AA786" s="227"/>
      <c r="AC786" s="198"/>
      <c r="AE786" s="234"/>
    </row>
    <row r="787" spans="26:31" ht="20.100000000000001" customHeight="1" x14ac:dyDescent="0.2">
      <c r="Z787" s="233"/>
      <c r="AA787" s="227"/>
      <c r="AC787" s="198"/>
      <c r="AE787" s="234"/>
    </row>
    <row r="788" spans="26:31" ht="20.100000000000001" customHeight="1" x14ac:dyDescent="0.2">
      <c r="Z788" s="233"/>
      <c r="AA788" s="227"/>
      <c r="AC788" s="198"/>
      <c r="AE788" s="234"/>
    </row>
    <row r="789" spans="26:31" ht="20.100000000000001" customHeight="1" x14ac:dyDescent="0.2">
      <c r="Z789" s="233"/>
      <c r="AA789" s="227"/>
      <c r="AC789" s="198"/>
      <c r="AE789" s="234"/>
    </row>
    <row r="790" spans="26:31" ht="20.100000000000001" customHeight="1" x14ac:dyDescent="0.2">
      <c r="Z790" s="233"/>
      <c r="AA790" s="227"/>
      <c r="AC790" s="198"/>
      <c r="AE790" s="234"/>
    </row>
    <row r="791" spans="26:31" ht="20.100000000000001" customHeight="1" x14ac:dyDescent="0.2">
      <c r="Z791" s="233"/>
      <c r="AA791" s="227"/>
      <c r="AC791" s="198"/>
      <c r="AE791" s="234"/>
    </row>
    <row r="792" spans="26:31" ht="20.100000000000001" customHeight="1" x14ac:dyDescent="0.2">
      <c r="Z792" s="233"/>
      <c r="AA792" s="227"/>
      <c r="AC792" s="198"/>
      <c r="AE792" s="234"/>
    </row>
    <row r="793" spans="26:31" ht="20.100000000000001" customHeight="1" x14ac:dyDescent="0.2">
      <c r="AA793" s="227"/>
      <c r="AC793" s="198"/>
      <c r="AE793" s="234"/>
    </row>
    <row r="794" spans="26:31" ht="20.100000000000001" customHeight="1" x14ac:dyDescent="0.2">
      <c r="AA794" s="227"/>
      <c r="AC794" s="198"/>
      <c r="AE794" s="234"/>
    </row>
    <row r="795" spans="26:31" ht="20.100000000000001" customHeight="1" x14ac:dyDescent="0.2">
      <c r="AA795" s="227"/>
      <c r="AC795" s="198"/>
      <c r="AE795" s="234"/>
    </row>
    <row r="796" spans="26:31" ht="20.100000000000001" customHeight="1" x14ac:dyDescent="0.2">
      <c r="AA796" s="227"/>
      <c r="AC796" s="198"/>
      <c r="AE796" s="234"/>
    </row>
    <row r="797" spans="26:31" ht="20.100000000000001" customHeight="1" x14ac:dyDescent="0.2">
      <c r="AA797" s="227"/>
      <c r="AC797" s="198"/>
      <c r="AE797" s="234"/>
    </row>
    <row r="798" spans="26:31" ht="20.100000000000001" customHeight="1" x14ac:dyDescent="0.2">
      <c r="AA798" s="227"/>
      <c r="AC798" s="198"/>
      <c r="AE798" s="234"/>
    </row>
    <row r="799" spans="26:31" ht="20.100000000000001" customHeight="1" x14ac:dyDescent="0.2">
      <c r="AA799" s="227"/>
      <c r="AC799" s="198"/>
      <c r="AE799" s="234"/>
    </row>
    <row r="800" spans="26:31" ht="20.100000000000001" customHeight="1" x14ac:dyDescent="0.2">
      <c r="AA800" s="227"/>
      <c r="AC800" s="198"/>
      <c r="AE800" s="234"/>
    </row>
    <row r="801" spans="29:29" x14ac:dyDescent="0.2">
      <c r="AC801" s="198"/>
    </row>
    <row r="802" spans="29:29" x14ac:dyDescent="0.2">
      <c r="AC802" s="198"/>
    </row>
    <row r="803" spans="29:29" x14ac:dyDescent="0.2">
      <c r="AC803" s="198"/>
    </row>
  </sheetData>
  <sheetProtection algorithmName="SHA-512" hashValue="CTaQvwQgHdvGs86UbB/VCO7l4akaFTnVIdmebksMNixN5ggY2YON5OcD5y/3oWooHdqKkn29WT967TXQxxBajA==" saltValue="WRbrkaTcwpo4oRFRe2NVsQ==" spinCount="100000" sheet="1" objects="1" scenarios="1"/>
  <phoneticPr fontId="4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7"/>
  <sheetViews>
    <sheetView showGridLines="0" zoomScale="60" zoomScaleNormal="60" zoomScaleSheetLayoutView="70" zoomScalePageLayoutView="140" workbookViewId="0">
      <pane ySplit="10" topLeftCell="A41" activePane="bottomLeft" state="frozen"/>
      <selection pane="bottomLeft" activeCell="C33" sqref="C33"/>
    </sheetView>
  </sheetViews>
  <sheetFormatPr defaultColWidth="9.140625" defaultRowHeight="21" x14ac:dyDescent="0.35"/>
  <cols>
    <col min="1" max="1" width="4.7109375" style="22" customWidth="1"/>
    <col min="2" max="2" width="20.7109375" style="78" customWidth="1"/>
    <col min="3" max="3" width="30.7109375" style="22" customWidth="1"/>
    <col min="4" max="4" width="30.7109375" style="191" customWidth="1"/>
    <col min="5" max="5" width="30.7109375" style="117" customWidth="1"/>
    <col min="6" max="6" width="34.7109375" style="118" customWidth="1"/>
    <col min="7" max="7" width="14.7109375" style="119" customWidth="1"/>
    <col min="8" max="8" width="14.7109375" style="120" customWidth="1"/>
    <col min="9" max="9" width="14.7109375" style="22" customWidth="1"/>
    <col min="10" max="10" width="60.7109375" style="22" customWidth="1"/>
    <col min="11" max="11" width="18.7109375" style="121" customWidth="1"/>
    <col min="12" max="12" width="18.7109375" style="87" customWidth="1"/>
    <col min="13" max="13" width="18.7109375" style="87" hidden="1" customWidth="1"/>
    <col min="14" max="14" width="18.7109375" style="87" customWidth="1"/>
    <col min="15" max="15" width="11" style="22" bestFit="1" customWidth="1"/>
    <col min="16" max="16384" width="9.140625" style="22"/>
  </cols>
  <sheetData>
    <row r="1" spans="1:33" ht="39.950000000000003" customHeight="1" x14ac:dyDescent="0.35">
      <c r="A1" s="147"/>
      <c r="B1" s="148"/>
      <c r="C1" s="149"/>
      <c r="D1" s="183"/>
      <c r="E1" s="149" t="s">
        <v>1533</v>
      </c>
      <c r="F1" s="149"/>
      <c r="G1" s="150"/>
      <c r="H1" s="151"/>
      <c r="I1" s="149"/>
      <c r="J1" s="152" t="s">
        <v>0</v>
      </c>
      <c r="K1" s="21" t="s">
        <v>1534</v>
      </c>
      <c r="L1" s="241" t="s">
        <v>721</v>
      </c>
      <c r="M1" s="242"/>
      <c r="N1" s="243"/>
    </row>
    <row r="2" spans="1:33" s="23" customFormat="1" hidden="1" x14ac:dyDescent="0.35">
      <c r="B2" s="24"/>
      <c r="C2" s="25" t="str">
        <f>IFERROR(VLOOKUP($J$1,Language!$A$11:$F$15,2,0),"Select a Language Above")</f>
        <v>Effective date:</v>
      </c>
      <c r="D2" s="184"/>
      <c r="E2" s="27" t="str">
        <f>IFERROR(VLOOKUP($J$1,Language!$C:$J,2,FALSE),"Select a Language Above")</f>
        <v>CUSTOMER CODE</v>
      </c>
      <c r="F2" s="28"/>
      <c r="G2" s="29"/>
      <c r="H2" s="30"/>
      <c r="I2" s="31"/>
      <c r="J2" s="32"/>
      <c r="K2" s="33"/>
      <c r="L2" s="33"/>
      <c r="M2" s="33"/>
      <c r="N2" s="33"/>
      <c r="O2" s="34"/>
      <c r="P2" s="34"/>
      <c r="Q2" s="34"/>
      <c r="R2" s="34"/>
      <c r="S2" s="34"/>
      <c r="T2" s="34"/>
      <c r="U2" s="34"/>
    </row>
    <row r="3" spans="1:33" s="23" customFormat="1" hidden="1" x14ac:dyDescent="0.35">
      <c r="B3" s="24"/>
      <c r="C3" s="35"/>
      <c r="D3" s="184"/>
      <c r="E3" s="27" t="str">
        <f>IFERROR(VLOOKUP($J$1,Language!$C:$J,3,FALSE),"Select a Language Above")</f>
        <v>CUSTOMER NAME</v>
      </c>
      <c r="F3" s="36"/>
      <c r="G3" s="29"/>
      <c r="H3" s="30"/>
      <c r="I3" s="31"/>
      <c r="K3" s="33"/>
      <c r="L3" s="33"/>
      <c r="M3" s="33"/>
      <c r="N3" s="33"/>
      <c r="O3" s="34"/>
      <c r="P3" s="34"/>
      <c r="Q3" s="34"/>
      <c r="R3" s="34"/>
      <c r="S3" s="34"/>
      <c r="T3" s="34"/>
      <c r="U3" s="34"/>
    </row>
    <row r="4" spans="1:33" s="23" customFormat="1" ht="15.95" hidden="1" customHeight="1" x14ac:dyDescent="0.35">
      <c r="B4" s="24"/>
      <c r="D4" s="184"/>
      <c r="E4" s="27" t="str">
        <f>IFERROR(VLOOKUP($J$1,Language!$C:$J,4,FALSE),"Select a Language Above")</f>
        <v>COUNTRY</v>
      </c>
      <c r="F4" s="36"/>
      <c r="G4" s="29"/>
      <c r="H4" s="30"/>
      <c r="I4" s="31"/>
      <c r="K4" s="33"/>
      <c r="L4" s="33"/>
      <c r="M4" s="33"/>
      <c r="N4" s="33"/>
      <c r="O4" s="34"/>
      <c r="P4" s="34"/>
      <c r="Q4" s="34"/>
      <c r="R4" s="34"/>
      <c r="S4" s="34"/>
      <c r="T4" s="34"/>
      <c r="U4" s="34"/>
    </row>
    <row r="5" spans="1:33" s="23" customFormat="1" hidden="1" x14ac:dyDescent="0.35">
      <c r="B5" s="24"/>
      <c r="C5" s="35"/>
      <c r="D5" s="184"/>
      <c r="E5" s="27" t="str">
        <f>IFERROR(VLOOKUP($J$1,Language!$C:$J,5,FALSE),"Select a Language Above")</f>
        <v>PAYMENT TERM</v>
      </c>
      <c r="F5" s="36"/>
      <c r="G5" s="29"/>
      <c r="H5" s="30"/>
      <c r="I5" s="31"/>
      <c r="K5" s="33"/>
      <c r="L5" s="33"/>
      <c r="M5" s="33"/>
      <c r="N5" s="33"/>
      <c r="O5" s="34"/>
      <c r="P5" s="34"/>
      <c r="Q5" s="34"/>
      <c r="R5" s="34"/>
      <c r="S5" s="34"/>
      <c r="T5" s="34"/>
      <c r="U5" s="34"/>
    </row>
    <row r="6" spans="1:33" s="23" customFormat="1" hidden="1" x14ac:dyDescent="0.35">
      <c r="B6" s="24"/>
      <c r="C6" s="37" t="str">
        <f>IFERROR(VLOOKUP($J$1,Language!$A$11:$F$15,4,0),"Select a Language Above")</f>
        <v>Sales Manager:</v>
      </c>
      <c r="D6" s="184"/>
      <c r="E6" s="27" t="str">
        <f>IFERROR(VLOOKUP($J$1,Language!$C:$J,6,FALSE),"Select a Language Above")</f>
        <v>REFERENCED PRICE LIST</v>
      </c>
      <c r="F6" s="38" t="s">
        <v>720</v>
      </c>
      <c r="G6" s="29"/>
      <c r="H6" s="30"/>
      <c r="I6" s="31"/>
      <c r="K6" s="33"/>
      <c r="L6" s="33"/>
      <c r="M6" s="33"/>
      <c r="N6" s="33"/>
      <c r="O6" s="34"/>
      <c r="P6" s="34"/>
      <c r="Q6" s="34"/>
      <c r="R6" s="34"/>
      <c r="S6" s="34"/>
      <c r="T6" s="34"/>
      <c r="U6" s="34"/>
    </row>
    <row r="7" spans="1:33" s="23" customFormat="1" hidden="1" x14ac:dyDescent="0.35">
      <c r="B7" s="24"/>
      <c r="C7" s="35"/>
      <c r="D7" s="184"/>
      <c r="E7" s="27" t="str">
        <f>IFERROR(VLOOKUP($J$1,Language!$C:$J,7,FALSE),"Select a Language Above")</f>
        <v>CURRENCY</v>
      </c>
      <c r="F7" s="38" t="s">
        <v>173</v>
      </c>
      <c r="G7" s="29"/>
      <c r="H7" s="30"/>
      <c r="I7" s="31"/>
      <c r="K7" s="33"/>
      <c r="L7" s="33"/>
      <c r="M7" s="33"/>
      <c r="N7" s="33"/>
      <c r="O7" s="34"/>
      <c r="P7" s="34"/>
      <c r="Q7" s="34"/>
      <c r="R7" s="34"/>
      <c r="S7" s="34"/>
      <c r="T7" s="34"/>
      <c r="U7" s="34"/>
    </row>
    <row r="8" spans="1:33" s="23" customFormat="1" hidden="1" x14ac:dyDescent="0.35">
      <c r="A8" s="39"/>
      <c r="B8" s="24"/>
      <c r="C8" s="37" t="str">
        <f>IFERROR(VLOOKUP($J$1,Language!$A$11:$F$15,6,0),"Select a Language Above")</f>
        <v>Base Price</v>
      </c>
      <c r="D8" s="185"/>
      <c r="E8" s="27" t="str">
        <f>IFERROR(VLOOKUP($J$1,Language!$C:$J,8,FALSE),"Select a Language Above")</f>
        <v>CREDIT LIMIT</v>
      </c>
      <c r="F8" s="41"/>
      <c r="G8" s="29"/>
      <c r="H8" s="30"/>
      <c r="I8" s="31"/>
      <c r="K8" s="33"/>
      <c r="L8" s="33"/>
      <c r="M8" s="33"/>
      <c r="N8" s="33"/>
      <c r="O8" s="34"/>
      <c r="P8" s="34"/>
      <c r="Q8" s="34"/>
      <c r="R8" s="34"/>
      <c r="S8" s="34"/>
      <c r="T8" s="34"/>
      <c r="U8" s="34"/>
    </row>
    <row r="9" spans="1:33" s="23" customFormat="1" ht="12" customHeight="1" x14ac:dyDescent="0.35">
      <c r="A9" s="42"/>
      <c r="B9" s="43"/>
      <c r="C9" s="44"/>
      <c r="D9" s="185"/>
      <c r="E9" s="45"/>
      <c r="F9" s="46"/>
      <c r="G9" s="47"/>
      <c r="H9" s="48"/>
      <c r="I9" s="49"/>
      <c r="J9" s="42"/>
      <c r="K9" s="50"/>
      <c r="L9" s="50"/>
      <c r="M9" s="50"/>
      <c r="N9" s="50"/>
      <c r="O9" s="34"/>
      <c r="P9" s="34"/>
      <c r="Q9" s="34"/>
      <c r="R9" s="34"/>
      <c r="S9" s="34"/>
      <c r="T9" s="34"/>
      <c r="U9" s="34"/>
    </row>
    <row r="10" spans="1:33" s="52" customFormat="1" ht="35.1" customHeight="1" x14ac:dyDescent="0.25">
      <c r="A10" s="153"/>
      <c r="B10" s="154" t="str">
        <f>IFERROR(VLOOKUP($J$1,Language!$A$19:$N$23,2,0),"Select a Language Above")</f>
        <v>PRODUCT IMAGE</v>
      </c>
      <c r="C10" s="154" t="str">
        <f>IFERROR(VLOOKUP($J$1,Language!$A$19:$N$23,7,0),"Select a Language Above")</f>
        <v>PRODUCT TYPE</v>
      </c>
      <c r="D10" s="186"/>
      <c r="E10" s="154" t="str">
        <f>IFERROR(VLOOKUP($J$1,Language!$A$19:$N$23,3,0),"Select a Language Above")</f>
        <v>P/N</v>
      </c>
      <c r="F10" s="154" t="str">
        <f>IFERROR(VLOOKUP($J$1,Language!$A$19:$N$23,4,0),"Select a Language Above")</f>
        <v>MODEL</v>
      </c>
      <c r="G10" s="154" t="s">
        <v>1472</v>
      </c>
      <c r="H10" s="154" t="str">
        <f>IFERROR(VLOOKUP($J$1,Language!$A$19:$N$23,5,0),"Select a Language Above")</f>
        <v>VOLTAGE</v>
      </c>
      <c r="I10" s="154" t="s">
        <v>175</v>
      </c>
      <c r="J10" s="154" t="str">
        <f>IFERROR(VLOOKUP($J$1,Language!$A$19:$N$23,6,0),"Select a Language Above")</f>
        <v>DESCRIPTION</v>
      </c>
      <c r="K10" s="157" t="s">
        <v>65</v>
      </c>
      <c r="L10" s="158" t="str">
        <f>IFERROR(VLOOKUP($J$1,Language!$A$19:$N$23,11,0),"Select a Language Above")</f>
        <v>Discount</v>
      </c>
      <c r="M10" s="158" t="str">
        <f>IFERROR(VLOOKUP($J$1,Language!$A$19:$Q$23,17,0),"Select a Language Above")</f>
        <v>Discount 2</v>
      </c>
      <c r="N10" s="158" t="s">
        <v>67</v>
      </c>
      <c r="O10" s="51"/>
      <c r="P10" s="51"/>
      <c r="Q10" s="51"/>
      <c r="R10" s="51"/>
      <c r="S10" s="51"/>
      <c r="T10" s="51"/>
      <c r="U10" s="51"/>
      <c r="V10" s="51"/>
      <c r="W10" s="51"/>
    </row>
    <row r="11" spans="1:33" s="62" customFormat="1" ht="99.95" customHeight="1" x14ac:dyDescent="0.2">
      <c r="A11" s="177"/>
      <c r="B11" s="192" t="e" vm="1">
        <v>#VALUE!</v>
      </c>
      <c r="C11" s="181" t="str">
        <f>IF($J$1="ITALIANO",VLOOKUP(E11,'DB Equipment'!$A:$K,7,0),IF($J$1="ESPAÑOL",VLOOKUP(E11,'DB Equipment'!$A:$K,6,0),IF($J$1="DEUTSCH",VLOOKUP(E11,'DB Equipment'!$A:$K,4,0),IF($J$1="FRANÇAIS",VLOOKUP(E11,'DB Equipment'!$A:$K,5,0),IF($J$1="ENGLISH",VLOOKUP(E11,'DB Equipment'!$A:$K,3,0),"")))))</f>
        <v>PDL</v>
      </c>
      <c r="D11" s="187" t="str">
        <f>VLOOKUP(E11,'DB Equipment'!A:P,2,0)</f>
        <v>PDL 4200</v>
      </c>
      <c r="E11" s="54" t="s">
        <v>724</v>
      </c>
      <c r="F11" s="55" t="str">
        <f>VLOOKUP(E11,'DB Equipment'!A:K,8,0)</f>
        <v>PDL 4200 German</v>
      </c>
      <c r="G11" s="56" t="str">
        <f>IF(VLOOKUP(E11,'DB Equipment'!A:K,9,0)=0,"",VLOOKUP(E11,'DB Equipment'!A:K,9,0))</f>
        <v>German</v>
      </c>
      <c r="H11" s="57" t="str">
        <f>IF(VLOOKUP(E11,'DB Equipment'!A:K,10,0)=0,"",VLOOKUP(E11,'DB Equipment'!A:K,10,0))</f>
        <v/>
      </c>
      <c r="I11" s="58" t="str">
        <f>IF(VLOOKUP(E11,'DB Equipment'!A:K,11,0)=0,"",VLOOKUP(E11,'DB Equipment'!A:K,11,0))</f>
        <v/>
      </c>
      <c r="J11" s="59" t="str">
        <f>IF(IF($J$1="ITALIANO",VLOOKUP($E11,'DB Equipment'!$A:$P,16,0),IF($J$1="ESPAÑOL",VLOOKUP($E11,'DB Equipment'!$A:$P,15,0),IF($J$1="DEUTSCH",VLOOKUP($E11,'DB Equipment'!$A:$P,13,0),IF($J$1="FRANÇAIS",VLOOKUP($E11,'DB Equipment'!$A:$P,14,0),IF($J$1="ENGLISH",VLOOKUP($E11,'DB Equipment'!$A:$P,12,0),"")))))=0,"",IF($J$1="ITALIANO",VLOOKUP($E11,'DB Equipment'!$A:$P,16,0),IF($J$1="ESPAÑOL",VLOOKUP($E11,'DB Equipment'!$A:$P,15,0),IF($J$1="DEUTSCH",VLOOKUP($E11,'DB Equipment'!$A:$P,13,0),IF($J$1="FRANÇAIS",VLOOKUP($E11,'DB Equipment'!$A:$P,14,0),IF($J$1="ENGLISH",VLOOKUP($E11,'DB Equipment'!$A:$P,12,0),""))))))</f>
        <v>Including latest software release + free-of-charge updates (2 minimum) for one year, German version</v>
      </c>
      <c r="K11" s="60">
        <f>IF(L$1="Germany",VLOOKUP(E11,Prices!A:AA,16,0),VLOOKUP(E11,Prices!A:AA,3,0))</f>
        <v>3785</v>
      </c>
      <c r="L11" s="155">
        <f>VLOOKUP(E11,Prices!A:AA,HLOOKUP(L$1&amp;"D",Prices!A:AA,2,0),0)</f>
        <v>0.3</v>
      </c>
      <c r="M11" s="155" t="str">
        <f>IF(VLOOKUP(E11,Prices!A:AA,HLOOKUP(L$1&amp;"2",Prices!A:AA,2,0),0)="","",VLOOKUP(E11,Prices!A:AA,HLOOKUP(L$1&amp;"2",Prices!A:AA,2,0),0))</f>
        <v/>
      </c>
      <c r="N11" s="156">
        <f t="shared" ref="N11:N43" si="0">IFERROR(IF(M11="",$K11*(1-L11),$K11*(1-L11)*(1-M11)),"n.a.")</f>
        <v>2649.5</v>
      </c>
    </row>
    <row r="12" spans="1:33" s="62" customFormat="1" ht="60" customHeight="1" x14ac:dyDescent="0.2">
      <c r="A12" s="177"/>
      <c r="B12" s="63"/>
      <c r="C12" s="181" t="str">
        <f>IF($J$1="ITALIANO",VLOOKUP(E12,'DB Equipment'!$A:$K,7,0),IF($J$1="ESPAÑOL",VLOOKUP(E12,'DB Equipment'!$A:$K,6,0),IF($J$1="DEUTSCH",VLOOKUP(E12,'DB Equipment'!$A:$K,4,0),IF($J$1="FRANÇAIS",VLOOKUP(E12,'DB Equipment'!$A:$K,5,0),IF($J$1="ENGLISH",VLOOKUP(E12,'DB Equipment'!$A:$K,3,0),"")))))</f>
        <v>PDL</v>
      </c>
      <c r="D12" s="188" t="str">
        <f>VLOOKUP(E12,'DB Equipment'!A:P,2,0)</f>
        <v>PDL 4200</v>
      </c>
      <c r="E12" s="54" t="s">
        <v>725</v>
      </c>
      <c r="F12" s="55" t="str">
        <f>VLOOKUP(E12,'DB Equipment'!A:K,8,0)</f>
        <v>PDL 4200 French</v>
      </c>
      <c r="G12" s="56" t="str">
        <f>IF(VLOOKUP(E12,'DB Equipment'!A:K,9,0)=0,"",VLOOKUP(E12,'DB Equipment'!A:K,9,0))</f>
        <v>French</v>
      </c>
      <c r="H12" s="57" t="str">
        <f>IF(VLOOKUP(E12,'DB Equipment'!A:K,10,0)=0,"",VLOOKUP(E12,'DB Equipment'!A:K,10,0))</f>
        <v/>
      </c>
      <c r="I12" s="58" t="str">
        <f>IF(VLOOKUP(E12,'DB Equipment'!A:K,11,0)=0,"",VLOOKUP(E12,'DB Equipment'!A:K,11,0))</f>
        <v/>
      </c>
      <c r="J12" s="59" t="str">
        <f>IF(IF($J$1="ITALIANO",VLOOKUP($E12,'DB Equipment'!$A:$P,16,0),IF($J$1="ESPAÑOL",VLOOKUP($E12,'DB Equipment'!$A:$P,15,0),IF($J$1="DEUTSCH",VLOOKUP($E12,'DB Equipment'!$A:$P,13,0),IF($J$1="FRANÇAIS",VLOOKUP($E12,'DB Equipment'!$A:$P,14,0),IF($J$1="ENGLISH",VLOOKUP($E12,'DB Equipment'!$A:$P,12,0),"")))))=0,"",IF($J$1="ITALIANO",VLOOKUP($E12,'DB Equipment'!$A:$P,16,0),IF($J$1="ESPAÑOL",VLOOKUP($E12,'DB Equipment'!$A:$P,15,0),IF($J$1="DEUTSCH",VLOOKUP($E12,'DB Equipment'!$A:$P,13,0),IF($J$1="FRANÇAIS",VLOOKUP($E12,'DB Equipment'!$A:$P,14,0),IF($J$1="ENGLISH",VLOOKUP($E12,'DB Equipment'!$A:$P,12,0),""))))))</f>
        <v>Including latest software release + free-of-charge updates (2 minimum) for one year, French version</v>
      </c>
      <c r="K12" s="60">
        <f>IF(L$1="Germany",VLOOKUP(E12,Prices!A:AA,16,0),VLOOKUP(E12,Prices!A:AA,3,0))</f>
        <v>3785</v>
      </c>
      <c r="L12" s="155">
        <f>VLOOKUP(E12,Prices!A:AA,HLOOKUP(L$1&amp;"D",Prices!A:AA,2,0),0)</f>
        <v>0.3</v>
      </c>
      <c r="M12" s="155" t="str">
        <f>IF(VLOOKUP(E12,Prices!A:AA,HLOOKUP(L$1&amp;"2",Prices!A:AA,2,0),0)="","",VLOOKUP(E12,Prices!A:AA,HLOOKUP(L$1&amp;"2",Prices!A:AA,2,0),0))</f>
        <v/>
      </c>
      <c r="N12" s="156">
        <f t="shared" si="0"/>
        <v>2649.5</v>
      </c>
      <c r="O12" s="61"/>
      <c r="P12" s="61"/>
      <c r="Q12" s="61"/>
      <c r="R12" s="61"/>
      <c r="S12" s="61"/>
      <c r="T12" s="61"/>
      <c r="U12" s="61"/>
      <c r="V12" s="61"/>
      <c r="W12" s="61"/>
      <c r="X12" s="61"/>
      <c r="Y12" s="61"/>
      <c r="Z12" s="61"/>
      <c r="AA12" s="61"/>
      <c r="AB12" s="61"/>
      <c r="AC12" s="61"/>
      <c r="AD12" s="61"/>
      <c r="AE12" s="61"/>
      <c r="AF12" s="61"/>
    </row>
    <row r="13" spans="1:33" s="62" customFormat="1" ht="60" customHeight="1" x14ac:dyDescent="0.2">
      <c r="A13" s="177"/>
      <c r="B13" s="63"/>
      <c r="C13" s="181" t="str">
        <f>IF($J$1="ITALIANO",VLOOKUP(E13,'DB Equipment'!$A:$K,7,0),IF($J$1="ESPAÑOL",VLOOKUP(E13,'DB Equipment'!$A:$K,6,0),IF($J$1="DEUTSCH",VLOOKUP(E13,'DB Equipment'!$A:$K,4,0),IF($J$1="FRANÇAIS",VLOOKUP(E13,'DB Equipment'!$A:$K,5,0),IF($J$1="ENGLISH",VLOOKUP(E13,'DB Equipment'!$A:$K,3,0),"")))))</f>
        <v>PDL</v>
      </c>
      <c r="D13" s="188" t="str">
        <f>VLOOKUP(E13,'DB Equipment'!A:P,2,0)</f>
        <v>PDL 4200</v>
      </c>
      <c r="E13" s="54" t="s">
        <v>726</v>
      </c>
      <c r="F13" s="55" t="str">
        <f>VLOOKUP(E13,'DB Equipment'!A:K,8,0)</f>
        <v>PDL 4200 Italian</v>
      </c>
      <c r="G13" s="56" t="str">
        <f>IF(VLOOKUP(E13,'DB Equipment'!A:K,9,0)=0,"",VLOOKUP(E13,'DB Equipment'!A:K,9,0))</f>
        <v>Italian</v>
      </c>
      <c r="H13" s="57" t="str">
        <f>IF(VLOOKUP(E13,'DB Equipment'!A:K,10,0)=0,"",VLOOKUP(E13,'DB Equipment'!A:K,10,0))</f>
        <v/>
      </c>
      <c r="I13" s="58" t="str">
        <f>IF(VLOOKUP(E13,'DB Equipment'!A:K,11,0)=0,"",VLOOKUP(E13,'DB Equipment'!A:K,11,0))</f>
        <v/>
      </c>
      <c r="J13" s="59" t="str">
        <f>IF(IF($J$1="ITALIANO",VLOOKUP($E13,'DB Equipment'!$A:$P,16,0),IF($J$1="ESPAÑOL",VLOOKUP($E13,'DB Equipment'!$A:$P,15,0),IF($J$1="DEUTSCH",VLOOKUP($E13,'DB Equipment'!$A:$P,13,0),IF($J$1="FRANÇAIS",VLOOKUP($E13,'DB Equipment'!$A:$P,14,0),IF($J$1="ENGLISH",VLOOKUP($E13,'DB Equipment'!$A:$P,12,0),"")))))=0,"",IF($J$1="ITALIANO",VLOOKUP($E13,'DB Equipment'!$A:$P,16,0),IF($J$1="ESPAÑOL",VLOOKUP($E13,'DB Equipment'!$A:$P,15,0),IF($J$1="DEUTSCH",VLOOKUP($E13,'DB Equipment'!$A:$P,13,0),IF($J$1="FRANÇAIS",VLOOKUP($E13,'DB Equipment'!$A:$P,14,0),IF($J$1="ENGLISH",VLOOKUP($E13,'DB Equipment'!$A:$P,12,0),""))))))</f>
        <v>Including latest software release + free-of-charge updates (2 minimum) for one year, Italian version</v>
      </c>
      <c r="K13" s="60">
        <f>IF(L$1="Germany",VLOOKUP(E13,Prices!A:AA,16,0),VLOOKUP(E13,Prices!A:AA,3,0))</f>
        <v>3785</v>
      </c>
      <c r="L13" s="155">
        <f>VLOOKUP(E13,Prices!A:AA,HLOOKUP(L$1&amp;"D",Prices!A:AA,2,0),0)</f>
        <v>0.3</v>
      </c>
      <c r="M13" s="155" t="str">
        <f>IF(VLOOKUP(E13,Prices!A:AA,HLOOKUP(L$1&amp;"2",Prices!A:AA,2,0),0)="","",VLOOKUP(E13,Prices!A:AA,HLOOKUP(L$1&amp;"2",Prices!A:AA,2,0),0))</f>
        <v/>
      </c>
      <c r="N13" s="156">
        <f t="shared" si="0"/>
        <v>2649.5</v>
      </c>
      <c r="O13" s="61"/>
      <c r="P13" s="61"/>
      <c r="Q13" s="61"/>
      <c r="R13" s="61"/>
      <c r="S13" s="61"/>
      <c r="T13" s="61"/>
      <c r="U13" s="61"/>
      <c r="V13" s="61"/>
      <c r="W13" s="61"/>
      <c r="X13" s="61"/>
      <c r="Y13" s="61"/>
      <c r="Z13" s="61"/>
      <c r="AA13" s="61"/>
      <c r="AB13" s="61"/>
      <c r="AC13" s="61"/>
      <c r="AD13" s="61"/>
      <c r="AE13" s="61"/>
      <c r="AF13" s="61"/>
      <c r="AG13" s="61"/>
    </row>
    <row r="14" spans="1:33" s="62" customFormat="1" ht="60" customHeight="1" x14ac:dyDescent="0.2">
      <c r="A14" s="177"/>
      <c r="B14" s="63"/>
      <c r="C14" s="181" t="str">
        <f>IF($J$1="ITALIANO",VLOOKUP(E14,'DB Equipment'!$A:$K,7,0),IF($J$1="ESPAÑOL",VLOOKUP(E14,'DB Equipment'!$A:$K,6,0),IF($J$1="DEUTSCH",VLOOKUP(E14,'DB Equipment'!$A:$K,4,0),IF($J$1="FRANÇAIS",VLOOKUP(E14,'DB Equipment'!$A:$K,5,0),IF($J$1="ENGLISH",VLOOKUP(E14,'DB Equipment'!$A:$K,3,0),"")))))</f>
        <v>PDL</v>
      </c>
      <c r="D14" s="188" t="str">
        <f>VLOOKUP(E14,'DB Equipment'!A:P,2,0)</f>
        <v>PDL 4200</v>
      </c>
      <c r="E14" s="54" t="s">
        <v>727</v>
      </c>
      <c r="F14" s="55" t="str">
        <f>VLOOKUP(E14,'DB Equipment'!A:K,8,0)</f>
        <v>PDL 4200 Polish</v>
      </c>
      <c r="G14" s="56" t="str">
        <f>IF(VLOOKUP(E14,'DB Equipment'!A:K,9,0)=0,"",VLOOKUP(E14,'DB Equipment'!A:K,9,0))</f>
        <v>Polish</v>
      </c>
      <c r="H14" s="57" t="str">
        <f>IF(VLOOKUP(E14,'DB Equipment'!A:K,10,0)=0,"",VLOOKUP(E14,'DB Equipment'!A:K,10,0))</f>
        <v/>
      </c>
      <c r="I14" s="58" t="str">
        <f>IF(VLOOKUP(E14,'DB Equipment'!A:K,11,0)=0,"",VLOOKUP(E14,'DB Equipment'!A:K,11,0))</f>
        <v/>
      </c>
      <c r="J14" s="59" t="str">
        <f>IF(IF($J$1="ITALIANO",VLOOKUP($E14,'DB Equipment'!$A:$P,16,0),IF($J$1="ESPAÑOL",VLOOKUP($E14,'DB Equipment'!$A:$P,15,0),IF($J$1="DEUTSCH",VLOOKUP($E14,'DB Equipment'!$A:$P,13,0),IF($J$1="FRANÇAIS",VLOOKUP($E14,'DB Equipment'!$A:$P,14,0),IF($J$1="ENGLISH",VLOOKUP($E14,'DB Equipment'!$A:$P,12,0),"")))))=0,"",IF($J$1="ITALIANO",VLOOKUP($E14,'DB Equipment'!$A:$P,16,0),IF($J$1="ESPAÑOL",VLOOKUP($E14,'DB Equipment'!$A:$P,15,0),IF($J$1="DEUTSCH",VLOOKUP($E14,'DB Equipment'!$A:$P,13,0),IF($J$1="FRANÇAIS",VLOOKUP($E14,'DB Equipment'!$A:$P,14,0),IF($J$1="ENGLISH",VLOOKUP($E14,'DB Equipment'!$A:$P,12,0),""))))))</f>
        <v>Including latest software release + free-of-charge updates (2 minimum) for one year, Polish version</v>
      </c>
      <c r="K14" s="60">
        <f>IF(L$1="Germany",VLOOKUP(E14,Prices!A:AA,16,0),VLOOKUP(E14,Prices!A:AA,3,0))</f>
        <v>3785</v>
      </c>
      <c r="L14" s="155">
        <f>VLOOKUP(E14,Prices!A:AA,HLOOKUP(L$1&amp;"D",Prices!A:AA,2,0),0)</f>
        <v>0.3</v>
      </c>
      <c r="M14" s="155" t="str">
        <f>IF(VLOOKUP(E14,Prices!A:AA,HLOOKUP(L$1&amp;"2",Prices!A:AA,2,0),0)="","",VLOOKUP(E14,Prices!A:AA,HLOOKUP(L$1&amp;"2",Prices!A:AA,2,0),0))</f>
        <v/>
      </c>
      <c r="N14" s="156">
        <f t="shared" si="0"/>
        <v>2649.5</v>
      </c>
      <c r="O14" s="61"/>
      <c r="P14" s="61"/>
      <c r="Q14" s="61"/>
      <c r="R14" s="61"/>
      <c r="S14" s="61"/>
      <c r="T14" s="61"/>
      <c r="U14" s="61"/>
      <c r="V14" s="61"/>
      <c r="W14" s="61"/>
      <c r="X14" s="61"/>
      <c r="Y14" s="61"/>
      <c r="Z14" s="61"/>
      <c r="AA14" s="61"/>
      <c r="AB14" s="61"/>
      <c r="AC14" s="61"/>
      <c r="AD14" s="61"/>
      <c r="AE14" s="61"/>
      <c r="AF14" s="61"/>
      <c r="AG14" s="61"/>
    </row>
    <row r="15" spans="1:33" s="62" customFormat="1" ht="30" customHeight="1" x14ac:dyDescent="0.2">
      <c r="A15" s="177"/>
      <c r="B15" s="63"/>
      <c r="C15" s="181" t="str">
        <f>IF($J$1="ITALIANO",VLOOKUP(E15,'DB Equipment'!$A:$K,7,0),IF($J$1="ESPAÑOL",VLOOKUP(E15,'DB Equipment'!$A:$K,6,0),IF($J$1="DEUTSCH",VLOOKUP(E15,'DB Equipment'!$A:$K,4,0),IF($J$1="FRANÇAIS",VLOOKUP(E15,'DB Equipment'!$A:$K,5,0),IF($J$1="ENGLISH",VLOOKUP(E15,'DB Equipment'!$A:$K,3,0),"")))))</f>
        <v>PDL</v>
      </c>
      <c r="D15" s="188" t="str">
        <f>VLOOKUP(E15,'DB Equipment'!A:P,2,0)</f>
        <v>PDL 4200</v>
      </c>
      <c r="E15" s="54" t="s">
        <v>1478</v>
      </c>
      <c r="F15" s="55" t="str">
        <f>VLOOKUP(E15,'DB Equipment'!A:K,8,0)</f>
        <v>PDL 4200 Polish</v>
      </c>
      <c r="G15" s="56" t="str">
        <f>IF(VLOOKUP(E15,'DB Equipment'!A:K,9,0)=0,"",VLOOKUP(E15,'DB Equipment'!A:K,9,0))</f>
        <v>Polish</v>
      </c>
      <c r="H15" s="57" t="str">
        <f>IF(VLOOKUP(E15,'DB Equipment'!A:K,10,0)=0,"",VLOOKUP(E15,'DB Equipment'!A:K,10,0))</f>
        <v/>
      </c>
      <c r="I15" s="58" t="str">
        <f>IF(VLOOKUP(E15,'DB Equipment'!A:K,11,0)=0,"",VLOOKUP(E15,'DB Equipment'!A:K,11,0))</f>
        <v/>
      </c>
      <c r="J15" s="59" t="str">
        <f>IF(IF($J$1="ITALIANO",VLOOKUP($E15,'DB Equipment'!$A:$P,16,0),IF($J$1="ESPAÑOL",VLOOKUP($E15,'DB Equipment'!$A:$P,15,0),IF($J$1="DEUTSCH",VLOOKUP($E15,'DB Equipment'!$A:$P,13,0),IF($J$1="FRANÇAIS",VLOOKUP($E15,'DB Equipment'!$A:$P,14,0),IF($J$1="ENGLISH",VLOOKUP($E15,'DB Equipment'!$A:$P,12,0),"")))))=0,"",IF($J$1="ITALIANO",VLOOKUP($E15,'DB Equipment'!$A:$P,16,0),IF($J$1="ESPAÑOL",VLOOKUP($E15,'DB Equipment'!$A:$P,15,0),IF($J$1="DEUTSCH",VLOOKUP($E15,'DB Equipment'!$A:$P,13,0),IF($J$1="FRANÇAIS",VLOOKUP($E15,'DB Equipment'!$A:$P,14,0),IF($J$1="ENGLISH",VLOOKUP($E15,'DB Equipment'!$A:$P,12,0),""))))))</f>
        <v>5 unit order</v>
      </c>
      <c r="K15" s="60">
        <f>IF(L$1="Germany",VLOOKUP(E15,Prices!A:AA,16,0),VLOOKUP(E15,Prices!A:AA,3,0))</f>
        <v>3785</v>
      </c>
      <c r="L15" s="155" t="str">
        <f>IF(VLOOKUP(E15,Prices!A:AA,HLOOKUP(L$1&amp;"D",Prices!A:AA,2,0),0)=0,"",VLOOKUP(E15,Prices!A:AA,HLOOKUP(L$1&amp;"D",Prices!A:AA,2,0),0))</f>
        <v/>
      </c>
      <c r="M15" s="155" t="str">
        <f>IF(VLOOKUP(E15,Prices!A:AA,HLOOKUP(L$1&amp;"2",Prices!A:AA,2,0),0)="","",VLOOKUP(E15,Prices!A:AA,HLOOKUP(L$1&amp;"2",Prices!A:AA,2,0),0))</f>
        <v/>
      </c>
      <c r="N15" s="156" t="str">
        <f t="shared" si="0"/>
        <v>n.a.</v>
      </c>
      <c r="O15" s="61"/>
      <c r="P15" s="61"/>
      <c r="Q15" s="61"/>
      <c r="R15" s="61"/>
      <c r="S15" s="61"/>
      <c r="T15" s="61"/>
      <c r="U15" s="61"/>
      <c r="V15" s="61"/>
      <c r="W15" s="61"/>
      <c r="X15" s="61"/>
      <c r="Y15" s="61"/>
      <c r="Z15" s="61"/>
      <c r="AA15" s="61"/>
      <c r="AB15" s="61"/>
      <c r="AC15" s="61"/>
      <c r="AD15" s="61"/>
      <c r="AE15" s="61"/>
      <c r="AF15" s="61"/>
      <c r="AG15" s="61"/>
    </row>
    <row r="16" spans="1:33" s="62" customFormat="1" ht="30" customHeight="1" x14ac:dyDescent="0.2">
      <c r="A16" s="177"/>
      <c r="B16" s="63"/>
      <c r="C16" s="181" t="str">
        <f>IF($J$1="ITALIANO",VLOOKUP(E16,'DB Equipment'!$A:$K,7,0),IF($J$1="ESPAÑOL",VLOOKUP(E16,'DB Equipment'!$A:$K,6,0),IF($J$1="DEUTSCH",VLOOKUP(E16,'DB Equipment'!$A:$K,4,0),IF($J$1="FRANÇAIS",VLOOKUP(E16,'DB Equipment'!$A:$K,5,0),IF($J$1="ENGLISH",VLOOKUP(E16,'DB Equipment'!$A:$K,3,0),"")))))</f>
        <v>PDL</v>
      </c>
      <c r="D16" s="188" t="str">
        <f>VLOOKUP(E16,'DB Equipment'!A:P,2,0)</f>
        <v>PDL 4200</v>
      </c>
      <c r="E16" s="54" t="s">
        <v>1479</v>
      </c>
      <c r="F16" s="55" t="str">
        <f>VLOOKUP(E16,'DB Equipment'!A:K,8,0)</f>
        <v>PDL 4200 Polish</v>
      </c>
      <c r="G16" s="56" t="str">
        <f>IF(VLOOKUP(E16,'DB Equipment'!A:K,9,0)=0,"",VLOOKUP(E16,'DB Equipment'!A:K,9,0))</f>
        <v>Polish</v>
      </c>
      <c r="H16" s="57" t="str">
        <f>IF(VLOOKUP(E16,'DB Equipment'!A:K,10,0)=0,"",VLOOKUP(E16,'DB Equipment'!A:K,10,0))</f>
        <v/>
      </c>
      <c r="I16" s="58" t="str">
        <f>IF(VLOOKUP(E16,'DB Equipment'!A:K,11,0)=0,"",VLOOKUP(E16,'DB Equipment'!A:K,11,0))</f>
        <v/>
      </c>
      <c r="J16" s="59" t="str">
        <f>IF(IF($J$1="ITALIANO",VLOOKUP($E16,'DB Equipment'!$A:$P,16,0),IF($J$1="ESPAÑOL",VLOOKUP($E16,'DB Equipment'!$A:$P,15,0),IF($J$1="DEUTSCH",VLOOKUP($E16,'DB Equipment'!$A:$P,13,0),IF($J$1="FRANÇAIS",VLOOKUP($E16,'DB Equipment'!$A:$P,14,0),IF($J$1="ENGLISH",VLOOKUP($E16,'DB Equipment'!$A:$P,12,0),"")))))=0,"",IF($J$1="ITALIANO",VLOOKUP($E16,'DB Equipment'!$A:$P,16,0),IF($J$1="ESPAÑOL",VLOOKUP($E16,'DB Equipment'!$A:$P,15,0),IF($J$1="DEUTSCH",VLOOKUP($E16,'DB Equipment'!$A:$P,13,0),IF($J$1="FRANÇAIS",VLOOKUP($E16,'DB Equipment'!$A:$P,14,0),IF($J$1="ENGLISH",VLOOKUP($E16,'DB Equipment'!$A:$P,12,0),""))))))</f>
        <v>10 unit order</v>
      </c>
      <c r="K16" s="60">
        <f>IF(L$1="Germany",VLOOKUP(E16,Prices!A:AA,16,0),VLOOKUP(E16,Prices!A:AA,3,0))</f>
        <v>3785</v>
      </c>
      <c r="L16" s="155" t="str">
        <f>IF(VLOOKUP(E16,Prices!A:AA,HLOOKUP(L$1&amp;"D",Prices!A:AA,2,0),0)=0,"",VLOOKUP(E16,Prices!A:AA,HLOOKUP(L$1&amp;"D",Prices!A:AA,2,0),0))</f>
        <v/>
      </c>
      <c r="M16" s="155" t="str">
        <f>IF(VLOOKUP(E16,Prices!A:AA,HLOOKUP(L$1&amp;"2",Prices!A:AA,2,0),0)="","",VLOOKUP(E16,Prices!A:AA,HLOOKUP(L$1&amp;"2",Prices!A:AA,2,0),0))</f>
        <v/>
      </c>
      <c r="N16" s="156" t="str">
        <f t="shared" si="0"/>
        <v>n.a.</v>
      </c>
      <c r="O16" s="61"/>
      <c r="P16" s="61"/>
      <c r="Q16" s="61"/>
      <c r="R16" s="61"/>
      <c r="S16" s="61"/>
      <c r="T16" s="61"/>
      <c r="U16" s="61"/>
      <c r="V16" s="61"/>
      <c r="W16" s="61"/>
      <c r="X16" s="61"/>
      <c r="Y16" s="61"/>
      <c r="Z16" s="61"/>
      <c r="AA16" s="61"/>
      <c r="AB16" s="61"/>
      <c r="AC16" s="61"/>
      <c r="AD16" s="61"/>
      <c r="AE16" s="61"/>
      <c r="AF16" s="61"/>
      <c r="AG16" s="61"/>
    </row>
    <row r="17" spans="1:33" s="62" customFormat="1" ht="60" customHeight="1" x14ac:dyDescent="0.2">
      <c r="A17" s="177"/>
      <c r="B17" s="63"/>
      <c r="C17" s="181" t="str">
        <f>IF($J$1="ITALIANO",VLOOKUP(E17,'DB Equipment'!$A:$K,7,0),IF($J$1="ESPAÑOL",VLOOKUP(E17,'DB Equipment'!$A:$K,6,0),IF($J$1="DEUTSCH",VLOOKUP(E17,'DB Equipment'!$A:$K,4,0),IF($J$1="FRANÇAIS",VLOOKUP(E17,'DB Equipment'!$A:$K,5,0),IF($J$1="ENGLISH",VLOOKUP(E17,'DB Equipment'!$A:$K,3,0),"")))))</f>
        <v>PDL</v>
      </c>
      <c r="D17" s="188" t="str">
        <f>VLOOKUP(E17,'DB Equipment'!A:P,2,0)</f>
        <v>PDL 4200</v>
      </c>
      <c r="E17" s="168" t="s">
        <v>728</v>
      </c>
      <c r="F17" s="55" t="str">
        <f>VLOOKUP(E17,'DB Equipment'!A:K,8,0)</f>
        <v>PDL 4200 English</v>
      </c>
      <c r="G17" s="56" t="str">
        <f>IF(VLOOKUP(E17,'DB Equipment'!A:K,9,0)=0,"",VLOOKUP(E17,'DB Equipment'!A:K,9,0))</f>
        <v>English</v>
      </c>
      <c r="H17" s="57" t="str">
        <f>IF(VLOOKUP(E17,'DB Equipment'!A:K,10,0)=0,"",VLOOKUP(E17,'DB Equipment'!A:K,10,0))</f>
        <v/>
      </c>
      <c r="I17" s="58" t="str">
        <f>IF(VLOOKUP(E17,'DB Equipment'!A:K,11,0)=0,"",VLOOKUP(E17,'DB Equipment'!A:K,11,0))</f>
        <v/>
      </c>
      <c r="J17" s="59" t="str">
        <f>IF(IF($J$1="ITALIANO",VLOOKUP($E17,'DB Equipment'!$A:$P,16,0),IF($J$1="ESPAÑOL",VLOOKUP($E17,'DB Equipment'!$A:$P,15,0),IF($J$1="DEUTSCH",VLOOKUP($E17,'DB Equipment'!$A:$P,13,0),IF($J$1="FRANÇAIS",VLOOKUP($E17,'DB Equipment'!$A:$P,14,0),IF($J$1="ENGLISH",VLOOKUP($E17,'DB Equipment'!$A:$P,12,0),"")))))=0,"",IF($J$1="ITALIANO",VLOOKUP($E17,'DB Equipment'!$A:$P,16,0),IF($J$1="ESPAÑOL",VLOOKUP($E17,'DB Equipment'!$A:$P,15,0),IF($J$1="DEUTSCH",VLOOKUP($E17,'DB Equipment'!$A:$P,13,0),IF($J$1="FRANÇAIS",VLOOKUP($E17,'DB Equipment'!$A:$P,14,0),IF($J$1="ENGLISH",VLOOKUP($E17,'DB Equipment'!$A:$P,12,0),""))))))</f>
        <v>Including latest software release + free-of-charge updates (2 minimum) for one year, English version</v>
      </c>
      <c r="K17" s="60">
        <f>IF(L$1="Germany",VLOOKUP(E17,Prices!A:AA,16,0),VLOOKUP(E17,Prices!A:AA,3,0))</f>
        <v>3785</v>
      </c>
      <c r="L17" s="155">
        <f>VLOOKUP(E17,Prices!A:AA,HLOOKUP(L$1&amp;"D",Prices!A:AA,2,0),0)</f>
        <v>0.3</v>
      </c>
      <c r="M17" s="155" t="str">
        <f>IF(VLOOKUP(E17,Prices!A:AA,HLOOKUP(L$1&amp;"2",Prices!A:AA,2,0),0)="","",VLOOKUP(E17,Prices!A:AA,HLOOKUP(L$1&amp;"2",Prices!A:AA,2,0),0))</f>
        <v/>
      </c>
      <c r="N17" s="156">
        <f t="shared" si="0"/>
        <v>2649.5</v>
      </c>
    </row>
    <row r="18" spans="1:33" s="62" customFormat="1" ht="99.95" customHeight="1" x14ac:dyDescent="0.2">
      <c r="A18" s="177"/>
      <c r="B18" s="63" t="e" vm="2">
        <v>#VALUE!</v>
      </c>
      <c r="C18" s="181" t="str">
        <f>IF($J$1="ITALIANO",VLOOKUP(E18,'DB Equipment'!$A:$K,7,0),IF($J$1="ESPAÑOL",VLOOKUP(E18,'DB Equipment'!$A:$K,6,0),IF($J$1="DEUTSCH",VLOOKUP(E18,'DB Equipment'!$A:$K,4,0),IF($J$1="FRANÇAIS",VLOOKUP(E18,'DB Equipment'!$A:$K,5,0),IF($J$1="ENGLISH",VLOOKUP(E18,'DB Equipment'!$A:$K,3,0),"")))))</f>
        <v>PDL</v>
      </c>
      <c r="D18" s="187" t="str">
        <f>VLOOKUP(E18,'DB Equipment'!A:P,2,0)</f>
        <v>PDL 7100</v>
      </c>
      <c r="E18" s="54" t="s">
        <v>729</v>
      </c>
      <c r="F18" s="55" t="str">
        <f>VLOOKUP(E18,'DB Equipment'!A:K,8,0)</f>
        <v>PDL 7100 German</v>
      </c>
      <c r="G18" s="56" t="str">
        <f>IF(VLOOKUP(E18,'DB Equipment'!A:K,9,0)=0,"",VLOOKUP(E18,'DB Equipment'!A:K,9,0))</f>
        <v>German</v>
      </c>
      <c r="H18" s="57" t="str">
        <f>IF(VLOOKUP(E18,'DB Equipment'!A:K,10,0)=0,"",VLOOKUP(E18,'DB Equipment'!A:K,10,0))</f>
        <v/>
      </c>
      <c r="I18" s="58" t="str">
        <f>IF(VLOOKUP(E18,'DB Equipment'!A:K,11,0)=0,"",VLOOKUP(E18,'DB Equipment'!A:K,11,0))</f>
        <v/>
      </c>
      <c r="J18" s="59" t="str">
        <f>IF(IF($J$1="ITALIANO",VLOOKUP($E18,'DB Equipment'!$A:$P,16,0),IF($J$1="ESPAÑOL",VLOOKUP($E18,'DB Equipment'!$A:$P,15,0),IF($J$1="DEUTSCH",VLOOKUP($E18,'DB Equipment'!$A:$P,13,0),IF($J$1="FRANÇAIS",VLOOKUP($E18,'DB Equipment'!$A:$P,14,0),IF($J$1="ENGLISH",VLOOKUP($E18,'DB Equipment'!$A:$P,12,0),"")))))=0,"",IF($J$1="ITALIANO",VLOOKUP($E18,'DB Equipment'!$A:$P,16,0),IF($J$1="ESPAÑOL",VLOOKUP($E18,'DB Equipment'!$A:$P,15,0),IF($J$1="DEUTSCH",VLOOKUP($E18,'DB Equipment'!$A:$P,13,0),IF($J$1="FRANÇAIS",VLOOKUP($E18,'DB Equipment'!$A:$P,14,0),IF($J$1="ENGLISH",VLOOKUP($E18,'DB Equipment'!$A:$P,12,0),""))))))</f>
        <v>Including latest software release + free-of-charge updates (2 minimum) for one year, German version</v>
      </c>
      <c r="K18" s="60">
        <f>IF(L$1="Germany",VLOOKUP(E18,Prices!A:AA,16,0),VLOOKUP(E18,Prices!A:AA,3,0))</f>
        <v>4210</v>
      </c>
      <c r="L18" s="155">
        <f>VLOOKUP(E18,Prices!A:AA,HLOOKUP(L$1&amp;"D",Prices!A:AA,2,0),0)</f>
        <v>0.3</v>
      </c>
      <c r="M18" s="155" t="str">
        <f>IF(VLOOKUP(E18,Prices!A:AA,HLOOKUP(L$1&amp;"2",Prices!A:AA,2,0),0)="","",VLOOKUP(E18,Prices!A:AA,HLOOKUP(L$1&amp;"2",Prices!A:AA,2,0),0))</f>
        <v/>
      </c>
      <c r="N18" s="156">
        <f t="shared" si="0"/>
        <v>2947</v>
      </c>
      <c r="O18" s="61"/>
      <c r="P18" s="61"/>
      <c r="Q18" s="61"/>
      <c r="R18" s="61"/>
      <c r="S18" s="61"/>
      <c r="T18" s="61"/>
      <c r="U18" s="61"/>
      <c r="V18" s="61"/>
      <c r="W18" s="61"/>
      <c r="X18" s="61"/>
      <c r="Y18" s="61"/>
      <c r="Z18" s="61"/>
      <c r="AA18" s="61"/>
      <c r="AB18" s="61"/>
      <c r="AC18" s="61"/>
      <c r="AD18" s="61"/>
      <c r="AE18" s="61"/>
      <c r="AF18" s="61"/>
      <c r="AG18" s="61"/>
    </row>
    <row r="19" spans="1:33" s="62" customFormat="1" ht="60" customHeight="1" x14ac:dyDescent="0.2">
      <c r="A19" s="177"/>
      <c r="B19" s="63"/>
      <c r="C19" s="181" t="str">
        <f>IF($J$1="ITALIANO",VLOOKUP(E19,'DB Equipment'!$A:$K,7,0),IF($J$1="ESPAÑOL",VLOOKUP(E19,'DB Equipment'!$A:$K,6,0),IF($J$1="DEUTSCH",VLOOKUP(E19,'DB Equipment'!$A:$K,4,0),IF($J$1="FRANÇAIS",VLOOKUP(E19,'DB Equipment'!$A:$K,5,0),IF($J$1="ENGLISH",VLOOKUP(E19,'DB Equipment'!$A:$K,3,0),"")))))</f>
        <v>PDL</v>
      </c>
      <c r="D19" s="188" t="str">
        <f>VLOOKUP(E19,'DB Equipment'!A:P,2,0)</f>
        <v>PDL 7100</v>
      </c>
      <c r="E19" s="54" t="s">
        <v>730</v>
      </c>
      <c r="F19" s="55" t="str">
        <f>VLOOKUP(E19,'DB Equipment'!A:K,8,0)</f>
        <v>PDL 7100 French</v>
      </c>
      <c r="G19" s="56" t="str">
        <f>IF(VLOOKUP(E19,'DB Equipment'!A:K,9,0)=0,"",VLOOKUP(E19,'DB Equipment'!A:K,9,0))</f>
        <v>French</v>
      </c>
      <c r="H19" s="57" t="str">
        <f>IF(VLOOKUP(E19,'DB Equipment'!A:K,10,0)=0,"",VLOOKUP(E19,'DB Equipment'!A:K,10,0))</f>
        <v/>
      </c>
      <c r="I19" s="58" t="str">
        <f>IF(VLOOKUP(E19,'DB Equipment'!A:K,11,0)=0,"",VLOOKUP(E19,'DB Equipment'!A:K,11,0))</f>
        <v/>
      </c>
      <c r="J19" s="59" t="str">
        <f>IF(IF($J$1="ITALIANO",VLOOKUP($E19,'DB Equipment'!$A:$P,16,0),IF($J$1="ESPAÑOL",VLOOKUP($E19,'DB Equipment'!$A:$P,15,0),IF($J$1="DEUTSCH",VLOOKUP($E19,'DB Equipment'!$A:$P,13,0),IF($J$1="FRANÇAIS",VLOOKUP($E19,'DB Equipment'!$A:$P,14,0),IF($J$1="ENGLISH",VLOOKUP($E19,'DB Equipment'!$A:$P,12,0),"")))))=0,"",IF($J$1="ITALIANO",VLOOKUP($E19,'DB Equipment'!$A:$P,16,0),IF($J$1="ESPAÑOL",VLOOKUP($E19,'DB Equipment'!$A:$P,15,0),IF($J$1="DEUTSCH",VLOOKUP($E19,'DB Equipment'!$A:$P,13,0),IF($J$1="FRANÇAIS",VLOOKUP($E19,'DB Equipment'!$A:$P,14,0),IF($J$1="ENGLISH",VLOOKUP($E19,'DB Equipment'!$A:$P,12,0),""))))))</f>
        <v>Including latest software release + free-of-charge updates (2 minimum) for one year, French version</v>
      </c>
      <c r="K19" s="60">
        <f>IF(L$1="Germany",VLOOKUP(E19,Prices!A:AA,16,0),VLOOKUP(E19,Prices!A:AA,3,0))</f>
        <v>4210</v>
      </c>
      <c r="L19" s="155">
        <f>VLOOKUP(E19,Prices!A:AA,HLOOKUP(L$1&amp;"D",Prices!A:AA,2,0),0)</f>
        <v>0.3</v>
      </c>
      <c r="M19" s="155" t="str">
        <f>IF(VLOOKUP(E19,Prices!A:AA,HLOOKUP(L$1&amp;"2",Prices!A:AA,2,0),0)="","",VLOOKUP(E19,Prices!A:AA,HLOOKUP(L$1&amp;"2",Prices!A:AA,2,0),0))</f>
        <v/>
      </c>
      <c r="N19" s="156">
        <f t="shared" si="0"/>
        <v>2947</v>
      </c>
      <c r="O19" s="61"/>
      <c r="P19" s="61"/>
      <c r="Q19" s="61"/>
      <c r="R19" s="61"/>
      <c r="S19" s="61"/>
      <c r="T19" s="61"/>
      <c r="U19" s="61"/>
      <c r="V19" s="61"/>
      <c r="W19" s="61"/>
      <c r="X19" s="61"/>
      <c r="Y19" s="61"/>
      <c r="Z19" s="61"/>
      <c r="AA19" s="61"/>
      <c r="AB19" s="61"/>
      <c r="AC19" s="61"/>
      <c r="AD19" s="61"/>
      <c r="AE19" s="61"/>
      <c r="AF19" s="61"/>
      <c r="AG19" s="61"/>
    </row>
    <row r="20" spans="1:33" s="62" customFormat="1" ht="60" customHeight="1" x14ac:dyDescent="0.2">
      <c r="A20" s="177"/>
      <c r="B20" s="63"/>
      <c r="C20" s="181" t="str">
        <f>IF($J$1="ITALIANO",VLOOKUP(E20,'DB Equipment'!$A:$K,7,0),IF($J$1="ESPAÑOL",VLOOKUP(E20,'DB Equipment'!$A:$K,6,0),IF($J$1="DEUTSCH",VLOOKUP(E20,'DB Equipment'!$A:$K,4,0),IF($J$1="FRANÇAIS",VLOOKUP(E20,'DB Equipment'!$A:$K,5,0),IF($J$1="ENGLISH",VLOOKUP(E20,'DB Equipment'!$A:$K,3,0),"")))))</f>
        <v>PDL</v>
      </c>
      <c r="D20" s="188" t="str">
        <f>VLOOKUP(E20,'DB Equipment'!A:P,2,0)</f>
        <v>PDL 7100</v>
      </c>
      <c r="E20" s="54" t="s">
        <v>731</v>
      </c>
      <c r="F20" s="55" t="str">
        <f>VLOOKUP(E20,'DB Equipment'!A:K,8,0)</f>
        <v>PDL 7100 Italian</v>
      </c>
      <c r="G20" s="56" t="str">
        <f>IF(VLOOKUP(E20,'DB Equipment'!A:K,9,0)=0,"",VLOOKUP(E20,'DB Equipment'!A:K,9,0))</f>
        <v>Italian</v>
      </c>
      <c r="H20" s="57" t="str">
        <f>IF(VLOOKUP(E20,'DB Equipment'!A:K,10,0)=0,"",VLOOKUP(E20,'DB Equipment'!A:K,10,0))</f>
        <v/>
      </c>
      <c r="I20" s="58" t="str">
        <f>IF(VLOOKUP(E20,'DB Equipment'!A:K,11,0)=0,"",VLOOKUP(E20,'DB Equipment'!A:K,11,0))</f>
        <v/>
      </c>
      <c r="J20" s="59" t="str">
        <f>IF(IF($J$1="ITALIANO",VLOOKUP($E20,'DB Equipment'!$A:$P,16,0),IF($J$1="ESPAÑOL",VLOOKUP($E20,'DB Equipment'!$A:$P,15,0),IF($J$1="DEUTSCH",VLOOKUP($E20,'DB Equipment'!$A:$P,13,0),IF($J$1="FRANÇAIS",VLOOKUP($E20,'DB Equipment'!$A:$P,14,0),IF($J$1="ENGLISH",VLOOKUP($E20,'DB Equipment'!$A:$P,12,0),"")))))=0,"",IF($J$1="ITALIANO",VLOOKUP($E20,'DB Equipment'!$A:$P,16,0),IF($J$1="ESPAÑOL",VLOOKUP($E20,'DB Equipment'!$A:$P,15,0),IF($J$1="DEUTSCH",VLOOKUP($E20,'DB Equipment'!$A:$P,13,0),IF($J$1="FRANÇAIS",VLOOKUP($E20,'DB Equipment'!$A:$P,14,0),IF($J$1="ENGLISH",VLOOKUP($E20,'DB Equipment'!$A:$P,12,0),""))))))</f>
        <v>Including latest software release + free-of-charge updates (2 minimum) for one year, Italian version</v>
      </c>
      <c r="K20" s="60">
        <f>IF(L$1="Germany",VLOOKUP(E20,Prices!A:AA,16,0),VLOOKUP(E20,Prices!A:AA,3,0))</f>
        <v>4210</v>
      </c>
      <c r="L20" s="155">
        <f>VLOOKUP(E20,Prices!A:AA,HLOOKUP(L$1&amp;"D",Prices!A:AA,2,0),0)</f>
        <v>0.3</v>
      </c>
      <c r="M20" s="155" t="str">
        <f>IF(VLOOKUP(E20,Prices!A:AA,HLOOKUP(L$1&amp;"2",Prices!A:AA,2,0),0)="","",VLOOKUP(E20,Prices!A:AA,HLOOKUP(L$1&amp;"2",Prices!A:AA,2,0),0))</f>
        <v/>
      </c>
      <c r="N20" s="156">
        <f t="shared" si="0"/>
        <v>2947</v>
      </c>
    </row>
    <row r="21" spans="1:33" s="62" customFormat="1" ht="60" customHeight="1" x14ac:dyDescent="0.2">
      <c r="A21" s="177"/>
      <c r="B21" s="53"/>
      <c r="C21" s="181" t="str">
        <f>IF($J$1="ITALIANO",VLOOKUP(E21,'DB Equipment'!$A:$K,7,0),IF($J$1="ESPAÑOL",VLOOKUP(E21,'DB Equipment'!$A:$K,6,0),IF($J$1="DEUTSCH",VLOOKUP(E21,'DB Equipment'!$A:$K,4,0),IF($J$1="FRANÇAIS",VLOOKUP(E21,'DB Equipment'!$A:$K,5,0),IF($J$1="ENGLISH",VLOOKUP(E21,'DB Equipment'!$A:$K,3,0),"")))))</f>
        <v>PDL</v>
      </c>
      <c r="D21" s="188" t="str">
        <f>VLOOKUP(E21,'DB Equipment'!A:P,2,0)</f>
        <v>PDL 7100</v>
      </c>
      <c r="E21" s="54" t="s">
        <v>732</v>
      </c>
      <c r="F21" s="55" t="str">
        <f>VLOOKUP(E21,'DB Equipment'!A:K,8,0)</f>
        <v>PDL 7100 Polish</v>
      </c>
      <c r="G21" s="56" t="str">
        <f>IF(VLOOKUP(E21,'DB Equipment'!A:K,9,0)=0,"",VLOOKUP(E21,'DB Equipment'!A:K,9,0))</f>
        <v>Polish</v>
      </c>
      <c r="H21" s="57" t="str">
        <f>IF(VLOOKUP(E21,'DB Equipment'!A:K,10,0)=0,"",VLOOKUP(E21,'DB Equipment'!A:K,10,0))</f>
        <v/>
      </c>
      <c r="I21" s="58" t="str">
        <f>IF(VLOOKUP(E21,'DB Equipment'!A:K,11,0)=0,"",VLOOKUP(E21,'DB Equipment'!A:K,11,0))</f>
        <v/>
      </c>
      <c r="J21" s="59" t="str">
        <f>IF(IF($J$1="ITALIANO",VLOOKUP($E21,'DB Equipment'!$A:$P,16,0),IF($J$1="ESPAÑOL",VLOOKUP($E21,'DB Equipment'!$A:$P,15,0),IF($J$1="DEUTSCH",VLOOKUP($E21,'DB Equipment'!$A:$P,13,0),IF($J$1="FRANÇAIS",VLOOKUP($E21,'DB Equipment'!$A:$P,14,0),IF($J$1="ENGLISH",VLOOKUP($E21,'DB Equipment'!$A:$P,12,0),"")))))=0,"",IF($J$1="ITALIANO",VLOOKUP($E21,'DB Equipment'!$A:$P,16,0),IF($J$1="ESPAÑOL",VLOOKUP($E21,'DB Equipment'!$A:$P,15,0),IF($J$1="DEUTSCH",VLOOKUP($E21,'DB Equipment'!$A:$P,13,0),IF($J$1="FRANÇAIS",VLOOKUP($E21,'DB Equipment'!$A:$P,14,0),IF($J$1="ENGLISH",VLOOKUP($E21,'DB Equipment'!$A:$P,12,0),""))))))</f>
        <v>Including latest software release + free-of-charge updates (2 minimum) for one year, Polish version</v>
      </c>
      <c r="K21" s="60">
        <f>IF(L$1="Germany",VLOOKUP(E21,Prices!A:AA,16,0),VLOOKUP(E21,Prices!A:AA,3,0))</f>
        <v>4210</v>
      </c>
      <c r="L21" s="155">
        <f>VLOOKUP(E21,Prices!A:AA,HLOOKUP(L$1&amp;"D",Prices!A:AA,2,0),0)</f>
        <v>0.3</v>
      </c>
      <c r="M21" s="155" t="str">
        <f>IF(VLOOKUP(E21,Prices!A:AA,HLOOKUP(L$1&amp;"2",Prices!A:AA,2,0),0)="","",VLOOKUP(E21,Prices!A:AA,HLOOKUP(L$1&amp;"2",Prices!A:AA,2,0),0))</f>
        <v/>
      </c>
      <c r="N21" s="156">
        <f t="shared" si="0"/>
        <v>2947</v>
      </c>
    </row>
    <row r="22" spans="1:33" s="62" customFormat="1" ht="30" customHeight="1" x14ac:dyDescent="0.2">
      <c r="A22" s="177"/>
      <c r="B22" s="53"/>
      <c r="C22" s="181" t="str">
        <f>IF($J$1="ITALIANO",VLOOKUP(E22,'DB Equipment'!$A:$K,7,0),IF($J$1="ESPAÑOL",VLOOKUP(E22,'DB Equipment'!$A:$K,6,0),IF($J$1="DEUTSCH",VLOOKUP(E22,'DB Equipment'!$A:$K,4,0),IF($J$1="FRANÇAIS",VLOOKUP(E22,'DB Equipment'!$A:$K,5,0),IF($J$1="ENGLISH",VLOOKUP(E22,'DB Equipment'!$A:$K,3,0),"")))))</f>
        <v>PDL</v>
      </c>
      <c r="D22" s="188" t="str">
        <f>VLOOKUP(E22,'DB Equipment'!A:P,2,0)</f>
        <v>PDL 7100</v>
      </c>
      <c r="E22" s="54" t="s">
        <v>1480</v>
      </c>
      <c r="F22" s="55" t="str">
        <f>VLOOKUP(E22,'DB Equipment'!A:K,8,0)</f>
        <v>PDL 7100 Polish</v>
      </c>
      <c r="G22" s="56" t="str">
        <f>IF(VLOOKUP(E22,'DB Equipment'!A:K,9,0)=0,"",VLOOKUP(E22,'DB Equipment'!A:K,9,0))</f>
        <v>Polish</v>
      </c>
      <c r="H22" s="57" t="str">
        <f>IF(VLOOKUP(E22,'DB Equipment'!A:K,10,0)=0,"",VLOOKUP(E22,'DB Equipment'!A:K,10,0))</f>
        <v/>
      </c>
      <c r="I22" s="58" t="str">
        <f>IF(VLOOKUP(E22,'DB Equipment'!A:K,11,0)=0,"",VLOOKUP(E22,'DB Equipment'!A:K,11,0))</f>
        <v/>
      </c>
      <c r="J22" s="59" t="str">
        <f>IF(IF($J$1="ITALIANO",VLOOKUP($E22,'DB Equipment'!$A:$P,16,0),IF($J$1="ESPAÑOL",VLOOKUP($E22,'DB Equipment'!$A:$P,15,0),IF($J$1="DEUTSCH",VLOOKUP($E22,'DB Equipment'!$A:$P,13,0),IF($J$1="FRANÇAIS",VLOOKUP($E22,'DB Equipment'!$A:$P,14,0),IF($J$1="ENGLISH",VLOOKUP($E22,'DB Equipment'!$A:$P,12,0),"")))))=0,"",IF($J$1="ITALIANO",VLOOKUP($E22,'DB Equipment'!$A:$P,16,0),IF($J$1="ESPAÑOL",VLOOKUP($E22,'DB Equipment'!$A:$P,15,0),IF($J$1="DEUTSCH",VLOOKUP($E22,'DB Equipment'!$A:$P,13,0),IF($J$1="FRANÇAIS",VLOOKUP($E22,'DB Equipment'!$A:$P,14,0),IF($J$1="ENGLISH",VLOOKUP($E22,'DB Equipment'!$A:$P,12,0),""))))))</f>
        <v>5 unit order</v>
      </c>
      <c r="K22" s="60">
        <f>IF(L$1="Germany",VLOOKUP(E22,Prices!A:AA,16,0),VLOOKUP(E22,Prices!A:AA,3,0))</f>
        <v>4210</v>
      </c>
      <c r="L22" s="155" t="str">
        <f>IF(VLOOKUP(E22,Prices!A:AA,HLOOKUP(L$1&amp;"D",Prices!A:AA,2,0),0)=0,"",VLOOKUP(E22,Prices!A:AA,HLOOKUP(L$1&amp;"D",Prices!A:AA,2,0),0))</f>
        <v/>
      </c>
      <c r="M22" s="155" t="str">
        <f>IF(VLOOKUP(E22,Prices!A:AA,HLOOKUP(L$1&amp;"2",Prices!A:AA,2,0),0)="","",VLOOKUP(E22,Prices!A:AA,HLOOKUP(L$1&amp;"2",Prices!A:AA,2,0),0))</f>
        <v/>
      </c>
      <c r="N22" s="156" t="str">
        <f t="shared" si="0"/>
        <v>n.a.</v>
      </c>
    </row>
    <row r="23" spans="1:33" s="62" customFormat="1" ht="30" customHeight="1" x14ac:dyDescent="0.2">
      <c r="A23" s="177"/>
      <c r="B23" s="53"/>
      <c r="C23" s="181" t="str">
        <f>IF($J$1="ITALIANO",VLOOKUP(E23,'DB Equipment'!$A:$K,7,0),IF($J$1="ESPAÑOL",VLOOKUP(E23,'DB Equipment'!$A:$K,6,0),IF($J$1="DEUTSCH",VLOOKUP(E23,'DB Equipment'!$A:$K,4,0),IF($J$1="FRANÇAIS",VLOOKUP(E23,'DB Equipment'!$A:$K,5,0),IF($J$1="ENGLISH",VLOOKUP(E23,'DB Equipment'!$A:$K,3,0),"")))))</f>
        <v>PDL</v>
      </c>
      <c r="D23" s="188" t="str">
        <f>VLOOKUP(E23,'DB Equipment'!A:P,2,0)</f>
        <v>PDL 7100</v>
      </c>
      <c r="E23" s="54" t="s">
        <v>1481</v>
      </c>
      <c r="F23" s="55" t="str">
        <f>VLOOKUP(E23,'DB Equipment'!A:K,8,0)</f>
        <v>PDL 7100 Polish</v>
      </c>
      <c r="G23" s="56" t="str">
        <f>IF(VLOOKUP(E23,'DB Equipment'!A:K,9,0)=0,"",VLOOKUP(E23,'DB Equipment'!A:K,9,0))</f>
        <v>Polish</v>
      </c>
      <c r="H23" s="57" t="str">
        <f>IF(VLOOKUP(E23,'DB Equipment'!A:K,10,0)=0,"",VLOOKUP(E23,'DB Equipment'!A:K,10,0))</f>
        <v/>
      </c>
      <c r="I23" s="58" t="str">
        <f>IF(VLOOKUP(E23,'DB Equipment'!A:K,11,0)=0,"",VLOOKUP(E23,'DB Equipment'!A:K,11,0))</f>
        <v/>
      </c>
      <c r="J23" s="59" t="str">
        <f>IF(IF($J$1="ITALIANO",VLOOKUP($E23,'DB Equipment'!$A:$P,16,0),IF($J$1="ESPAÑOL",VLOOKUP($E23,'DB Equipment'!$A:$P,15,0),IF($J$1="DEUTSCH",VLOOKUP($E23,'DB Equipment'!$A:$P,13,0),IF($J$1="FRANÇAIS",VLOOKUP($E23,'DB Equipment'!$A:$P,14,0),IF($J$1="ENGLISH",VLOOKUP($E23,'DB Equipment'!$A:$P,12,0),"")))))=0,"",IF($J$1="ITALIANO",VLOOKUP($E23,'DB Equipment'!$A:$P,16,0),IF($J$1="ESPAÑOL",VLOOKUP($E23,'DB Equipment'!$A:$P,15,0),IF($J$1="DEUTSCH",VLOOKUP($E23,'DB Equipment'!$A:$P,13,0),IF($J$1="FRANÇAIS",VLOOKUP($E23,'DB Equipment'!$A:$P,14,0),IF($J$1="ENGLISH",VLOOKUP($E23,'DB Equipment'!$A:$P,12,0),""))))))</f>
        <v>10 unit order</v>
      </c>
      <c r="K23" s="60">
        <f>IF(L$1="Germany",VLOOKUP(E23,Prices!A:AA,16,0),VLOOKUP(E23,Prices!A:AA,3,0))</f>
        <v>4210</v>
      </c>
      <c r="L23" s="155" t="str">
        <f>IF(VLOOKUP(E23,Prices!A:AA,HLOOKUP(L$1&amp;"D",Prices!A:AA,2,0),0)=0,"",VLOOKUP(E23,Prices!A:AA,HLOOKUP(L$1&amp;"D",Prices!A:AA,2,0),0))</f>
        <v/>
      </c>
      <c r="M23" s="155" t="str">
        <f>IF(VLOOKUP(E23,Prices!A:AA,HLOOKUP(L$1&amp;"2",Prices!A:AA,2,0),0)="","",VLOOKUP(E23,Prices!A:AA,HLOOKUP(L$1&amp;"2",Prices!A:AA,2,0),0))</f>
        <v/>
      </c>
      <c r="N23" s="156" t="str">
        <f t="shared" si="0"/>
        <v>n.a.</v>
      </c>
    </row>
    <row r="24" spans="1:33" s="62" customFormat="1" ht="60" customHeight="1" x14ac:dyDescent="0.2">
      <c r="A24" s="177"/>
      <c r="B24" s="63"/>
      <c r="C24" s="181" t="str">
        <f>IF($J$1="ITALIANO",VLOOKUP(E24,'DB Equipment'!$A:$K,7,0),IF($J$1="ESPAÑOL",VLOOKUP(E24,'DB Equipment'!$A:$K,6,0),IF($J$1="DEUTSCH",VLOOKUP(E24,'DB Equipment'!$A:$K,4,0),IF($J$1="FRANÇAIS",VLOOKUP(E24,'DB Equipment'!$A:$K,5,0),IF($J$1="ENGLISH",VLOOKUP(E24,'DB Equipment'!$A:$K,3,0),"")))))</f>
        <v>PDL</v>
      </c>
      <c r="D24" s="188" t="str">
        <f>VLOOKUP(E24,'DB Equipment'!A:P,2,0)</f>
        <v>PDL 7100</v>
      </c>
      <c r="E24" s="54" t="s">
        <v>733</v>
      </c>
      <c r="F24" s="55" t="str">
        <f>VLOOKUP(E24,'DB Equipment'!A:K,8,0)</f>
        <v>PDL 7100 English</v>
      </c>
      <c r="G24" s="56" t="str">
        <f>IF(VLOOKUP(E24,'DB Equipment'!A:K,9,0)=0,"",VLOOKUP(E24,'DB Equipment'!A:K,9,0))</f>
        <v>English</v>
      </c>
      <c r="H24" s="57" t="str">
        <f>IF(VLOOKUP(E24,'DB Equipment'!A:K,10,0)=0,"",VLOOKUP(E24,'DB Equipment'!A:K,10,0))</f>
        <v/>
      </c>
      <c r="I24" s="58" t="str">
        <f>IF(VLOOKUP(E24,'DB Equipment'!A:K,11,0)=0,"",VLOOKUP(E24,'DB Equipment'!A:K,11,0))</f>
        <v/>
      </c>
      <c r="J24" s="59" t="str">
        <f>IF(IF($J$1="ITALIANO",VLOOKUP($E24,'DB Equipment'!$A:$P,16,0),IF($J$1="ESPAÑOL",VLOOKUP($E24,'DB Equipment'!$A:$P,15,0),IF($J$1="DEUTSCH",VLOOKUP($E24,'DB Equipment'!$A:$P,13,0),IF($J$1="FRANÇAIS",VLOOKUP($E24,'DB Equipment'!$A:$P,14,0),IF($J$1="ENGLISH",VLOOKUP($E24,'DB Equipment'!$A:$P,12,0),"")))))=0,"",IF($J$1="ITALIANO",VLOOKUP($E24,'DB Equipment'!$A:$P,16,0),IF($J$1="ESPAÑOL",VLOOKUP($E24,'DB Equipment'!$A:$P,15,0),IF($J$1="DEUTSCH",VLOOKUP($E24,'DB Equipment'!$A:$P,13,0),IF($J$1="FRANÇAIS",VLOOKUP($E24,'DB Equipment'!$A:$P,14,0),IF($J$1="ENGLISH",VLOOKUP($E24,'DB Equipment'!$A:$P,12,0),""))))))</f>
        <v>Including latest software release + free-of-charge updates (2 minimum) for one year, English version</v>
      </c>
      <c r="K24" s="60">
        <f>IF(L$1="Germany",VLOOKUP(E24,Prices!A:AA,16,0),VLOOKUP(E24,Prices!A:AA,3,0))</f>
        <v>4210</v>
      </c>
      <c r="L24" s="155">
        <f>VLOOKUP(E24,Prices!A:AA,HLOOKUP(L$1&amp;"D",Prices!A:AA,2,0),0)</f>
        <v>0.3</v>
      </c>
      <c r="M24" s="155" t="str">
        <f>IF(VLOOKUP(E24,Prices!A:AA,HLOOKUP(L$1&amp;"2",Prices!A:AA,2,0),0)="","",VLOOKUP(E24,Prices!A:AA,HLOOKUP(L$1&amp;"2",Prices!A:AA,2,0),0))</f>
        <v/>
      </c>
      <c r="N24" s="156">
        <f t="shared" si="0"/>
        <v>2947</v>
      </c>
      <c r="O24" s="61"/>
      <c r="P24" s="61"/>
      <c r="Q24" s="61"/>
      <c r="R24" s="61"/>
      <c r="S24" s="61"/>
      <c r="T24" s="61"/>
      <c r="U24" s="61"/>
      <c r="V24" s="61"/>
      <c r="W24" s="61"/>
      <c r="X24" s="61"/>
      <c r="Y24" s="61"/>
      <c r="Z24" s="61"/>
      <c r="AA24" s="61"/>
      <c r="AB24" s="61"/>
      <c r="AC24" s="61"/>
      <c r="AD24" s="61"/>
      <c r="AE24" s="61"/>
      <c r="AF24" s="61"/>
      <c r="AG24" s="61"/>
    </row>
    <row r="25" spans="1:33" s="62" customFormat="1" ht="99.95" customHeight="1" x14ac:dyDescent="0.2">
      <c r="A25" s="177"/>
      <c r="B25" s="63" t="e" vm="3">
        <v>#VALUE!</v>
      </c>
      <c r="C25" s="181" t="str">
        <f>IF($J$1="ITALIANO",VLOOKUP(E25,'DB Equipment'!$A:$K,7,0),IF($J$1="ESPAÑOL",VLOOKUP(E25,'DB Equipment'!$A:$K,6,0),IF($J$1="DEUTSCH",VLOOKUP(E25,'DB Equipment'!$A:$K,4,0),IF($J$1="FRANÇAIS",VLOOKUP(E25,'DB Equipment'!$A:$K,5,0),IF($J$1="ENGLISH",VLOOKUP(E25,'DB Equipment'!$A:$K,3,0),"")))))</f>
        <v>PDL</v>
      </c>
      <c r="D25" s="187" t="str">
        <f>VLOOKUP(E25,'DB Equipment'!A:P,2,0)</f>
        <v> PDL 8200</v>
      </c>
      <c r="E25" s="54" t="s">
        <v>1535</v>
      </c>
      <c r="F25" s="55" t="str">
        <f>VLOOKUP(E25,'DB Equipment'!A:K,8,0)</f>
        <v> PDL 8200 German</v>
      </c>
      <c r="G25" s="56" t="str">
        <f>IF(VLOOKUP(E25,'DB Equipment'!A:K,9,0)=0,"",VLOOKUP(E25,'DB Equipment'!A:K,9,0))</f>
        <v>German</v>
      </c>
      <c r="H25" s="57" t="str">
        <f>IF(VLOOKUP(E25,'DB Equipment'!A:K,10,0)=0,"",VLOOKUP(E25,'DB Equipment'!A:K,10,0))</f>
        <v/>
      </c>
      <c r="I25" s="58" t="str">
        <f>IF(VLOOKUP(E25,'DB Equipment'!A:K,11,0)=0,"",VLOOKUP(E25,'DB Equipment'!A:K,11,0))</f>
        <v/>
      </c>
      <c r="J25" s="59" t="str">
        <f>IF(IF($J$1="ITALIANO",VLOOKUP($E25,'DB Equipment'!$A:$P,16,0),IF($J$1="ESPAÑOL",VLOOKUP($E25,'DB Equipment'!$A:$P,15,0),IF($J$1="DEUTSCH",VLOOKUP($E25,'DB Equipment'!$A:$P,13,0),IF($J$1="FRANÇAIS",VLOOKUP($E25,'DB Equipment'!$A:$P,14,0),IF($J$1="ENGLISH",VLOOKUP($E25,'DB Equipment'!$A:$P,12,0),"")))))=0,"",IF($J$1="ITALIANO",VLOOKUP($E25,'DB Equipment'!$A:$P,16,0),IF($J$1="ESPAÑOL",VLOOKUP($E25,'DB Equipment'!$A:$P,15,0),IF($J$1="DEUTSCH",VLOOKUP($E25,'DB Equipment'!$A:$P,13,0),IF($J$1="FRANÇAIS",VLOOKUP($E25,'DB Equipment'!$A:$P,14,0),IF($J$1="ENGLISH",VLOOKUP($E25,'DB Equipment'!$A:$P,12,0),""))))))</f>
        <v>Including latest software release + free-of-charge updates (2 minimum) for one year, German version</v>
      </c>
      <c r="K25" s="60">
        <f>IF(L$1="Germany",VLOOKUP(E25,Prices!A:AA,16,0),VLOOKUP(E25,Prices!A:AA,3,0))</f>
        <v>6815</v>
      </c>
      <c r="L25" s="155">
        <f>VLOOKUP(E25,Prices!A:AA,HLOOKUP(L$1&amp;"D",Prices!A:AA,2,0),0)</f>
        <v>0.3</v>
      </c>
      <c r="M25" s="155" t="str">
        <f>IF(VLOOKUP(E25,Prices!A:AA,HLOOKUP(L$1&amp;"2",Prices!A:AA,2,0),0)="","",VLOOKUP(E25,Prices!A:AA,HLOOKUP(L$1&amp;"2",Prices!A:AA,2,0),0))</f>
        <v/>
      </c>
      <c r="N25" s="156">
        <f t="shared" si="0"/>
        <v>4770.5</v>
      </c>
    </row>
    <row r="26" spans="1:33" s="62" customFormat="1" ht="60" customHeight="1" x14ac:dyDescent="0.2">
      <c r="A26" s="177"/>
      <c r="B26" s="63"/>
      <c r="C26" s="181" t="str">
        <f>IF($J$1="ITALIANO",VLOOKUP(E26,'DB Equipment'!$A:$K,7,0),IF($J$1="ESPAÑOL",VLOOKUP(E26,'DB Equipment'!$A:$K,6,0),IF($J$1="DEUTSCH",VLOOKUP(E26,'DB Equipment'!$A:$K,4,0),IF($J$1="FRANÇAIS",VLOOKUP(E26,'DB Equipment'!$A:$K,5,0),IF($J$1="ENGLISH",VLOOKUP(E26,'DB Equipment'!$A:$K,3,0),"")))))</f>
        <v>PDL</v>
      </c>
      <c r="D26" s="188" t="str">
        <f>VLOOKUP(E26,'DB Equipment'!A:P,2,0)</f>
        <v> PDL 8200</v>
      </c>
      <c r="E26" s="54" t="s">
        <v>1536</v>
      </c>
      <c r="F26" s="55" t="str">
        <f>VLOOKUP(E26,'DB Equipment'!A:K,8,0)</f>
        <v> PDL 8200 French</v>
      </c>
      <c r="G26" s="56" t="str">
        <f>IF(VLOOKUP(E26,'DB Equipment'!A:K,9,0)=0,"",VLOOKUP(E26,'DB Equipment'!A:K,9,0))</f>
        <v>French</v>
      </c>
      <c r="H26" s="57" t="str">
        <f>IF(VLOOKUP(E26,'DB Equipment'!A:K,10,0)=0,"",VLOOKUP(E26,'DB Equipment'!A:K,10,0))</f>
        <v/>
      </c>
      <c r="I26" s="58" t="str">
        <f>IF(VLOOKUP(E26,'DB Equipment'!A:K,11,0)=0,"",VLOOKUP(E26,'DB Equipment'!A:K,11,0))</f>
        <v/>
      </c>
      <c r="J26" s="59" t="str">
        <f>IF(IF($J$1="ITALIANO",VLOOKUP($E26,'DB Equipment'!$A:$P,16,0),IF($J$1="ESPAÑOL",VLOOKUP($E26,'DB Equipment'!$A:$P,15,0),IF($J$1="DEUTSCH",VLOOKUP($E26,'DB Equipment'!$A:$P,13,0),IF($J$1="FRANÇAIS",VLOOKUP($E26,'DB Equipment'!$A:$P,14,0),IF($J$1="ENGLISH",VLOOKUP($E26,'DB Equipment'!$A:$P,12,0),"")))))=0,"",IF($J$1="ITALIANO",VLOOKUP($E26,'DB Equipment'!$A:$P,16,0),IF($J$1="ESPAÑOL",VLOOKUP($E26,'DB Equipment'!$A:$P,15,0),IF($J$1="DEUTSCH",VLOOKUP($E26,'DB Equipment'!$A:$P,13,0),IF($J$1="FRANÇAIS",VLOOKUP($E26,'DB Equipment'!$A:$P,14,0),IF($J$1="ENGLISH",VLOOKUP($E26,'DB Equipment'!$A:$P,12,0),""))))))</f>
        <v>Including latest software release + free-of-charge updates (2 minimum) for one year, French version</v>
      </c>
      <c r="K26" s="60">
        <f>IF(L$1="Germany",VLOOKUP(E26,Prices!A:AA,16,0),VLOOKUP(E26,Prices!A:AA,3,0))</f>
        <v>6815</v>
      </c>
      <c r="L26" s="155">
        <f>VLOOKUP(E26,Prices!A:AA,HLOOKUP(L$1&amp;"D",Prices!A:AA,2,0),0)</f>
        <v>0.3</v>
      </c>
      <c r="M26" s="155" t="str">
        <f>IF(VLOOKUP(E26,Prices!A:AA,HLOOKUP(L$1&amp;"2",Prices!A:AA,2,0),0)="","",VLOOKUP(E26,Prices!A:AA,HLOOKUP(L$1&amp;"2",Prices!A:AA,2,0),0))</f>
        <v/>
      </c>
      <c r="N26" s="156">
        <f t="shared" si="0"/>
        <v>4770.5</v>
      </c>
      <c r="O26" s="61"/>
      <c r="P26" s="61"/>
      <c r="Q26" s="61"/>
      <c r="R26" s="61"/>
      <c r="S26" s="61"/>
      <c r="T26" s="61"/>
      <c r="U26" s="61"/>
      <c r="V26" s="61"/>
      <c r="W26" s="61"/>
      <c r="X26" s="61"/>
      <c r="Y26" s="61"/>
      <c r="Z26" s="61"/>
      <c r="AA26" s="61"/>
      <c r="AB26" s="61"/>
      <c r="AC26" s="61"/>
      <c r="AD26" s="61"/>
      <c r="AE26" s="61"/>
      <c r="AF26" s="61"/>
      <c r="AG26" s="61"/>
    </row>
    <row r="27" spans="1:33" s="62" customFormat="1" ht="60" customHeight="1" x14ac:dyDescent="0.2">
      <c r="A27" s="177"/>
      <c r="B27" s="63"/>
      <c r="C27" s="181" t="str">
        <f>IF($J$1="ITALIANO",VLOOKUP(E27,'DB Equipment'!$A:$K,7,0),IF($J$1="ESPAÑOL",VLOOKUP(E27,'DB Equipment'!$A:$K,6,0),IF($J$1="DEUTSCH",VLOOKUP(E27,'DB Equipment'!$A:$K,4,0),IF($J$1="FRANÇAIS",VLOOKUP(E27,'DB Equipment'!$A:$K,5,0),IF($J$1="ENGLISH",VLOOKUP(E27,'DB Equipment'!$A:$K,3,0),"")))))</f>
        <v>PDL</v>
      </c>
      <c r="D27" s="188" t="str">
        <f>VLOOKUP(E27,'DB Equipment'!A:P,2,0)</f>
        <v> PDL 8200</v>
      </c>
      <c r="E27" s="54" t="s">
        <v>1537</v>
      </c>
      <c r="F27" s="55" t="str">
        <f>VLOOKUP(E27,'DB Equipment'!A:K,8,0)</f>
        <v> PDL 8200 Italian</v>
      </c>
      <c r="G27" s="56" t="str">
        <f>IF(VLOOKUP(E27,'DB Equipment'!A:K,9,0)=0,"",VLOOKUP(E27,'DB Equipment'!A:K,9,0))</f>
        <v>Italian</v>
      </c>
      <c r="H27" s="57" t="str">
        <f>IF(VLOOKUP(E27,'DB Equipment'!A:K,10,0)=0,"",VLOOKUP(E27,'DB Equipment'!A:K,10,0))</f>
        <v/>
      </c>
      <c r="I27" s="58" t="str">
        <f>IF(VLOOKUP(E27,'DB Equipment'!A:K,11,0)=0,"",VLOOKUP(E27,'DB Equipment'!A:K,11,0))</f>
        <v/>
      </c>
      <c r="J27" s="59" t="str">
        <f>IF(IF($J$1="ITALIANO",VLOOKUP($E27,'DB Equipment'!$A:$P,16,0),IF($J$1="ESPAÑOL",VLOOKUP($E27,'DB Equipment'!$A:$P,15,0),IF($J$1="DEUTSCH",VLOOKUP($E27,'DB Equipment'!$A:$P,13,0),IF($J$1="FRANÇAIS",VLOOKUP($E27,'DB Equipment'!$A:$P,14,0),IF($J$1="ENGLISH",VLOOKUP($E27,'DB Equipment'!$A:$P,12,0),"")))))=0,"",IF($J$1="ITALIANO",VLOOKUP($E27,'DB Equipment'!$A:$P,16,0),IF($J$1="ESPAÑOL",VLOOKUP($E27,'DB Equipment'!$A:$P,15,0),IF($J$1="DEUTSCH",VLOOKUP($E27,'DB Equipment'!$A:$P,13,0),IF($J$1="FRANÇAIS",VLOOKUP($E27,'DB Equipment'!$A:$P,14,0),IF($J$1="ENGLISH",VLOOKUP($E27,'DB Equipment'!$A:$P,12,0),""))))))</f>
        <v>Including latest software release + free-of-charge updates (2 minimum) for one year, Italian version</v>
      </c>
      <c r="K27" s="60">
        <f>IF(L$1="Germany",VLOOKUP(E27,Prices!A:AA,16,0),VLOOKUP(E27,Prices!A:AA,3,0))</f>
        <v>6815</v>
      </c>
      <c r="L27" s="155">
        <f>VLOOKUP(E27,Prices!A:AA,HLOOKUP(L$1&amp;"D",Prices!A:AA,2,0),0)</f>
        <v>0.3</v>
      </c>
      <c r="M27" s="155" t="str">
        <f>IF(VLOOKUP(E27,Prices!A:AA,HLOOKUP(L$1&amp;"2",Prices!A:AA,2,0),0)="","",VLOOKUP(E27,Prices!A:AA,HLOOKUP(L$1&amp;"2",Prices!A:AA,2,0),0))</f>
        <v/>
      </c>
      <c r="N27" s="156">
        <f t="shared" si="0"/>
        <v>4770.5</v>
      </c>
    </row>
    <row r="28" spans="1:33" s="62" customFormat="1" ht="60" customHeight="1" x14ac:dyDescent="0.2">
      <c r="A28" s="177"/>
      <c r="B28" s="63"/>
      <c r="C28" s="181" t="str">
        <f>IF($J$1="ITALIANO",VLOOKUP(E28,'DB Equipment'!$A:$K,7,0),IF($J$1="ESPAÑOL",VLOOKUP(E28,'DB Equipment'!$A:$K,6,0),IF($J$1="DEUTSCH",VLOOKUP(E28,'DB Equipment'!$A:$K,4,0),IF($J$1="FRANÇAIS",VLOOKUP(E28,'DB Equipment'!$A:$K,5,0),IF($J$1="ENGLISH",VLOOKUP(E28,'DB Equipment'!$A:$K,3,0),"")))))</f>
        <v>PDL</v>
      </c>
      <c r="D28" s="188" t="str">
        <f>VLOOKUP(E28,'DB Equipment'!A:P,2,0)</f>
        <v> PDL 8200</v>
      </c>
      <c r="E28" s="54" t="s">
        <v>1538</v>
      </c>
      <c r="F28" s="55" t="str">
        <f>VLOOKUP(E28,'DB Equipment'!A:K,8,0)</f>
        <v> PDL 8200 Polish</v>
      </c>
      <c r="G28" s="56" t="str">
        <f>IF(VLOOKUP(E28,'DB Equipment'!A:K,9,0)=0,"",VLOOKUP(E28,'DB Equipment'!A:K,9,0))</f>
        <v>Polish</v>
      </c>
      <c r="H28" s="57" t="str">
        <f>IF(VLOOKUP(E28,'DB Equipment'!A:K,10,0)=0,"",VLOOKUP(E28,'DB Equipment'!A:K,10,0))</f>
        <v/>
      </c>
      <c r="I28" s="58" t="str">
        <f>IF(VLOOKUP(E28,'DB Equipment'!A:K,11,0)=0,"",VLOOKUP(E28,'DB Equipment'!A:K,11,0))</f>
        <v/>
      </c>
      <c r="J28" s="59" t="str">
        <f>IF(IF($J$1="ITALIANO",VLOOKUP($E28,'DB Equipment'!$A:$P,16,0),IF($J$1="ESPAÑOL",VLOOKUP($E28,'DB Equipment'!$A:$P,15,0),IF($J$1="DEUTSCH",VLOOKUP($E28,'DB Equipment'!$A:$P,13,0),IF($J$1="FRANÇAIS",VLOOKUP($E28,'DB Equipment'!$A:$P,14,0),IF($J$1="ENGLISH",VLOOKUP($E28,'DB Equipment'!$A:$P,12,0),"")))))=0,"",IF($J$1="ITALIANO",VLOOKUP($E28,'DB Equipment'!$A:$P,16,0),IF($J$1="ESPAÑOL",VLOOKUP($E28,'DB Equipment'!$A:$P,15,0),IF($J$1="DEUTSCH",VLOOKUP($E28,'DB Equipment'!$A:$P,13,0),IF($J$1="FRANÇAIS",VLOOKUP($E28,'DB Equipment'!$A:$P,14,0),IF($J$1="ENGLISH",VLOOKUP($E28,'DB Equipment'!$A:$P,12,0),""))))))</f>
        <v>Including latest software release + free-of-charge updates (2 minimum) for one year, Polish version</v>
      </c>
      <c r="K28" s="60">
        <f>IF(L$1="Germany",VLOOKUP(E28,Prices!A:AA,16,0),VLOOKUP(E28,Prices!A:AA,3,0))</f>
        <v>6815</v>
      </c>
      <c r="L28" s="155">
        <f>VLOOKUP(E28,Prices!A:AA,HLOOKUP(L$1&amp;"D",Prices!A:AA,2,0),0)</f>
        <v>0.3</v>
      </c>
      <c r="M28" s="155" t="str">
        <f>IF(VLOOKUP(E28,Prices!A:AA,HLOOKUP(L$1&amp;"2",Prices!A:AA,2,0),0)="","",VLOOKUP(E28,Prices!A:AA,HLOOKUP(L$1&amp;"2",Prices!A:AA,2,0),0))</f>
        <v/>
      </c>
      <c r="N28" s="156">
        <f t="shared" si="0"/>
        <v>4770.5</v>
      </c>
    </row>
    <row r="29" spans="1:33" s="62" customFormat="1" ht="30" customHeight="1" x14ac:dyDescent="0.2">
      <c r="A29" s="177"/>
      <c r="B29" s="63"/>
      <c r="C29" s="181" t="str">
        <f>IF($J$1="ITALIANO",VLOOKUP(E29,'DB Equipment'!$A:$K,7,0),IF($J$1="ESPAÑOL",VLOOKUP(E29,'DB Equipment'!$A:$K,6,0),IF($J$1="DEUTSCH",VLOOKUP(E29,'DB Equipment'!$A:$K,4,0),IF($J$1="FRANÇAIS",VLOOKUP(E29,'DB Equipment'!$A:$K,5,0),IF($J$1="ENGLISH",VLOOKUP(E29,'DB Equipment'!$A:$K,3,0),"")))))</f>
        <v>PDL</v>
      </c>
      <c r="D29" s="188" t="str">
        <f>VLOOKUP(E29,'DB Equipment'!A:P,2,0)</f>
        <v> PDL 8200</v>
      </c>
      <c r="E29" s="54" t="s">
        <v>1539</v>
      </c>
      <c r="F29" s="55" t="str">
        <f>VLOOKUP(E29,'DB Equipment'!A:K,8,0)</f>
        <v> PDL 8200 Polish</v>
      </c>
      <c r="G29" s="56" t="str">
        <f>IF(VLOOKUP(E29,'DB Equipment'!A:K,9,0)=0,"",VLOOKUP(E29,'DB Equipment'!A:K,9,0))</f>
        <v>Polish</v>
      </c>
      <c r="H29" s="57" t="str">
        <f>IF(VLOOKUP(E29,'DB Equipment'!A:K,10,0)=0,"",VLOOKUP(E29,'DB Equipment'!A:K,10,0))</f>
        <v/>
      </c>
      <c r="I29" s="58" t="str">
        <f>IF(VLOOKUP(E29,'DB Equipment'!A:K,11,0)=0,"",VLOOKUP(E29,'DB Equipment'!A:K,11,0))</f>
        <v/>
      </c>
      <c r="J29" s="59" t="str">
        <f>IF(IF($J$1="ITALIANO",VLOOKUP($E29,'DB Equipment'!$A:$P,16,0),IF($J$1="ESPAÑOL",VLOOKUP($E29,'DB Equipment'!$A:$P,15,0),IF($J$1="DEUTSCH",VLOOKUP($E29,'DB Equipment'!$A:$P,13,0),IF($J$1="FRANÇAIS",VLOOKUP($E29,'DB Equipment'!$A:$P,14,0),IF($J$1="ENGLISH",VLOOKUP($E29,'DB Equipment'!$A:$P,12,0),"")))))=0,"",IF($J$1="ITALIANO",VLOOKUP($E29,'DB Equipment'!$A:$P,16,0),IF($J$1="ESPAÑOL",VLOOKUP($E29,'DB Equipment'!$A:$P,15,0),IF($J$1="DEUTSCH",VLOOKUP($E29,'DB Equipment'!$A:$P,13,0),IF($J$1="FRANÇAIS",VLOOKUP($E29,'DB Equipment'!$A:$P,14,0),IF($J$1="ENGLISH",VLOOKUP($E29,'DB Equipment'!$A:$P,12,0),""))))))</f>
        <v>5 unit order</v>
      </c>
      <c r="K29" s="60">
        <f>IF(L$1="Germany",VLOOKUP(E29,Prices!A:AA,16,0),VLOOKUP(E29,Prices!A:AA,3,0))</f>
        <v>6815</v>
      </c>
      <c r="L29" s="155" t="str">
        <f>IF(VLOOKUP(E29,Prices!A:AA,HLOOKUP(L$1&amp;"D",Prices!A:AA,2,0),0)=0,"",VLOOKUP(E29,Prices!A:AA,HLOOKUP(L$1&amp;"D",Prices!A:AA,2,0),0))</f>
        <v/>
      </c>
      <c r="M29" s="155" t="str">
        <f>IF(VLOOKUP(E29,Prices!A:AA,HLOOKUP(L$1&amp;"2",Prices!A:AA,2,0),0)="","",VLOOKUP(E29,Prices!A:AA,HLOOKUP(L$1&amp;"2",Prices!A:AA,2,0),0))</f>
        <v/>
      </c>
      <c r="N29" s="156" t="str">
        <f t="shared" si="0"/>
        <v>n.a.</v>
      </c>
    </row>
    <row r="30" spans="1:33" s="62" customFormat="1" ht="30" customHeight="1" x14ac:dyDescent="0.2">
      <c r="A30" s="177"/>
      <c r="B30" s="63"/>
      <c r="C30" s="181" t="str">
        <f>IF($J$1="ITALIANO",VLOOKUP(E30,'DB Equipment'!$A:$K,7,0),IF($J$1="ESPAÑOL",VLOOKUP(E30,'DB Equipment'!$A:$K,6,0),IF($J$1="DEUTSCH",VLOOKUP(E30,'DB Equipment'!$A:$K,4,0),IF($J$1="FRANÇAIS",VLOOKUP(E30,'DB Equipment'!$A:$K,5,0),IF($J$1="ENGLISH",VLOOKUP(E30,'DB Equipment'!$A:$K,3,0),"")))))</f>
        <v>PDL</v>
      </c>
      <c r="D30" s="188" t="str">
        <f>VLOOKUP(E30,'DB Equipment'!A:P,2,0)</f>
        <v> PDL 8200</v>
      </c>
      <c r="E30" s="54" t="s">
        <v>1540</v>
      </c>
      <c r="F30" s="55" t="str">
        <f>VLOOKUP(E30,'DB Equipment'!A:K,8,0)</f>
        <v> PDL 8200 Polish</v>
      </c>
      <c r="G30" s="56" t="str">
        <f>IF(VLOOKUP(E30,'DB Equipment'!A:K,9,0)=0,"",VLOOKUP(E30,'DB Equipment'!A:K,9,0))</f>
        <v>Polish</v>
      </c>
      <c r="H30" s="57" t="str">
        <f>IF(VLOOKUP(E30,'DB Equipment'!A:K,10,0)=0,"",VLOOKUP(E30,'DB Equipment'!A:K,10,0))</f>
        <v/>
      </c>
      <c r="I30" s="58" t="str">
        <f>IF(VLOOKUP(E30,'DB Equipment'!A:K,11,0)=0,"",VLOOKUP(E30,'DB Equipment'!A:K,11,0))</f>
        <v/>
      </c>
      <c r="J30" s="59" t="str">
        <f>IF(IF($J$1="ITALIANO",VLOOKUP($E30,'DB Equipment'!$A:$P,16,0),IF($J$1="ESPAÑOL",VLOOKUP($E30,'DB Equipment'!$A:$P,15,0),IF($J$1="DEUTSCH",VLOOKUP($E30,'DB Equipment'!$A:$P,13,0),IF($J$1="FRANÇAIS",VLOOKUP($E30,'DB Equipment'!$A:$P,14,0),IF($J$1="ENGLISH",VLOOKUP($E30,'DB Equipment'!$A:$P,12,0),"")))))=0,"",IF($J$1="ITALIANO",VLOOKUP($E30,'DB Equipment'!$A:$P,16,0),IF($J$1="ESPAÑOL",VLOOKUP($E30,'DB Equipment'!$A:$P,15,0),IF($J$1="DEUTSCH",VLOOKUP($E30,'DB Equipment'!$A:$P,13,0),IF($J$1="FRANÇAIS",VLOOKUP($E30,'DB Equipment'!$A:$P,14,0),IF($J$1="ENGLISH",VLOOKUP($E30,'DB Equipment'!$A:$P,12,0),""))))))</f>
        <v>10 unit order</v>
      </c>
      <c r="K30" s="60">
        <f>IF(L$1="Germany",VLOOKUP(E30,Prices!A:AA,16,0),VLOOKUP(E30,Prices!A:AA,3,0))</f>
        <v>6815</v>
      </c>
      <c r="L30" s="155" t="str">
        <f>IF(VLOOKUP(E30,Prices!A:AA,HLOOKUP(L$1&amp;"D",Prices!A:AA,2,0),0)=0,"",VLOOKUP(E30,Prices!A:AA,HLOOKUP(L$1&amp;"D",Prices!A:AA,2,0),0))</f>
        <v/>
      </c>
      <c r="M30" s="155" t="str">
        <f>IF(VLOOKUP(E30,Prices!A:AA,HLOOKUP(L$1&amp;"2",Prices!A:AA,2,0),0)="","",VLOOKUP(E30,Prices!A:AA,HLOOKUP(L$1&amp;"2",Prices!A:AA,2,0),0))</f>
        <v/>
      </c>
      <c r="N30" s="156" t="str">
        <f t="shared" si="0"/>
        <v>n.a.</v>
      </c>
    </row>
    <row r="31" spans="1:33" s="62" customFormat="1" ht="60" customHeight="1" x14ac:dyDescent="0.2">
      <c r="A31" s="177"/>
      <c r="B31" s="63"/>
      <c r="C31" s="181" t="str">
        <f>IF($J$1="ITALIANO",VLOOKUP(E31,'DB Equipment'!$A:$K,7,0),IF($J$1="ESPAÑOL",VLOOKUP(E31,'DB Equipment'!$A:$K,6,0),IF($J$1="DEUTSCH",VLOOKUP(E31,'DB Equipment'!$A:$K,4,0),IF($J$1="FRANÇAIS",VLOOKUP(E31,'DB Equipment'!$A:$K,5,0),IF($J$1="ENGLISH",VLOOKUP(E31,'DB Equipment'!$A:$K,3,0),"")))))</f>
        <v>PDL</v>
      </c>
      <c r="D31" s="188" t="str">
        <f>VLOOKUP(E31,'DB Equipment'!A:P,2,0)</f>
        <v> PDL 8200</v>
      </c>
      <c r="E31" s="54" t="s">
        <v>1541</v>
      </c>
      <c r="F31" s="55" t="str">
        <f>VLOOKUP(E31,'DB Equipment'!A:K,8,0)</f>
        <v>PDL 8200 English</v>
      </c>
      <c r="G31" s="56" t="str">
        <f>IF(VLOOKUP(E31,'DB Equipment'!A:K,9,0)=0,"",VLOOKUP(E31,'DB Equipment'!A:K,9,0))</f>
        <v>English</v>
      </c>
      <c r="H31" s="57" t="str">
        <f>IF(VLOOKUP(E31,'DB Equipment'!A:K,10,0)=0,"",VLOOKUP(E31,'DB Equipment'!A:K,10,0))</f>
        <v/>
      </c>
      <c r="I31" s="58" t="str">
        <f>IF(VLOOKUP(E31,'DB Equipment'!A:K,11,0)=0,"",VLOOKUP(E31,'DB Equipment'!A:K,11,0))</f>
        <v/>
      </c>
      <c r="J31" s="59" t="str">
        <f>IF(IF($J$1="ITALIANO",VLOOKUP($E31,'DB Equipment'!$A:$P,16,0),IF($J$1="ESPAÑOL",VLOOKUP($E31,'DB Equipment'!$A:$P,15,0),IF($J$1="DEUTSCH",VLOOKUP($E31,'DB Equipment'!$A:$P,13,0),IF($J$1="FRANÇAIS",VLOOKUP($E31,'DB Equipment'!$A:$P,14,0),IF($J$1="ENGLISH",VLOOKUP($E31,'DB Equipment'!$A:$P,12,0),"")))))=0,"",IF($J$1="ITALIANO",VLOOKUP($E31,'DB Equipment'!$A:$P,16,0),IF($J$1="ESPAÑOL",VLOOKUP($E31,'DB Equipment'!$A:$P,15,0),IF($J$1="DEUTSCH",VLOOKUP($E31,'DB Equipment'!$A:$P,13,0),IF($J$1="FRANÇAIS",VLOOKUP($E31,'DB Equipment'!$A:$P,14,0),IF($J$1="ENGLISH",VLOOKUP($E31,'DB Equipment'!$A:$P,12,0),""))))))</f>
        <v>Including latest software release + free-of-charge updates (2 minimum) for one year, English version</v>
      </c>
      <c r="K31" s="60">
        <f>IF(L$1="Germany",VLOOKUP(E31,Prices!A:AA,16,0),VLOOKUP(E31,Prices!A:AA,3,0))</f>
        <v>6815</v>
      </c>
      <c r="L31" s="155">
        <f>VLOOKUP(E31,Prices!A:AA,HLOOKUP(L$1&amp;"D",Prices!A:AA,2,0),0)</f>
        <v>0.3</v>
      </c>
      <c r="M31" s="155" t="str">
        <f>IF(VLOOKUP(E31,Prices!A:AA,HLOOKUP(L$1&amp;"2",Prices!A:AA,2,0),0)="","",VLOOKUP(E31,Prices!A:AA,HLOOKUP(L$1&amp;"2",Prices!A:AA,2,0),0))</f>
        <v/>
      </c>
      <c r="N31" s="156">
        <f t="shared" si="0"/>
        <v>4770.5</v>
      </c>
    </row>
    <row r="32" spans="1:33" s="62" customFormat="1" ht="99.95" customHeight="1" x14ac:dyDescent="0.2">
      <c r="A32" s="179"/>
      <c r="B32" s="63" t="e" vm="4">
        <v>#VALUE!</v>
      </c>
      <c r="C32" s="181" t="str">
        <f>IF($J$1="ITALIANO",VLOOKUP(E32,'DB Equipment'!$A:$K,7,0),IF($J$1="ESPAÑOL",VLOOKUP(E32,'DB Equipment'!$A:$K,6,0),IF($J$1="DEUTSCH",VLOOKUP(E32,'DB Equipment'!$A:$K,4,0),IF($J$1="FRANÇAIS",VLOOKUP(E32,'DB Equipment'!$A:$K,5,0),IF($J$1="ENGLISH",VLOOKUP(E32,'DB Equipment'!$A:$K,3,0),"")))))</f>
        <v>TPMX</v>
      </c>
      <c r="D32" s="187" t="str">
        <f>VLOOKUP(E32,'DB Equipment'!A:P,2,0)</f>
        <v>TPMX tool</v>
      </c>
      <c r="E32" s="54" t="s">
        <v>738</v>
      </c>
      <c r="F32" s="55" t="str">
        <f>VLOOKUP(E32,'DB Equipment'!A:K,8,0)</f>
        <v>TPMX tool</v>
      </c>
      <c r="G32" s="56" t="str">
        <f>IF(VLOOKUP(E32,'DB Equipment'!A:K,9,0)=0,"",VLOOKUP(E32,'DB Equipment'!A:K,9,0))</f>
        <v/>
      </c>
      <c r="H32" s="57" t="str">
        <f>IF(VLOOKUP(E32,'DB Equipment'!A:K,10,0)=0,"",VLOOKUP(E32,'DB Equipment'!A:K,10,0))</f>
        <v/>
      </c>
      <c r="I32" s="58" t="str">
        <f>IF(VLOOKUP(E32,'DB Equipment'!A:K,11,0)=0,"",VLOOKUP(E32,'DB Equipment'!A:K,11,0))</f>
        <v/>
      </c>
      <c r="J32" s="59" t="str">
        <f>IF(IF($J$1="ITALIANO",VLOOKUP($E32,'DB Equipment'!$A:$P,16,0),IF($J$1="ESPAÑOL",VLOOKUP($E32,'DB Equipment'!$A:$P,15,0),IF($J$1="DEUTSCH",VLOOKUP($E32,'DB Equipment'!$A:$P,13,0),IF($J$1="FRANÇAIS",VLOOKUP($E32,'DB Equipment'!$A:$P,14,0),IF($J$1="ENGLISH",VLOOKUP($E32,'DB Equipment'!$A:$P,12,0),"")))))=0,"",IF($J$1="ITALIANO",VLOOKUP($E32,'DB Equipment'!$A:$P,16,0),IF($J$1="ESPAÑOL",VLOOKUP($E32,'DB Equipment'!$A:$P,15,0),IF($J$1="DEUTSCH",VLOOKUP($E32,'DB Equipment'!$A:$P,13,0),IF($J$1="FRANÇAIS",VLOOKUP($E32,'DB Equipment'!$A:$P,14,0),IF($J$1="ENGLISH",VLOOKUP($E32,'DB Equipment'!$A:$P,12,0),""))))))</f>
        <v xml:space="preserve">Languages: English, Italian, Dutch, German, French,  Polish, Spanish </v>
      </c>
      <c r="K32" s="60">
        <f>IF(L$1="Germany",VLOOKUP(E32,Prices!A:AA,16,0),VLOOKUP(E32,Prices!A:AA,3,0))</f>
        <v>1200</v>
      </c>
      <c r="L32" s="155">
        <f>VLOOKUP(E32,Prices!A:AA,HLOOKUP(L$1&amp;"D",Prices!A:AA,2,0),0)</f>
        <v>0.3</v>
      </c>
      <c r="M32" s="155" t="str">
        <f>IF(VLOOKUP(E32,Prices!A:AA,HLOOKUP(L$1&amp;"2",Prices!A:AA,2,0),0)="","",VLOOKUP(E32,Prices!A:AA,HLOOKUP(L$1&amp;"2",Prices!A:AA,2,0),0))</f>
        <v/>
      </c>
      <c r="N32" s="156">
        <f t="shared" si="0"/>
        <v>840</v>
      </c>
    </row>
    <row r="33" spans="1:33" s="62" customFormat="1" ht="270" x14ac:dyDescent="0.2">
      <c r="A33" s="176"/>
      <c r="B33" s="64" t="e" vm="5">
        <v>#VALUE!</v>
      </c>
      <c r="C33" s="181" t="str">
        <f>IF($J$1="ITALIANO",VLOOKUP(E33,'DB Equipment'!$A:$K,7,0),IF($J$1="ESPAÑOL",VLOOKUP(E33,'DB Equipment'!$A:$K,6,0),IF($J$1="DEUTSCH",VLOOKUP(E33,'DB Equipment'!$A:$K,4,0),IF($J$1="FRANÇAIS",VLOOKUP(E33,'DB Equipment'!$A:$K,5,0),IF($J$1="ENGLISH",VLOOKUP(E33,'DB Equipment'!$A:$K,3,0),"")))))</f>
        <v>A/C</v>
      </c>
      <c r="D33" s="187" t="str">
        <f>VLOOKUP(E33,'DB Equipment'!A:P,2,0)</f>
        <v>Breeze IV</v>
      </c>
      <c r="E33" s="54" t="s">
        <v>739</v>
      </c>
      <c r="F33" s="55" t="str">
        <f>VLOOKUP(E33,'DB Equipment'!A:K,8,0)</f>
        <v>BREEZE IV with printer</v>
      </c>
      <c r="G33" s="56" t="str">
        <f>IF(VLOOKUP(E33,'DB Equipment'!A:K,9,0)=0,"",VLOOKUP(E33,'DB Equipment'!A:K,9,0))</f>
        <v/>
      </c>
      <c r="H33" s="57" t="str">
        <f>IF(VLOOKUP(E33,'DB Equipment'!A:K,10,0)=0,"",VLOOKUP(E33,'DB Equipment'!A:K,10,0))</f>
        <v>220-240V 50/60 Hz</v>
      </c>
      <c r="I33" s="58" t="str">
        <f>IF(VLOOKUP(E33,'DB Equipment'!A:K,11,0)=0,"",VLOOKUP(E33,'DB Equipment'!A:K,11,0))</f>
        <v/>
      </c>
      <c r="J33" s="59" t="str">
        <f>IF(IF($J$1="ITALIANO",VLOOKUP($E33,'DB Equipment'!$A:$P,16,0),IF($J$1="ESPAÑOL",VLOOKUP($E33,'DB Equipment'!$A:$P,15,0),IF($J$1="DEUTSCH",VLOOKUP($E33,'DB Equipment'!$A:$P,13,0),IF($J$1="FRANÇAIS",VLOOKUP($E33,'DB Equipment'!$A:$P,14,0),IF($J$1="ENGLISH",VLOOKUP($E33,'DB Equipment'!$A:$P,12,0),"")))))=0,"",IF($J$1="ITALIANO",VLOOKUP($E33,'DB Equipment'!$A:$P,16,0),IF($J$1="ESPAÑOL",VLOOKUP($E33,'DB Equipment'!$A:$P,15,0),IF($J$1="DEUTSCH",VLOOKUP($E33,'DB Equipment'!$A:$P,13,0),IF($J$1="FRANÇAIS",VLOOKUP($E33,'DB Equipment'!$A:$P,14,0),IF($J$1="ENGLISH",VLOOKUP($E33,'DB Equipment'!$A:$P,12,0),""))))))</f>
        <v>Fully automatic A/C service station for recovery, recycling and recharging of different types of refrigerants.
The innovative and exclusive solution allows to set the R134a or the HFO1234yf gas directly during activation in the workshop.
4,3” touch screen display.
Thermal printer included.
With its modular features, the machine can be configured to meet the most specific needs.
The upgrade with the Gas Analyser detects the different components of the refrigerant, and the result provides information about their percentages.
C.A.R. method (Compressor Assisted Recharge)
With the advanced technology based on an innovative solenoid valve system, BREEZE IV consumes 20% less energy than the previous models.
Futuristic design.
Less than 30” to open the revolving control panel.
BREEZE IV grants excellent maneuverability as a result of the considerable axial distance between the two wheels.
User-friendly</v>
      </c>
      <c r="K33" s="60">
        <f>IF(L$1="Germany",VLOOKUP(E33,Prices!A:AA,16,0),VLOOKUP(E33,Prices!A:AA,3,0))</f>
        <v>4575</v>
      </c>
      <c r="L33" s="155">
        <f>VLOOKUP(E33,Prices!A:AA,HLOOKUP(L$1&amp;"D",Prices!A:AA,2,0),0)</f>
        <v>0.6</v>
      </c>
      <c r="M33" s="155" t="str">
        <f>IF(VLOOKUP(E33,Prices!A:AA,HLOOKUP(L$1&amp;"2",Prices!A:AA,2,0),0)="","",VLOOKUP(E33,Prices!A:AA,HLOOKUP(L$1&amp;"2",Prices!A:AA,2,0),0))</f>
        <v/>
      </c>
      <c r="N33" s="156">
        <f t="shared" si="0"/>
        <v>1830</v>
      </c>
    </row>
    <row r="34" spans="1:33" s="62" customFormat="1" ht="60" customHeight="1" x14ac:dyDescent="0.2">
      <c r="A34" s="176"/>
      <c r="B34" s="65"/>
      <c r="C34" s="181" t="str">
        <f>IF($J$1="ITALIANO",VLOOKUP(E34,'DB Equipment'!$A:$K,7,0),IF($J$1="ESPAÑOL",VLOOKUP(E34,'DB Equipment'!$A:$K,6,0),IF($J$1="DEUTSCH",VLOOKUP(E34,'DB Equipment'!$A:$K,4,0),IF($J$1="FRANÇAIS",VLOOKUP(E34,'DB Equipment'!$A:$K,5,0),IF($J$1="ENGLISH",VLOOKUP(E34,'DB Equipment'!$A:$K,3,0),"")))))</f>
        <v>A/C</v>
      </c>
      <c r="D34" s="188" t="str">
        <f>VLOOKUP(E34,'DB Equipment'!A:P,2,0)</f>
        <v>Breeze IV</v>
      </c>
      <c r="E34" s="54" t="s">
        <v>740</v>
      </c>
      <c r="F34" s="55" t="str">
        <f>VLOOKUP(E34,'DB Equipment'!A:K,8,0)</f>
        <v>KIT R134A for BREEZE IV</v>
      </c>
      <c r="G34" s="56" t="str">
        <f>IF(VLOOKUP(E34,'DB Equipment'!A:K,9,0)=0,"",VLOOKUP(E34,'DB Equipment'!A:K,9,0))</f>
        <v/>
      </c>
      <c r="H34" s="57" t="str">
        <f>IF(VLOOKUP(E34,'DB Equipment'!A:K,10,0)=0,"",VLOOKUP(E34,'DB Equipment'!A:K,10,0))</f>
        <v/>
      </c>
      <c r="I34" s="58" t="str">
        <f>IF(VLOOKUP(E34,'DB Equipment'!A:K,11,0)=0,"",VLOOKUP(E34,'DB Equipment'!A:K,11,0))</f>
        <v/>
      </c>
      <c r="J34" s="59" t="str">
        <f>IF(IF($J$1="ITALIANO",VLOOKUP($E34,'DB Equipment'!$A:$P,16,0),IF($J$1="ESPAÑOL",VLOOKUP($E34,'DB Equipment'!$A:$P,15,0),IF($J$1="DEUTSCH",VLOOKUP($E34,'DB Equipment'!$A:$P,13,0),IF($J$1="FRANÇAIS",VLOOKUP($E34,'DB Equipment'!$A:$P,14,0),IF($J$1="ENGLISH",VLOOKUP($E34,'DB Equipment'!$A:$P,12,0),"")))))=0,"",IF($J$1="ITALIANO",VLOOKUP($E34,'DB Equipment'!$A:$P,16,0),IF($J$1="ESPAÑOL",VLOOKUP($E34,'DB Equipment'!$A:$P,15,0),IF($J$1="DEUTSCH",VLOOKUP($E34,'DB Equipment'!$A:$P,13,0),IF($J$1="FRANÇAIS",VLOOKUP($E34,'DB Equipment'!$A:$P,14,0),IF($J$1="ENGLISH",VLOOKUP($E34,'DB Equipment'!$A:$P,12,0),""))))))</f>
        <v>Refrigerant Kit NEXT R134a</v>
      </c>
      <c r="K34" s="60">
        <f>IF(L$1="Germany",VLOOKUP(E34,Prices!A:AA,16,0),VLOOKUP(E34,Prices!A:AA,3,0))</f>
        <v>271</v>
      </c>
      <c r="L34" s="155">
        <f>VLOOKUP(E34,Prices!A:AA,HLOOKUP(L$1&amp;"D",Prices!A:AA,2,0),0)</f>
        <v>0.6</v>
      </c>
      <c r="M34" s="155" t="str">
        <f>IF(VLOOKUP(E34,Prices!A:AA,HLOOKUP(L$1&amp;"2",Prices!A:AA,2,0),0)="","",VLOOKUP(E34,Prices!A:AA,HLOOKUP(L$1&amp;"2",Prices!A:AA,2,0),0))</f>
        <v/>
      </c>
      <c r="N34" s="156">
        <f t="shared" si="0"/>
        <v>108.4</v>
      </c>
    </row>
    <row r="35" spans="1:33" s="62" customFormat="1" ht="60" customHeight="1" x14ac:dyDescent="0.2">
      <c r="A35" s="176"/>
      <c r="B35" s="66"/>
      <c r="C35" s="181" t="str">
        <f>IF($J$1="ITALIANO",VLOOKUP(E35,'DB Equipment'!$A:$K,7,0),IF($J$1="ESPAÑOL",VLOOKUP(E35,'DB Equipment'!$A:$K,6,0),IF($J$1="DEUTSCH",VLOOKUP(E35,'DB Equipment'!$A:$K,4,0),IF($J$1="FRANÇAIS",VLOOKUP(E35,'DB Equipment'!$A:$K,5,0),IF($J$1="ENGLISH",VLOOKUP(E35,'DB Equipment'!$A:$K,3,0),"")))))</f>
        <v>A/C</v>
      </c>
      <c r="D35" s="188" t="str">
        <f>VLOOKUP(E35,'DB Equipment'!A:P,2,0)</f>
        <v>Breeze IV</v>
      </c>
      <c r="E35" s="54" t="s">
        <v>741</v>
      </c>
      <c r="F35" s="55" t="str">
        <f>VLOOKUP(E35,'DB Equipment'!A:K,8,0)</f>
        <v>KIT HFO for BREEZE IV</v>
      </c>
      <c r="G35" s="56" t="str">
        <f>IF(VLOOKUP(E35,'DB Equipment'!A:K,9,0)=0,"",VLOOKUP(E35,'DB Equipment'!A:K,9,0))</f>
        <v/>
      </c>
      <c r="H35" s="57" t="str">
        <f>IF(VLOOKUP(E35,'DB Equipment'!A:K,10,0)=0,"",VLOOKUP(E35,'DB Equipment'!A:K,10,0))</f>
        <v/>
      </c>
      <c r="I35" s="58" t="str">
        <f>IF(VLOOKUP(E35,'DB Equipment'!A:K,11,0)=0,"",VLOOKUP(E35,'DB Equipment'!A:K,11,0))</f>
        <v/>
      </c>
      <c r="J35" s="59" t="str">
        <f>IF(IF($J$1="ITALIANO",VLOOKUP($E35,'DB Equipment'!$A:$P,16,0),IF($J$1="ESPAÑOL",VLOOKUP($E35,'DB Equipment'!$A:$P,15,0),IF($J$1="DEUTSCH",VLOOKUP($E35,'DB Equipment'!$A:$P,13,0),IF($J$1="FRANÇAIS",VLOOKUP($E35,'DB Equipment'!$A:$P,14,0),IF($J$1="ENGLISH",VLOOKUP($E35,'DB Equipment'!$A:$P,12,0),"")))))=0,"",IF($J$1="ITALIANO",VLOOKUP($E35,'DB Equipment'!$A:$P,16,0),IF($J$1="ESPAÑOL",VLOOKUP($E35,'DB Equipment'!$A:$P,15,0),IF($J$1="DEUTSCH",VLOOKUP($E35,'DB Equipment'!$A:$P,13,0),IF($J$1="FRANÇAIS",VLOOKUP($E35,'DB Equipment'!$A:$P,14,0),IF($J$1="ENGLISH",VLOOKUP($E35,'DB Equipment'!$A:$P,12,0),""))))))</f>
        <v>Refrigerant Kit NEXT HFO1234yf</v>
      </c>
      <c r="K35" s="60">
        <f>IF(L$1="Germany",VLOOKUP(E35,Prices!A:AA,16,0),VLOOKUP(E35,Prices!A:AA,3,0))</f>
        <v>834</v>
      </c>
      <c r="L35" s="155">
        <f>VLOOKUP(E35,Prices!A:AA,HLOOKUP(L$1&amp;"D",Prices!A:AA,2,0),0)</f>
        <v>0.65</v>
      </c>
      <c r="M35" s="155" t="str">
        <f>IF(VLOOKUP(E35,Prices!A:AA,HLOOKUP(L$1&amp;"2",Prices!A:AA,2,0),0)="","",VLOOKUP(E35,Prices!A:AA,HLOOKUP(L$1&amp;"2",Prices!A:AA,2,0),0))</f>
        <v/>
      </c>
      <c r="N35" s="156">
        <f t="shared" si="0"/>
        <v>291.89999999999998</v>
      </c>
    </row>
    <row r="36" spans="1:33" s="62" customFormat="1" ht="222.75" customHeight="1" x14ac:dyDescent="0.2">
      <c r="A36" s="176"/>
      <c r="B36" s="63" t="e" vm="6">
        <v>#VALUE!</v>
      </c>
      <c r="C36" s="181" t="str">
        <f>IF($J$1="ITALIANO",VLOOKUP(E36,'DB Equipment'!$A:$K,7,0),IF($J$1="ESPAÑOL",VLOOKUP(E36,'DB Equipment'!$A:$K,6,0),IF($J$1="DEUTSCH",VLOOKUP(E36,'DB Equipment'!$A:$K,4,0),IF($J$1="FRANÇAIS",VLOOKUP(E36,'DB Equipment'!$A:$K,5,0),IF($J$1="ENGLISH",VLOOKUP(E36,'DB Equipment'!$A:$K,3,0),"")))))</f>
        <v>A/C</v>
      </c>
      <c r="D36" s="187" t="str">
        <f>VLOOKUP(E36,'DB Equipment'!A:P,2,0)</f>
        <v>Blizzard Qtech IV</v>
      </c>
      <c r="E36" s="54" t="s">
        <v>742</v>
      </c>
      <c r="F36" s="55" t="str">
        <f>VLOOKUP(E36,'DB Equipment'!A:K,8,0)</f>
        <v>BLIZZARD QTECH IV</v>
      </c>
      <c r="G36" s="56" t="str">
        <f>IF(VLOOKUP(E36,'DB Equipment'!A:K,9,0)=0,"",VLOOKUP(E36,'DB Equipment'!A:K,9,0))</f>
        <v/>
      </c>
      <c r="H36" s="57" t="str">
        <f>IF(VLOOKUP(E36,'DB Equipment'!A:K,10,0)=0,"",VLOOKUP(E36,'DB Equipment'!A:K,10,0))</f>
        <v>220-240V 50/60 Hz</v>
      </c>
      <c r="I36" s="58" t="str">
        <f>IF(VLOOKUP(E36,'DB Equipment'!A:K,11,0)=0,"",VLOOKUP(E36,'DB Equipment'!A:K,11,0))</f>
        <v/>
      </c>
      <c r="J36" s="59" t="str">
        <f>IF(IF($J$1="ITALIANO",VLOOKUP($E36,'DB Equipment'!$A:$P,16,0),IF($J$1="ESPAÑOL",VLOOKUP($E36,'DB Equipment'!$A:$P,15,0),IF($J$1="DEUTSCH",VLOOKUP($E36,'DB Equipment'!$A:$P,13,0),IF($J$1="FRANÇAIS",VLOOKUP($E36,'DB Equipment'!$A:$P,14,0),IF($J$1="ENGLISH",VLOOKUP($E36,'DB Equipment'!$A:$P,12,0),"")))))=0,"",IF($J$1="ITALIANO",VLOOKUP($E36,'DB Equipment'!$A:$P,16,0),IF($J$1="ESPAÑOL",VLOOKUP($E36,'DB Equipment'!$A:$P,15,0),IF($J$1="DEUTSCH",VLOOKUP($E36,'DB Equipment'!$A:$P,13,0),IF($J$1="FRANÇAIS",VLOOKUP($E36,'DB Equipment'!$A:$P,14,0),IF($J$1="ENGLISH",VLOOKUP($E36,'DB Equipment'!$A:$P,12,0),""))))))</f>
        <v>Fully automatic A/C service station for recovery, recycling and recharging of different types of refrigerants.
Menu navigation is intuitive, professional, designed for an easy and rapid work with the machine.
7’’ color touchscreen.
WI-FI connectivity.
Hybrid and Nitrogen leak detection.
The unit can handle the hermetic oil and dye cartridges, as well as the hermetic and refillable containers.
The result is easy serviceability: less than 30” to open the revolving control panel and less than 2 minutes to remove both plastic covers and access all the internal components.
QTECH IV grants excellent maneuverability as a result of the considerable axial distance between the two wheels.
User-friendly features: pressure gauges and touch screen are perfectly inclined for excellent ergonomics.</v>
      </c>
      <c r="K36" s="60">
        <f>IF(L$1="Germany",VLOOKUP(E36,Prices!A:AA,16,0),VLOOKUP(E36,Prices!A:AA,3,0))</f>
        <v>7050</v>
      </c>
      <c r="L36" s="155">
        <f>VLOOKUP(E36,Prices!A:AA,HLOOKUP(L$1&amp;"D",Prices!A:AA,2,0),0)</f>
        <v>0.65</v>
      </c>
      <c r="M36" s="155" t="str">
        <f>IF(VLOOKUP(E36,Prices!A:AA,HLOOKUP(L$1&amp;"2",Prices!A:AA,2,0),0)="","",VLOOKUP(E36,Prices!A:AA,HLOOKUP(L$1&amp;"2",Prices!A:AA,2,0),0))</f>
        <v/>
      </c>
      <c r="N36" s="156">
        <f t="shared" si="0"/>
        <v>2467.5</v>
      </c>
      <c r="O36" s="61"/>
      <c r="P36" s="61"/>
      <c r="Q36" s="61"/>
      <c r="R36" s="61"/>
      <c r="S36" s="61"/>
      <c r="T36" s="61"/>
      <c r="U36" s="61"/>
      <c r="V36" s="61"/>
      <c r="W36" s="61"/>
      <c r="X36" s="61"/>
      <c r="Y36" s="61"/>
      <c r="Z36" s="61"/>
      <c r="AA36" s="61"/>
      <c r="AB36" s="61"/>
      <c r="AC36" s="61"/>
      <c r="AD36" s="61"/>
      <c r="AE36" s="61"/>
      <c r="AF36" s="61"/>
      <c r="AG36" s="61"/>
    </row>
    <row r="37" spans="1:33" s="62" customFormat="1" ht="60" customHeight="1" x14ac:dyDescent="0.2">
      <c r="A37" s="176"/>
      <c r="B37" s="66"/>
      <c r="C37" s="181" t="str">
        <f>IF($J$1="ITALIANO",VLOOKUP(E37,'DB Equipment'!$A:$K,7,0),IF($J$1="ESPAÑOL",VLOOKUP(E37,'DB Equipment'!$A:$K,6,0),IF($J$1="DEUTSCH",VLOOKUP(E37,'DB Equipment'!$A:$K,4,0),IF($J$1="FRANÇAIS",VLOOKUP(E37,'DB Equipment'!$A:$K,5,0),IF($J$1="ENGLISH",VLOOKUP(E37,'DB Equipment'!$A:$K,3,0),"")))))</f>
        <v>A/C</v>
      </c>
      <c r="D37" s="188" t="str">
        <f>VLOOKUP(E37,'DB Equipment'!A:P,2,0)</f>
        <v>Blizzard Qtech IV</v>
      </c>
      <c r="E37" s="54" t="s">
        <v>743</v>
      </c>
      <c r="F37" s="55" t="str">
        <f>VLOOKUP(E37,'DB Equipment'!A:K,8,0)</f>
        <v>KIT R134A for QTECH IV</v>
      </c>
      <c r="G37" s="56" t="str">
        <f>IF(VLOOKUP(E37,'DB Equipment'!A:K,9,0)=0,"",VLOOKUP(E37,'DB Equipment'!A:K,9,0))</f>
        <v/>
      </c>
      <c r="H37" s="57" t="str">
        <f>IF(VLOOKUP(E37,'DB Equipment'!A:K,10,0)=0,"",VLOOKUP(E37,'DB Equipment'!A:K,10,0))</f>
        <v/>
      </c>
      <c r="I37" s="58" t="str">
        <f>IF(VLOOKUP(E37,'DB Equipment'!A:K,11,0)=0,"",VLOOKUP(E37,'DB Equipment'!A:K,11,0))</f>
        <v/>
      </c>
      <c r="J37" s="59" t="str">
        <f>IF(IF($J$1="ITALIANO",VLOOKUP($E37,'DB Equipment'!$A:$P,16,0),IF($J$1="ESPAÑOL",VLOOKUP($E37,'DB Equipment'!$A:$P,15,0),IF($J$1="DEUTSCH",VLOOKUP($E37,'DB Equipment'!$A:$P,13,0),IF($J$1="FRANÇAIS",VLOOKUP($E37,'DB Equipment'!$A:$P,14,0),IF($J$1="ENGLISH",VLOOKUP($E37,'DB Equipment'!$A:$P,12,0),"")))))=0,"",IF($J$1="ITALIANO",VLOOKUP($E37,'DB Equipment'!$A:$P,16,0),IF($J$1="ESPAÑOL",VLOOKUP($E37,'DB Equipment'!$A:$P,15,0),IF($J$1="DEUTSCH",VLOOKUP($E37,'DB Equipment'!$A:$P,13,0),IF($J$1="FRANÇAIS",VLOOKUP($E37,'DB Equipment'!$A:$P,14,0),IF($J$1="ENGLISH",VLOOKUP($E37,'DB Equipment'!$A:$P,12,0),""))))))</f>
        <v>Refrigerant Kit FLAG R134a</v>
      </c>
      <c r="K37" s="60">
        <f>IF(L$1="Germany",VLOOKUP(E37,Prices!A:AA,16,0),VLOOKUP(E37,Prices!A:AA,3,0))</f>
        <v>271</v>
      </c>
      <c r="L37" s="155">
        <f>VLOOKUP(E37,Prices!A:AA,HLOOKUP(L$1&amp;"D",Prices!A:AA,2,0),0)</f>
        <v>0.65</v>
      </c>
      <c r="M37" s="155" t="str">
        <f>IF(VLOOKUP(E37,Prices!A:AA,HLOOKUP(L$1&amp;"2",Prices!A:AA,2,0),0)="","",VLOOKUP(E37,Prices!A:AA,HLOOKUP(L$1&amp;"2",Prices!A:AA,2,0),0))</f>
        <v/>
      </c>
      <c r="N37" s="156">
        <f t="shared" si="0"/>
        <v>94.85</v>
      </c>
    </row>
    <row r="38" spans="1:33" s="62" customFormat="1" ht="60" customHeight="1" x14ac:dyDescent="0.2">
      <c r="A38" s="176"/>
      <c r="B38" s="66"/>
      <c r="C38" s="181" t="str">
        <f>IF($J$1="ITALIANO",VLOOKUP(E38,'DB Equipment'!$A:$K,7,0),IF($J$1="ESPAÑOL",VLOOKUP(E38,'DB Equipment'!$A:$K,6,0),IF($J$1="DEUTSCH",VLOOKUP(E38,'DB Equipment'!$A:$K,4,0),IF($J$1="FRANÇAIS",VLOOKUP(E38,'DB Equipment'!$A:$K,5,0),IF($J$1="ENGLISH",VLOOKUP(E38,'DB Equipment'!$A:$K,3,0),"")))))</f>
        <v>A/C</v>
      </c>
      <c r="D38" s="188" t="str">
        <f>VLOOKUP(E38,'DB Equipment'!A:P,2,0)</f>
        <v>Blizzard Qtech IV</v>
      </c>
      <c r="E38" s="54" t="s">
        <v>744</v>
      </c>
      <c r="F38" s="55" t="str">
        <f>VLOOKUP(E38,'DB Equipment'!A:K,8,0)</f>
        <v>KIT HFO for QTECH IV</v>
      </c>
      <c r="G38" s="56" t="str">
        <f>IF(VLOOKUP(E38,'DB Equipment'!A:K,9,0)=0,"",VLOOKUP(E38,'DB Equipment'!A:K,9,0))</f>
        <v/>
      </c>
      <c r="H38" s="57" t="str">
        <f>IF(VLOOKUP(E38,'DB Equipment'!A:K,10,0)=0,"",VLOOKUP(E38,'DB Equipment'!A:K,10,0))</f>
        <v/>
      </c>
      <c r="I38" s="58" t="str">
        <f>IF(VLOOKUP(E38,'DB Equipment'!A:K,11,0)=0,"",VLOOKUP(E38,'DB Equipment'!A:K,11,0))</f>
        <v/>
      </c>
      <c r="J38" s="59" t="str">
        <f>IF(IF($J$1="ITALIANO",VLOOKUP($E38,'DB Equipment'!$A:$P,16,0),IF($J$1="ESPAÑOL",VLOOKUP($E38,'DB Equipment'!$A:$P,15,0),IF($J$1="DEUTSCH",VLOOKUP($E38,'DB Equipment'!$A:$P,13,0),IF($J$1="FRANÇAIS",VLOOKUP($E38,'DB Equipment'!$A:$P,14,0),IF($J$1="ENGLISH",VLOOKUP($E38,'DB Equipment'!$A:$P,12,0),"")))))=0,"",IF($J$1="ITALIANO",VLOOKUP($E38,'DB Equipment'!$A:$P,16,0),IF($J$1="ESPAÑOL",VLOOKUP($E38,'DB Equipment'!$A:$P,15,0),IF($J$1="DEUTSCH",VLOOKUP($E38,'DB Equipment'!$A:$P,13,0),IF($J$1="FRANÇAIS",VLOOKUP($E38,'DB Equipment'!$A:$P,14,0),IF($J$1="ENGLISH",VLOOKUP($E38,'DB Equipment'!$A:$P,12,0),""))))))</f>
        <v>Refrigerant Kit FLAG HFO1234yf</v>
      </c>
      <c r="K38" s="60">
        <f>IF(L$1="Germany",VLOOKUP(E38,Prices!A:AA,16,0),VLOOKUP(E38,Prices!A:AA,3,0))</f>
        <v>834</v>
      </c>
      <c r="L38" s="155">
        <f>VLOOKUP(E38,Prices!A:AA,HLOOKUP(L$1&amp;"D",Prices!A:AA,2,0),0)</f>
        <v>0.65</v>
      </c>
      <c r="M38" s="155" t="str">
        <f>IF(VLOOKUP(E38,Prices!A:AA,HLOOKUP(L$1&amp;"2",Prices!A:AA,2,0),0)="","",VLOOKUP(E38,Prices!A:AA,HLOOKUP(L$1&amp;"2",Prices!A:AA,2,0),0))</f>
        <v/>
      </c>
      <c r="N38" s="156">
        <f t="shared" si="0"/>
        <v>291.89999999999998</v>
      </c>
    </row>
    <row r="39" spans="1:33" s="62" customFormat="1" ht="200.1" customHeight="1" x14ac:dyDescent="0.2">
      <c r="A39" s="176"/>
      <c r="B39" s="66" t="e" vm="7">
        <v>#VALUE!</v>
      </c>
      <c r="C39" s="181" t="str">
        <f>IF($J$1="ITALIANO",VLOOKUP(E39,'DB Equipment'!$A:$K,7,0),IF($J$1="ESPAÑOL",VLOOKUP(E39,'DB Equipment'!$A:$K,6,0),IF($J$1="DEUTSCH",VLOOKUP(E39,'DB Equipment'!$A:$K,4,0),IF($J$1="FRANÇAIS",VLOOKUP(E39,'DB Equipment'!$A:$K,5,0),IF($J$1="ENGLISH",VLOOKUP(E39,'DB Equipment'!$A:$K,3,0),"")))))</f>
        <v>A/C</v>
      </c>
      <c r="D39" s="187" t="str">
        <f>VLOOKUP(E39,'DB Equipment'!A:P,2,0)</f>
        <v>Koolkare Dual Gas 12</v>
      </c>
      <c r="E39" s="54" t="s">
        <v>745</v>
      </c>
      <c r="F39" s="55" t="str">
        <f>VLOOKUP(E39,'DB Equipment'!A:K,8,0)</f>
        <v>KOOLKARE DUAL GAS 12</v>
      </c>
      <c r="G39" s="56" t="str">
        <f>IF(VLOOKUP(E39,'DB Equipment'!A:K,9,0)=0,"",VLOOKUP(E39,'DB Equipment'!A:K,9,0))</f>
        <v/>
      </c>
      <c r="H39" s="57" t="str">
        <f>IF(VLOOKUP(E39,'DB Equipment'!A:K,10,0)=0,"",VLOOKUP(E39,'DB Equipment'!A:K,10,0))</f>
        <v>220-240V 50/60 Hz</v>
      </c>
      <c r="I39" s="58" t="str">
        <f>IF(VLOOKUP(E39,'DB Equipment'!A:K,11,0)=0,"",VLOOKUP(E39,'DB Equipment'!A:K,11,0))</f>
        <v/>
      </c>
      <c r="J39" s="59" t="str">
        <f>IF(IF($J$1="ITALIANO",VLOOKUP($E39,'DB Equipment'!$A:$P,16,0),IF($J$1="ESPAÑOL",VLOOKUP($E39,'DB Equipment'!$A:$P,15,0),IF($J$1="DEUTSCH",VLOOKUP($E39,'DB Equipment'!$A:$P,13,0),IF($J$1="FRANÇAIS",VLOOKUP($E39,'DB Equipment'!$A:$P,14,0),IF($J$1="ENGLISH",VLOOKUP($E39,'DB Equipment'!$A:$P,12,0),"")))))=0,"",IF($J$1="ITALIANO",VLOOKUP($E39,'DB Equipment'!$A:$P,16,0),IF($J$1="ESPAÑOL",VLOOKUP($E39,'DB Equipment'!$A:$P,15,0),IF($J$1="DEUTSCH",VLOOKUP($E39,'DB Equipment'!$A:$P,13,0),IF($J$1="FRANÇAIS",VLOOKUP($E39,'DB Equipment'!$A:$P,14,0),IF($J$1="ENGLISH",VLOOKUP($E39,'DB Equipment'!$A:$P,12,0),""))))))</f>
        <v>Fully automatic air conditioning recycling unit for R134a and HFO12234yf. 
Separate tanks, compressors, gauges, hoses, couplers, oil and dye bottles for the two gases. Easy-to-read 7" display. Fully automatic or manual recycling procedure. Hermetic oil and dye bottle systems. Advanced database, 2x12 kg tank, prepared for flushing function (software).
+ Nitrogen or forming gas leak check enabled software. 
+ Oil function for hybrid vehicles
+ Refrigerant identifier ready</v>
      </c>
      <c r="K39" s="60">
        <f>IF(L$1="Germany",VLOOKUP(E39,Prices!A:AA,16,0),VLOOKUP(E39,Prices!A:AA,3,0))</f>
        <v>10030</v>
      </c>
      <c r="L39" s="155">
        <f>VLOOKUP(E39,Prices!A:AA,HLOOKUP(L$1&amp;"D",Prices!A:AA,2,0),0)</f>
        <v>0.6</v>
      </c>
      <c r="M39" s="155" t="str">
        <f>IF(VLOOKUP(E39,Prices!A:AA,HLOOKUP(L$1&amp;"2",Prices!A:AA,2,0),0)="","",VLOOKUP(E39,Prices!A:AA,HLOOKUP(L$1&amp;"2",Prices!A:AA,2,0),0))</f>
        <v/>
      </c>
      <c r="N39" s="156">
        <f t="shared" si="0"/>
        <v>4012</v>
      </c>
    </row>
    <row r="40" spans="1:33" s="62" customFormat="1" ht="200.1" customHeight="1" x14ac:dyDescent="0.2">
      <c r="A40" s="176"/>
      <c r="B40" s="146" t="e" vm="8">
        <v>#VALUE!</v>
      </c>
      <c r="C40" s="181" t="str">
        <f>IF($J$1="ITALIANO",VLOOKUP(E40,'DB Equipment'!$A:$K,7,0),IF($J$1="ESPAÑOL",VLOOKUP(E40,'DB Equipment'!$A:$K,6,0),IF($J$1="DEUTSCH",VLOOKUP(E40,'DB Equipment'!$A:$K,4,0),IF($J$1="FRANÇAIS",VLOOKUP(E40,'DB Equipment'!$A:$K,5,0),IF($J$1="ENGLISH",VLOOKUP(E40,'DB Equipment'!$A:$K,3,0),"")))))</f>
        <v>A/C</v>
      </c>
      <c r="D40" s="187" t="str">
        <f>VLOOKUP(E40,'DB Equipment'!A:P,2,0)</f>
        <v>KoolKare HD-S</v>
      </c>
      <c r="E40" s="54" t="s">
        <v>746</v>
      </c>
      <c r="F40" s="55" t="str">
        <f>VLOOKUP(E40,'DB Equipment'!A:K,8,0)</f>
        <v>KoolKare HD-S</v>
      </c>
      <c r="G40" s="56" t="str">
        <f>IF(VLOOKUP(E40,'DB Equipment'!A:K,9,0)=0,"",VLOOKUP(E40,'DB Equipment'!A:K,9,0))</f>
        <v/>
      </c>
      <c r="H40" s="57" t="str">
        <f>IF(VLOOKUP(E40,'DB Equipment'!A:K,10,0)=0,"",VLOOKUP(E40,'DB Equipment'!A:K,10,0))</f>
        <v>220-240V 50/60 Hz</v>
      </c>
      <c r="I40" s="58" t="str">
        <f>IF(VLOOKUP(E40,'DB Equipment'!A:K,11,0)=0,"",VLOOKUP(E40,'DB Equipment'!A:K,11,0))</f>
        <v/>
      </c>
      <c r="J40" s="59" t="str">
        <f>IF(IF($J$1="ITALIANO",VLOOKUP($E40,'DB Equipment'!$A:$P,16,0),IF($J$1="ESPAÑOL",VLOOKUP($E40,'DB Equipment'!$A:$P,15,0),IF($J$1="DEUTSCH",VLOOKUP($E40,'DB Equipment'!$A:$P,13,0),IF($J$1="FRANÇAIS",VLOOKUP($E40,'DB Equipment'!$A:$P,14,0),IF($J$1="ENGLISH",VLOOKUP($E40,'DB Equipment'!$A:$P,12,0),"")))))=0,"",IF($J$1="ITALIANO",VLOOKUP($E40,'DB Equipment'!$A:$P,16,0),IF($J$1="ESPAÑOL",VLOOKUP($E40,'DB Equipment'!$A:$P,15,0),IF($J$1="DEUTSCH",VLOOKUP($E40,'DB Equipment'!$A:$P,13,0),IF($J$1="FRANÇAIS",VLOOKUP($E40,'DB Equipment'!$A:$P,14,0),IF($J$1="ENGLISH",VLOOKUP($E40,'DB Equipment'!$A:$P,12,0),""))))))</f>
        <v>Ideally suited for large AIRCO systems. 
Robust design with easy mobility around the workshop, easy-to-use controls and displays, fully automatic or manual recycling procedure, large 40 kg tank, gear pump for quick charging of bigger systems, database, automatic dye injection.</v>
      </c>
      <c r="K40" s="60">
        <f>IF(L$1="Germany",VLOOKUP(E40,Prices!A:AA,16,0),VLOOKUP(E40,Prices!A:AA,3,0))</f>
        <v>8335</v>
      </c>
      <c r="L40" s="155">
        <f>VLOOKUP(E40,Prices!A:AA,HLOOKUP(L$1&amp;"D",Prices!A:AA,2,0),0)</f>
        <v>0.6</v>
      </c>
      <c r="M40" s="155" t="str">
        <f>IF(VLOOKUP(E40,Prices!A:AA,HLOOKUP(L$1&amp;"2",Prices!A:AA,2,0),0)="","",VLOOKUP(E40,Prices!A:AA,HLOOKUP(L$1&amp;"2",Prices!A:AA,2,0),0))</f>
        <v/>
      </c>
      <c r="N40" s="156">
        <f t="shared" si="0"/>
        <v>3334</v>
      </c>
    </row>
    <row r="41" spans="1:33" s="62" customFormat="1" ht="200.1" customHeight="1" x14ac:dyDescent="0.2">
      <c r="A41" s="176"/>
      <c r="B41" s="180" t="e" vm="9">
        <v>#VALUE!</v>
      </c>
      <c r="C41" s="181" t="str">
        <f>IF($J$1="ITALIANO",VLOOKUP(E41,'DB Equipment'!$A:$K,7,0),IF($J$1="ESPAÑOL",VLOOKUP(E41,'DB Equipment'!$A:$K,6,0),IF($J$1="DEUTSCH",VLOOKUP(E41,'DB Equipment'!$A:$K,4,0),IF($J$1="FRANÇAIS",VLOOKUP(E41,'DB Equipment'!$A:$K,5,0),IF($J$1="ENGLISH",VLOOKUP(E41,'DB Equipment'!$A:$K,3,0),"")))))</f>
        <v>A/C</v>
      </c>
      <c r="D41" s="187" t="str">
        <f>VLOOKUP(E41,'DB Equipment'!A:P,2,0)</f>
        <v>ECO2KARE</v>
      </c>
      <c r="E41" s="54" t="s">
        <v>1452</v>
      </c>
      <c r="F41" s="55" t="str">
        <f>VLOOKUP(E41,'DB Equipment'!A:K,8,0)</f>
        <v>ECO2KARE</v>
      </c>
      <c r="G41" s="56" t="str">
        <f>IF(VLOOKUP(E41,'DB Equipment'!A:K,9,0)=0,"",VLOOKUP(E41,'DB Equipment'!A:K,9,0))</f>
        <v/>
      </c>
      <c r="H41" s="57" t="str">
        <f>IF(VLOOKUP(E41,'DB Equipment'!A:K,10,0)=0,"",VLOOKUP(E41,'DB Equipment'!A:K,10,0))</f>
        <v>220-240V 50/60 Hz</v>
      </c>
      <c r="I41" s="58" t="str">
        <f>IF(VLOOKUP(E41,'DB Equipment'!A:K,11,0)=0,"",VLOOKUP(E41,'DB Equipment'!A:K,11,0))</f>
        <v/>
      </c>
      <c r="J41" s="59" t="str">
        <f>IF(IF($J$1="ITALIANO",VLOOKUP($E41,'DB Equipment'!$A:$P,16,0),IF($J$1="ESPAÑOL",VLOOKUP($E41,'DB Equipment'!$A:$P,15,0),IF($J$1="DEUTSCH",VLOOKUP($E41,'DB Equipment'!$A:$P,13,0),IF($J$1="FRANÇAIS",VLOOKUP($E41,'DB Equipment'!$A:$P,14,0),IF($J$1="ENGLISH",VLOOKUP($E41,'DB Equipment'!$A:$P,12,0),"")))))=0,"",IF($J$1="ITALIANO",VLOOKUP($E41,'DB Equipment'!$A:$P,16,0),IF($J$1="ESPAÑOL",VLOOKUP($E41,'DB Equipment'!$A:$P,15,0),IF($J$1="DEUTSCH",VLOOKUP($E41,'DB Equipment'!$A:$P,13,0),IF($J$1="FRANÇAIS",VLOOKUP($E41,'DB Equipment'!$A:$P,14,0),IF($J$1="ENGLISH",VLOOKUP($E41,'DB Equipment'!$A:$P,12,0),""))))))</f>
        <v>Fully automatic air conditioning service unit for emptying, servicing and filling R744 air conditioning systems</v>
      </c>
      <c r="K41" s="60">
        <f>IF(L$1="Germany",VLOOKUP(E41,Prices!A:AA,16,0),VLOOKUP(E41,Prices!A:AA,3,0))</f>
        <v>8495</v>
      </c>
      <c r="L41" s="155">
        <f>VLOOKUP(E41,Prices!A:AA,HLOOKUP(L$1&amp;"D",Prices!A:AA,2,0),0)</f>
        <v>0.50509999999999999</v>
      </c>
      <c r="M41" s="155" t="str">
        <f>IF(VLOOKUP(E41,Prices!A:AA,HLOOKUP(L$1&amp;"2",Prices!A:AA,2,0),0)="","",VLOOKUP(E41,Prices!A:AA,HLOOKUP(L$1&amp;"2",Prices!A:AA,2,0),0))</f>
        <v/>
      </c>
      <c r="N41" s="156">
        <f t="shared" si="0"/>
        <v>4204.1755000000003</v>
      </c>
    </row>
    <row r="42" spans="1:33" s="62" customFormat="1" ht="200.1" customHeight="1" x14ac:dyDescent="0.2">
      <c r="A42" s="178"/>
      <c r="B42" s="66" t="e" vm="10">
        <v>#VALUE!</v>
      </c>
      <c r="C42" s="181" t="str">
        <f>IF($J$1="ITALIANO",VLOOKUP(E42,'DB Equipment'!$A:$K,7,0),IF($J$1="ESPAÑOL",VLOOKUP(E42,'DB Equipment'!$A:$K,6,0),IF($J$1="DEUTSCH",VLOOKUP(E42,'DB Equipment'!$A:$K,4,0),IF($J$1="FRANÇAIS",VLOOKUP(E42,'DB Equipment'!$A:$K,5,0),IF($J$1="ENGLISH",VLOOKUP(E42,'DB Equipment'!$A:$K,3,0),"")))))</f>
        <v>ATF</v>
      </c>
      <c r="D42" s="187" t="str">
        <f>VLOOKUP(E42,'DB Equipment'!A:P,2,0)</f>
        <v>ATF Gearkare</v>
      </c>
      <c r="E42" s="54" t="s">
        <v>747</v>
      </c>
      <c r="F42" s="55" t="str">
        <f>VLOOKUP(E42,'DB Equipment'!A:K,8,0)</f>
        <v>ATF Gearkare</v>
      </c>
      <c r="G42" s="56" t="str">
        <f>IF(VLOOKUP(E42,'DB Equipment'!A:K,9,0)=0,"",VLOOKUP(E42,'DB Equipment'!A:K,9,0))</f>
        <v/>
      </c>
      <c r="H42" s="57" t="str">
        <f>IF(VLOOKUP(E42,'DB Equipment'!A:K,10,0)=0,"",VLOOKUP(E42,'DB Equipment'!A:K,10,0))</f>
        <v>220-240V 50/60 Hz</v>
      </c>
      <c r="I42" s="58" t="str">
        <f>IF(VLOOKUP(E42,'DB Equipment'!A:K,11,0)=0,"",VLOOKUP(E42,'DB Equipment'!A:K,11,0))</f>
        <v/>
      </c>
      <c r="J42" s="59" t="str">
        <f>IF(IF($J$1="ITALIANO",VLOOKUP($E42,'DB Equipment'!$A:$P,16,0),IF($J$1="ESPAÑOL",VLOOKUP($E42,'DB Equipment'!$A:$P,15,0),IF($J$1="DEUTSCH",VLOOKUP($E42,'DB Equipment'!$A:$P,13,0),IF($J$1="FRANÇAIS",VLOOKUP($E42,'DB Equipment'!$A:$P,14,0),IF($J$1="ENGLISH",VLOOKUP($E42,'DB Equipment'!$A:$P,12,0),"")))))=0,"",IF($J$1="ITALIANO",VLOOKUP($E42,'DB Equipment'!$A:$P,16,0),IF($J$1="ESPAÑOL",VLOOKUP($E42,'DB Equipment'!$A:$P,15,0),IF($J$1="DEUTSCH",VLOOKUP($E42,'DB Equipment'!$A:$P,13,0),IF($J$1="FRANÇAIS",VLOOKUP($E42,'DB Equipment'!$A:$P,14,0),IF($J$1="ENGLISH",VLOOKUP($E42,'DB Equipment'!$A:$P,12,0),""))))))</f>
        <v>ATF Gearkare</v>
      </c>
      <c r="K42" s="60">
        <f>IF(L$1="Germany",VLOOKUP(E42,Prices!A:AA,16,0),VLOOKUP(E42,Prices!A:AA,3,0))</f>
        <v>6070</v>
      </c>
      <c r="L42" s="155">
        <f>VLOOKUP(E42,Prices!A:AA,HLOOKUP(L$1&amp;"D",Prices!A:AA,2,0),0)</f>
        <v>0.55000000000000004</v>
      </c>
      <c r="M42" s="155" t="str">
        <f>IF(VLOOKUP(E42,Prices!A:AA,HLOOKUP(L$1&amp;"2",Prices!A:AA,2,0),0)="","",VLOOKUP(E42,Prices!A:AA,HLOOKUP(L$1&amp;"2",Prices!A:AA,2,0),0))</f>
        <v/>
      </c>
      <c r="N42" s="156">
        <f t="shared" si="0"/>
        <v>2731.4999999999995</v>
      </c>
    </row>
    <row r="43" spans="1:33" s="62" customFormat="1" ht="200.1" customHeight="1" x14ac:dyDescent="0.2">
      <c r="A43" s="178"/>
      <c r="B43" s="66"/>
      <c r="C43" s="181" t="str">
        <f>IF($J$1="ITALIANO",VLOOKUP(E43,'DB Equipment'!$A:$K,7,0),IF($J$1="ESPAÑOL",VLOOKUP(E43,'DB Equipment'!$A:$K,6,0),IF($J$1="DEUTSCH",VLOOKUP(E43,'DB Equipment'!$A:$K,4,0),IF($J$1="FRANÇAIS",VLOOKUP(E43,'DB Equipment'!$A:$K,5,0),IF($J$1="ENGLISH",VLOOKUP(E43,'DB Equipment'!$A:$K,3,0),"")))))</f>
        <v>ATF</v>
      </c>
      <c r="D43" s="187" t="str">
        <f>VLOOKUP(E43,'DB Equipment'!A:P,2,0)</f>
        <v>ATF Gearkare</v>
      </c>
      <c r="E43" s="54" t="s">
        <v>1488</v>
      </c>
      <c r="F43" s="55" t="str">
        <f>VLOOKUP(E43,'DB Equipment'!A:K,8,0)</f>
        <v>ATF Gearkare Simulator</v>
      </c>
      <c r="G43" s="56" t="str">
        <f>IF(VLOOKUP(E43,'DB Equipment'!A:K,9,0)=0,"",VLOOKUP(E43,'DB Equipment'!A:K,9,0))</f>
        <v/>
      </c>
      <c r="H43" s="57" t="str">
        <f>IF(VLOOKUP(E43,'DB Equipment'!A:K,10,0)=0,"",VLOOKUP(E43,'DB Equipment'!A:K,10,0))</f>
        <v>220-240V 50/60 Hz</v>
      </c>
      <c r="I43" s="58" t="str">
        <f>IF(VLOOKUP(E43,'DB Equipment'!A:K,11,0)=0,"",VLOOKUP(E43,'DB Equipment'!A:K,11,0))</f>
        <v/>
      </c>
      <c r="J43" s="59" t="str">
        <f>IF(IF($J$1="ITALIANO",VLOOKUP($E43,'DB Equipment'!$A:$P,16,0),IF($J$1="ESPAÑOL",VLOOKUP($E43,'DB Equipment'!$A:$P,15,0),IF($J$1="DEUTSCH",VLOOKUP($E43,'DB Equipment'!$A:$P,13,0),IF($J$1="FRANÇAIS",VLOOKUP($E43,'DB Equipment'!$A:$P,14,0),IF($J$1="ENGLISH",VLOOKUP($E43,'DB Equipment'!$A:$P,12,0),"")))))=0,"",IF($J$1="ITALIANO",VLOOKUP($E43,'DB Equipment'!$A:$P,16,0),IF($J$1="ESPAÑOL",VLOOKUP($E43,'DB Equipment'!$A:$P,15,0),IF($J$1="DEUTSCH",VLOOKUP($E43,'DB Equipment'!$A:$P,13,0),IF($J$1="FRANÇAIS",VLOOKUP($E43,'DB Equipment'!$A:$P,14,0),IF($J$1="ENGLISH",VLOOKUP($E43,'DB Equipment'!$A:$P,12,0),""))))))</f>
        <v>ATF Gearkare Simulator</v>
      </c>
      <c r="K43" s="60">
        <f>IF(L$1="Germany",VLOOKUP(E43,Prices!A:AA,16,0),VLOOKUP(E43,Prices!A:AA,3,0))</f>
        <v>1950</v>
      </c>
      <c r="L43" s="155">
        <f>VLOOKUP(E43,Prices!A:AA,HLOOKUP(L$1&amp;"D",Prices!A:AA,2,0),0)</f>
        <v>0.55000000000000004</v>
      </c>
      <c r="M43" s="155" t="str">
        <f>IF(VLOOKUP(E43,Prices!A:AA,HLOOKUP(L$1&amp;"2",Prices!A:AA,2,0),0)="","",VLOOKUP(E43,Prices!A:AA,HLOOKUP(L$1&amp;"2",Prices!A:AA,2,0),0))</f>
        <v/>
      </c>
      <c r="N43" s="156">
        <f t="shared" si="0"/>
        <v>877.49999999999989</v>
      </c>
      <c r="O43" s="61"/>
      <c r="P43" s="61"/>
      <c r="Q43" s="61"/>
      <c r="R43" s="61"/>
      <c r="S43" s="61"/>
      <c r="T43" s="61"/>
      <c r="U43" s="61"/>
      <c r="V43" s="61"/>
      <c r="W43" s="61"/>
      <c r="X43" s="61"/>
      <c r="Y43" s="61"/>
      <c r="Z43" s="61"/>
      <c r="AA43" s="61"/>
      <c r="AB43" s="61"/>
      <c r="AC43" s="61"/>
      <c r="AD43" s="61"/>
      <c r="AE43" s="61"/>
      <c r="AF43" s="61"/>
      <c r="AG43" s="61"/>
    </row>
    <row r="44" spans="1:33" s="68" customFormat="1" ht="30.95" customHeight="1" x14ac:dyDescent="0.2">
      <c r="A44" s="159"/>
      <c r="B44" s="159"/>
      <c r="C44" s="160"/>
      <c r="D44" s="189"/>
      <c r="E44" s="161"/>
      <c r="F44" s="162"/>
      <c r="G44" s="163"/>
      <c r="H44" s="164"/>
      <c r="I44" s="160"/>
      <c r="J44" s="165"/>
      <c r="K44" s="166"/>
      <c r="L44" s="167"/>
      <c r="M44" s="167"/>
      <c r="N44" s="167"/>
      <c r="O44" s="67"/>
      <c r="P44" s="67"/>
      <c r="Q44" s="67"/>
      <c r="R44" s="67"/>
      <c r="S44" s="67"/>
      <c r="T44" s="67"/>
    </row>
    <row r="45" spans="1:33" s="68" customFormat="1" ht="30" customHeight="1" x14ac:dyDescent="0.25">
      <c r="A45" s="69"/>
      <c r="B45" s="70"/>
      <c r="C45" s="71"/>
      <c r="D45" s="190"/>
      <c r="E45" s="72" t="str">
        <f>IFERROR(VLOOKUP($J$1,Language!$A$38:$F$42,2,0),"Select a Language Above")</f>
        <v>NOTE: all above mentioned machines in RAL 5015b, 3000, 7040 keep the same net price as showed in this list. All other colors may be available with a LP surcharge of 280€</v>
      </c>
      <c r="F45" s="73"/>
      <c r="G45" s="74"/>
      <c r="H45" s="75"/>
      <c r="I45" s="75"/>
      <c r="J45" s="76"/>
      <c r="K45" s="76"/>
      <c r="L45" s="76"/>
      <c r="M45" s="76"/>
      <c r="N45" s="77"/>
      <c r="O45" s="67"/>
    </row>
    <row r="46" spans="1:33" ht="30" customHeight="1" x14ac:dyDescent="0.35">
      <c r="E46" s="80"/>
      <c r="F46" s="81"/>
      <c r="G46" s="82"/>
      <c r="H46" s="83"/>
      <c r="I46" s="83"/>
      <c r="J46" s="84"/>
      <c r="K46" s="85"/>
      <c r="L46" s="86"/>
      <c r="M46" s="86"/>
      <c r="O46" s="88"/>
      <c r="P46" s="88"/>
      <c r="Q46" s="88"/>
      <c r="R46" s="88"/>
      <c r="S46" s="88"/>
      <c r="T46" s="88"/>
      <c r="U46" s="88"/>
    </row>
    <row r="47" spans="1:33" ht="30" customHeight="1" x14ac:dyDescent="0.35">
      <c r="E47" s="89" t="str">
        <f>IFERROR(VLOOKUP($J$1,Language!$A$45:$F$49,2,0),"Select a Language Above")</f>
        <v>Standard discount on ACCESSORIES Price List:</v>
      </c>
      <c r="F47" s="90"/>
      <c r="G47" s="91"/>
      <c r="H47" s="92">
        <v>0.4</v>
      </c>
      <c r="I47" s="93"/>
      <c r="J47" s="94"/>
      <c r="K47" s="85"/>
      <c r="L47" s="86"/>
      <c r="M47" s="86"/>
      <c r="O47" s="88"/>
      <c r="P47" s="88"/>
      <c r="Q47" s="88"/>
      <c r="R47" s="88"/>
      <c r="S47" s="88"/>
      <c r="T47" s="88"/>
      <c r="U47" s="88"/>
    </row>
    <row r="48" spans="1:33" ht="30" customHeight="1" x14ac:dyDescent="0.35">
      <c r="E48" s="89" t="str">
        <f>IFERROR(VLOOKUP($J$1,Language!$A$51:$F$55,2,0),"Select a Language Above")</f>
        <v>Standard discount on SPARE PARTS Price List:</v>
      </c>
      <c r="F48" s="90"/>
      <c r="G48" s="91"/>
      <c r="H48" s="92" t="s">
        <v>176</v>
      </c>
      <c r="I48" s="93"/>
      <c r="J48" s="94"/>
      <c r="K48" s="85"/>
      <c r="L48" s="86"/>
      <c r="M48" s="86"/>
      <c r="O48" s="88"/>
      <c r="P48" s="88"/>
      <c r="Q48" s="88"/>
      <c r="R48" s="88"/>
      <c r="S48" s="88"/>
      <c r="T48" s="88"/>
      <c r="U48" s="88"/>
    </row>
    <row r="49" spans="5:21" ht="30" customHeight="1" x14ac:dyDescent="0.35">
      <c r="E49" s="80"/>
      <c r="F49" s="81"/>
      <c r="G49" s="82"/>
      <c r="H49" s="83"/>
      <c r="I49" s="83"/>
      <c r="J49" s="84"/>
      <c r="K49" s="85"/>
      <c r="L49" s="86"/>
      <c r="M49" s="86"/>
      <c r="O49" s="88"/>
      <c r="P49" s="88"/>
      <c r="Q49" s="88"/>
      <c r="R49" s="88"/>
      <c r="S49" s="88"/>
      <c r="T49" s="88"/>
      <c r="U49" s="88"/>
    </row>
    <row r="50" spans="5:21" ht="30" customHeight="1" x14ac:dyDescent="0.35">
      <c r="E50" s="95" t="str">
        <f>IFERROR(VLOOKUP($J$1,Language!$A$58:$F$62,2,0),"Select a Language Above")</f>
        <v>Required by:</v>
      </c>
      <c r="F50" s="96"/>
      <c r="G50" s="97"/>
      <c r="H50" s="98"/>
      <c r="I50" s="94"/>
      <c r="J50" s="99"/>
      <c r="K50" s="100"/>
      <c r="L50" s="100"/>
      <c r="M50" s="100"/>
      <c r="N50" s="88"/>
      <c r="O50" s="88"/>
      <c r="P50" s="88"/>
      <c r="Q50" s="88"/>
      <c r="R50" s="88"/>
      <c r="S50" s="88"/>
      <c r="T50" s="88"/>
    </row>
    <row r="51" spans="5:21" ht="30" customHeight="1" x14ac:dyDescent="0.35">
      <c r="E51" s="101" t="str">
        <f>IFERROR(VLOOKUP($J$1,Language!$A$65:$F$69,2,0),"Select a Language Above")</f>
        <v>Date:</v>
      </c>
      <c r="F51" s="102"/>
      <c r="G51" s="103"/>
      <c r="H51" s="104"/>
      <c r="I51" s="94"/>
      <c r="J51" s="99"/>
      <c r="K51" s="100"/>
      <c r="L51" s="100"/>
      <c r="M51" s="100"/>
      <c r="N51" s="88"/>
      <c r="O51" s="88"/>
      <c r="P51" s="88"/>
      <c r="Q51" s="88"/>
      <c r="R51" s="88"/>
      <c r="S51" s="88"/>
      <c r="T51" s="88"/>
    </row>
    <row r="52" spans="5:21" ht="30" customHeight="1" x14ac:dyDescent="0.35">
      <c r="E52" s="105" t="str">
        <f>IFERROR(VLOOKUP($J$1,Language!$A$72:$F$76,2,0),"Select a Language Above")</f>
        <v>Signature:</v>
      </c>
      <c r="F52" s="106"/>
      <c r="G52" s="107"/>
      <c r="H52" s="108"/>
      <c r="I52" s="94"/>
      <c r="J52" s="99"/>
      <c r="K52" s="100"/>
      <c r="L52" s="100"/>
      <c r="M52" s="100"/>
      <c r="N52" s="88"/>
      <c r="O52" s="88"/>
      <c r="P52" s="88"/>
      <c r="Q52" s="88"/>
      <c r="R52" s="88"/>
      <c r="S52" s="88"/>
      <c r="T52" s="88"/>
    </row>
    <row r="53" spans="5:21" ht="30" customHeight="1" x14ac:dyDescent="0.35">
      <c r="E53" s="109"/>
      <c r="F53" s="110"/>
      <c r="G53" s="111"/>
      <c r="H53" s="111"/>
      <c r="I53" s="94"/>
      <c r="J53" s="112"/>
      <c r="K53" s="110"/>
      <c r="L53" s="110"/>
      <c r="M53" s="110"/>
      <c r="N53" s="88"/>
      <c r="O53" s="88"/>
      <c r="P53" s="88"/>
      <c r="Q53" s="88"/>
      <c r="R53" s="88"/>
      <c r="S53" s="88"/>
      <c r="T53" s="88"/>
    </row>
    <row r="54" spans="5:21" ht="30" customHeight="1" x14ac:dyDescent="0.35">
      <c r="E54" s="95" t="str">
        <f>IFERROR(VLOOKUP($J$1,Language!$A$79:$F$83,2,0),"Select a Language Above")</f>
        <v>Approved by:</v>
      </c>
      <c r="F54" s="96"/>
      <c r="G54" s="97"/>
      <c r="H54" s="98"/>
      <c r="I54" s="94"/>
      <c r="J54" s="99"/>
      <c r="K54" s="100"/>
      <c r="L54" s="100"/>
      <c r="M54" s="100"/>
      <c r="N54" s="88"/>
      <c r="O54" s="88"/>
      <c r="P54" s="88"/>
      <c r="Q54" s="88"/>
      <c r="R54" s="88"/>
      <c r="S54" s="88"/>
      <c r="T54" s="88"/>
    </row>
    <row r="55" spans="5:21" ht="30" customHeight="1" x14ac:dyDescent="0.35">
      <c r="E55" s="101" t="str">
        <f>IFERROR(VLOOKUP($J$1,Language!$A$65:$F$69,2,0),"Select a Language Above")</f>
        <v>Date:</v>
      </c>
      <c r="F55" s="102"/>
      <c r="G55" s="103"/>
      <c r="H55" s="104"/>
      <c r="I55" s="94"/>
      <c r="J55" s="99"/>
      <c r="K55" s="100"/>
      <c r="L55" s="100"/>
      <c r="M55" s="100"/>
      <c r="N55" s="88"/>
      <c r="O55" s="88"/>
      <c r="P55" s="88"/>
      <c r="Q55" s="88"/>
      <c r="R55" s="88"/>
      <c r="S55" s="88"/>
      <c r="T55" s="88"/>
    </row>
    <row r="56" spans="5:21" ht="30" customHeight="1" x14ac:dyDescent="0.35">
      <c r="E56" s="105" t="str">
        <f>IFERROR(VLOOKUP($J$1,Language!$A$72:$F$76,2,0),"Select a Language Above")</f>
        <v>Signature:</v>
      </c>
      <c r="F56" s="106"/>
      <c r="G56" s="107"/>
      <c r="H56" s="108"/>
      <c r="I56" s="94"/>
      <c r="J56" s="99"/>
      <c r="K56" s="100"/>
      <c r="L56" s="100"/>
      <c r="M56" s="100"/>
      <c r="N56" s="88"/>
      <c r="O56" s="88"/>
      <c r="P56" s="88"/>
      <c r="Q56" s="88"/>
      <c r="R56" s="88"/>
      <c r="S56" s="88"/>
      <c r="T56" s="88"/>
    </row>
    <row r="57" spans="5:21" ht="9.9499999999999993" customHeight="1" x14ac:dyDescent="0.35">
      <c r="E57" s="113"/>
      <c r="F57" s="79"/>
      <c r="G57" s="114"/>
      <c r="H57" s="115"/>
      <c r="I57" s="115"/>
      <c r="J57" s="78"/>
      <c r="K57" s="79"/>
      <c r="L57" s="116"/>
      <c r="M57" s="116"/>
      <c r="N57" s="79"/>
    </row>
  </sheetData>
  <sheetProtection autoFilter="0"/>
  <autoFilter ref="C10:N43" xr:uid="{00000000-0001-0000-0000-000000000000}"/>
  <mergeCells count="1">
    <mergeCell ref="L1:N1"/>
  </mergeCells>
  <phoneticPr fontId="45" type="noConversion"/>
  <pageMargins left="0.7" right="0.7" top="0.75" bottom="0.75" header="0.3" footer="0.3"/>
  <pageSetup paperSize="9" scale="15"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FE00690-642D-BC49-BA07-1F8835E1CF01}">
          <x14:formula1>
            <xm:f>Language!$A$1:$A$6</xm:f>
          </x14:formula1>
          <xm:sqref>J1</xm:sqref>
        </x14:dataValidation>
        <x14:dataValidation type="list" allowBlank="1" showInputMessage="1" showErrorMessage="1" xr:uid="{B14414EC-E608-47E1-B625-54471DCB40ED}">
          <x14:formula1>
            <xm:f>Language!$B$1:$B$7</xm:f>
          </x14:formula1>
          <xm:sqref>L1:N1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E9345-84CD-7B4F-BDA1-D2B3844B0346}">
  <sheetPr filterMode="1"/>
  <dimension ref="A1:P233"/>
  <sheetViews>
    <sheetView showGridLines="0" tabSelected="1" zoomScale="70" zoomScaleNormal="70" zoomScaleSheetLayoutView="70" zoomScalePageLayoutView="140" workbookViewId="0">
      <pane ySplit="10" topLeftCell="A196" activePane="bottomLeft" state="frozen"/>
      <selection pane="bottomLeft" activeCell="J102" sqref="J102:J210"/>
    </sheetView>
  </sheetViews>
  <sheetFormatPr defaultColWidth="9.140625" defaultRowHeight="13.5" x14ac:dyDescent="0.25"/>
  <cols>
    <col min="1" max="1" width="4.7109375" style="22" customWidth="1"/>
    <col min="2" max="2" width="20.7109375" style="78" customWidth="1"/>
    <col min="3" max="3" width="30.7109375" style="78" customWidth="1"/>
    <col min="4" max="4" width="34.7109375" style="78" customWidth="1"/>
    <col min="5" max="5" width="38.7109375" style="120" customWidth="1"/>
    <col min="6" max="6" width="60.7109375" style="22" customWidth="1"/>
    <col min="7" max="7" width="30.7109375" style="22" customWidth="1"/>
    <col min="8" max="8" width="18.7109375" style="144" customWidth="1"/>
    <col min="9" max="10" width="18.7109375" style="22" customWidth="1"/>
    <col min="11" max="16384" width="9.140625" style="22"/>
  </cols>
  <sheetData>
    <row r="1" spans="1:16" ht="39.950000000000003" customHeight="1" x14ac:dyDescent="0.25">
      <c r="A1" s="147"/>
      <c r="B1" s="169"/>
      <c r="C1" s="170"/>
      <c r="D1" s="170" t="s">
        <v>1533</v>
      </c>
      <c r="E1" s="171"/>
      <c r="F1" s="171"/>
      <c r="G1" s="145" t="s">
        <v>0</v>
      </c>
      <c r="H1" s="21" t="str">
        <f>IFERROR(VLOOKUP($G$1,Language!$A$11:$F$15,5,0),"Select a Language Above")&amp;"  2026.01.01"</f>
        <v>Validity  2026.01.01</v>
      </c>
      <c r="I1" s="241" t="s">
        <v>721</v>
      </c>
      <c r="J1" s="243"/>
    </row>
    <row r="2" spans="1:16" s="23" customFormat="1" ht="18.75" hidden="1" x14ac:dyDescent="0.3">
      <c r="B2" s="24"/>
      <c r="C2" s="37" t="str">
        <f>IFERROR(VLOOKUP($J$1,Language!$A$11:$F$15,2,0),"Select a Language Above")</f>
        <v>Select a Language Above</v>
      </c>
      <c r="D2" s="26"/>
      <c r="E2" s="27" t="str">
        <f>IFERROR(VLOOKUP($G$1,Language!$C:$J,2,FALSE),"Select a Language Above")</f>
        <v>CUSTOMER CODE</v>
      </c>
      <c r="F2" s="36"/>
      <c r="G2" s="29"/>
      <c r="H2" s="30"/>
      <c r="I2" s="31"/>
      <c r="J2" s="124"/>
      <c r="K2" s="34"/>
      <c r="L2" s="34"/>
      <c r="M2" s="34"/>
      <c r="N2" s="34"/>
      <c r="O2" s="34"/>
      <c r="P2" s="34"/>
    </row>
    <row r="3" spans="1:16" s="23" customFormat="1" ht="18.75" hidden="1" x14ac:dyDescent="0.3">
      <c r="B3" s="24"/>
      <c r="C3" s="35"/>
      <c r="D3" s="26"/>
      <c r="E3" s="27" t="str">
        <f>IFERROR(VLOOKUP($G$1,Language!$C:$J,3,FALSE),"Select a Language Above")</f>
        <v>CUSTOMER NAME</v>
      </c>
      <c r="F3" s="36"/>
      <c r="G3" s="29"/>
      <c r="H3" s="30"/>
      <c r="I3" s="31"/>
      <c r="K3" s="34"/>
      <c r="L3" s="34"/>
      <c r="M3" s="34"/>
      <c r="N3" s="34"/>
      <c r="O3" s="34"/>
      <c r="P3" s="34"/>
    </row>
    <row r="4" spans="1:16" s="23" customFormat="1" ht="15.95" hidden="1" customHeight="1" x14ac:dyDescent="0.3">
      <c r="B4" s="24"/>
      <c r="D4" s="26"/>
      <c r="E4" s="27" t="str">
        <f>IFERROR(VLOOKUP($G$1,Language!$C:$J,4,FALSE),"Select a Language Above")</f>
        <v>COUNTRY</v>
      </c>
      <c r="F4" s="36"/>
      <c r="G4" s="29"/>
      <c r="H4" s="30"/>
      <c r="I4" s="31"/>
      <c r="K4" s="34"/>
      <c r="L4" s="34"/>
      <c r="M4" s="34"/>
      <c r="N4" s="34"/>
      <c r="O4" s="34"/>
      <c r="P4" s="34"/>
    </row>
    <row r="5" spans="1:16" s="23" customFormat="1" ht="18.75" hidden="1" x14ac:dyDescent="0.3">
      <c r="B5" s="24"/>
      <c r="C5" s="35"/>
      <c r="D5" s="26"/>
      <c r="E5" s="27" t="str">
        <f>IFERROR(VLOOKUP($G$1,Language!$C:$J,5,FALSE),"Select a Language Above")</f>
        <v>PAYMENT TERM</v>
      </c>
      <c r="F5" s="36"/>
      <c r="G5" s="29"/>
      <c r="H5" s="30"/>
      <c r="I5" s="31"/>
      <c r="K5" s="34"/>
      <c r="L5" s="34"/>
      <c r="M5" s="34"/>
      <c r="N5" s="34"/>
      <c r="O5" s="34"/>
      <c r="P5" s="34"/>
    </row>
    <row r="6" spans="1:16" s="23" customFormat="1" ht="18.75" hidden="1" x14ac:dyDescent="0.3">
      <c r="B6" s="24"/>
      <c r="C6" s="37" t="str">
        <f>IFERROR(VLOOKUP($J$1,Language!$A$11:$F$15,4,0),"Select a Language Above")</f>
        <v>Select a Language Above</v>
      </c>
      <c r="D6" s="26"/>
      <c r="E6" s="27" t="str">
        <f>IFERROR(VLOOKUP($G$1,Language!$C:$J,6,FALSE),"Select a Language Above")</f>
        <v>REFERENCED PRICE LIST</v>
      </c>
      <c r="F6" s="38" t="s">
        <v>720</v>
      </c>
      <c r="G6" s="29"/>
      <c r="H6" s="30"/>
      <c r="I6" s="31"/>
      <c r="K6" s="34"/>
      <c r="L6" s="34"/>
      <c r="M6" s="34"/>
      <c r="N6" s="34"/>
      <c r="O6" s="34"/>
      <c r="P6" s="34"/>
    </row>
    <row r="7" spans="1:16" s="23" customFormat="1" ht="18.75" hidden="1" x14ac:dyDescent="0.3">
      <c r="B7" s="24"/>
      <c r="C7" s="35"/>
      <c r="D7" s="26"/>
      <c r="E7" s="27" t="str">
        <f>IFERROR(VLOOKUP($G$1,Language!$C:$J,7,FALSE),"Select a Language Above")</f>
        <v>CURRENCY</v>
      </c>
      <c r="F7" s="38" t="s">
        <v>173</v>
      </c>
      <c r="G7" s="29"/>
      <c r="H7" s="30"/>
      <c r="I7" s="31"/>
      <c r="K7" s="34"/>
      <c r="L7" s="34"/>
      <c r="M7" s="34"/>
      <c r="N7" s="34"/>
      <c r="O7" s="34"/>
      <c r="P7" s="34"/>
    </row>
    <row r="8" spans="1:16" s="23" customFormat="1" ht="18.75" hidden="1" x14ac:dyDescent="0.3">
      <c r="A8" s="39"/>
      <c r="B8" s="24"/>
      <c r="C8" s="37" t="str">
        <f>IFERROR(VLOOKUP($J$1,Language!$A$11:$F$15,6,0),"Select a Language Above")</f>
        <v>Select a Language Above</v>
      </c>
      <c r="D8" s="40"/>
      <c r="E8" s="27" t="str">
        <f>IFERROR(VLOOKUP($G$1,Language!$C:$J,8,FALSE),"Select a Language Above")</f>
        <v>CREDIT LIMIT</v>
      </c>
      <c r="F8" s="41"/>
      <c r="G8" s="29"/>
      <c r="H8" s="30"/>
      <c r="I8" s="31"/>
      <c r="K8" s="34"/>
      <c r="L8" s="34"/>
      <c r="M8" s="34"/>
      <c r="N8" s="34"/>
      <c r="O8" s="34"/>
      <c r="P8" s="34"/>
    </row>
    <row r="9" spans="1:16" s="23" customFormat="1" ht="12" customHeight="1" x14ac:dyDescent="0.25">
      <c r="B9" s="43"/>
      <c r="C9" s="122"/>
      <c r="D9" s="125"/>
      <c r="E9" s="48"/>
      <c r="F9" s="44"/>
      <c r="G9" s="49"/>
      <c r="H9" s="42"/>
      <c r="I9" s="42"/>
      <c r="J9" s="42"/>
    </row>
    <row r="10" spans="1:16" s="52" customFormat="1" ht="35.1" customHeight="1" x14ac:dyDescent="0.25">
      <c r="A10" s="153"/>
      <c r="B10" s="154" t="str">
        <f>IFERROR(VLOOKUP($G$1,Language!$A$19:$N$23,2,0),"Select a Language Above")</f>
        <v>PRODUCT IMAGE</v>
      </c>
      <c r="C10" s="154" t="str">
        <f>IFERROR(VLOOKUP($G$1,Language!$A$19:$P$23,14,0),"Select a Language Above")</f>
        <v>CATEGORY</v>
      </c>
      <c r="D10" s="154" t="str">
        <f>IFERROR(VLOOKUP($G$1,Language!$A$19:$P$23,3,0),"Select a Language Above")</f>
        <v>P/N</v>
      </c>
      <c r="E10" s="154" t="str">
        <f>IFERROR(VLOOKUP($G$1,Language!$A$19:$P$23,15,0),"Select a Language Above")</f>
        <v>ITEM</v>
      </c>
      <c r="F10" s="154" t="str">
        <f>IFERROR(VLOOKUP($G$1,Language!$A$19:$P$23,6,0),"Select a Language Above")</f>
        <v>DESCRIPTION</v>
      </c>
      <c r="G10" s="154" t="str">
        <f>IFERROR(VLOOKUP($G$1,Language!$A$19:$P$23,16,0),"Select a Language Above")</f>
        <v>COMPATIBILITY</v>
      </c>
      <c r="H10" s="157" t="str">
        <f>IFERROR(VLOOKUP($G$1,Language!$A$19:$N$23,10,0),"Select a Language Above")</f>
        <v>List Price</v>
      </c>
      <c r="I10" s="158" t="str">
        <f>IFERROR(VLOOKUP($G$1,Language!$A$19:$N$23,11,0),"Select a Language Above")</f>
        <v>Discount</v>
      </c>
      <c r="J10" s="158" t="str">
        <f>IFERROR(VLOOKUP($G$1,Language!$A$19:$N$23,12,0),"Select a Language Above")</f>
        <v>Net Price</v>
      </c>
    </row>
    <row r="11" spans="1:16" s="62" customFormat="1" ht="39.950000000000003" hidden="1" customHeight="1" x14ac:dyDescent="0.2">
      <c r="A11" s="177"/>
      <c r="B11" s="126"/>
      <c r="C11" s="182" t="str">
        <f>IF($G$1="ITALIANO",VLOOKUP(D11,'DB Accessori'!$A:$P,6,0),IF($G$1="ESPAÑOL",VLOOKUP(D11,'DB Accessori'!$A:$P,5,0),IF($G$1="DEUTSCH",VLOOKUP(D11,'DB Accessori'!$A:$P,3,0),IF($G$1="FRANÇAIS",VLOOKUP(D11,'DB Accessori'!$A:$P,4,0),IF($G$1="ENGLISH",VLOOKUP(D11,'DB Accessori'!$A:$P,2,0),"")))))</f>
        <v>PDL</v>
      </c>
      <c r="D11" s="54" t="s">
        <v>811</v>
      </c>
      <c r="E11" s="55" t="str">
        <f>IF($G$1="ITALIANO",VLOOKUP(D11,'DB Accessori'!$A:$P,11,0),IF($G$1="ESPAÑOL",VLOOKUP(D11,'DB Accessori'!$A:$P,10,0),IF($G$1="DEUTSCH",VLOOKUP(D11,'DB Accessori'!$A:$P,8,0),IF($G$1="FRANÇAIS",VLOOKUP(D11,'DB Accessori'!$A:$P,9,0),IF($G$1="ENGLISH",VLOOKUP(D11,'DB Accessori'!$A:$P,7,0),"")))))</f>
        <v>Adaptor cable DA-5</v>
      </c>
      <c r="F11" s="127" t="str">
        <f>IF($G$1="ITALIANO",VLOOKUP(D11,'DB Accessori'!$A:$P,16,0),IF($G$1="ESPAÑOL",VLOOKUP(D11,'DB Accessori'!$A:$P,15,0),IF($G$1="DEUTSCH",VLOOKUP(D11,'DB Accessori'!$A:$P,13,0),IF($G$1="FRANÇAIS",VLOOKUP(D11,'DB Accessori'!$A:$P,14,0),IF($G$1="ENGLISH",VLOOKUP(D11,'DB Accessori'!$A:$P,12,0),"")))))</f>
        <v>Adaptor cable DA-10</v>
      </c>
      <c r="G11" s="128" t="str">
        <f>IF(IF($G$1="ITALIANO",VLOOKUP(D11,'DB Accessori'!$A:$U,21,0),IF($G$1="ESPAÑOL",VLOOKUP(D11,'DB Accessori'!$A:$U,20,0),IF($G$1="DEUTSCH",VLOOKUP(D11,'DB Accessori'!$A:$U,18,0),IF($G$1="FRANÇAIS",VLOOKUP(D11,'DB Accessori'!$A:$U,19,0),IF($G$1="ENGLISH",VLOOKUP(D11,'DB Accessori'!$A:$U,17,0),"")))))=0,"",(IF($G$1="ITALIANO",VLOOKUP(D11,'DB Accessori'!$A:$U,21,0),IF($G$1="ESPAÑOL",VLOOKUP(D11,'DB Accessori'!$A:$U,20,0),IF($G$1="DEUTSCH",VLOOKUP(D11,'DB Accessori'!$A:$U,18,0),IF($G$1="FRANÇAIS",VLOOKUP(D11,'DB Accessori'!$A:$U,19,0),IF($G$1="ENGLISH",VLOOKUP(D11,'DB Accessori'!$A:$U,17,0),"")))))))</f>
        <v>PDL 3000, 3200, 4000, 4100, 5000, 5500, 5600, 7100, 8000, 8100</v>
      </c>
      <c r="H11" s="129">
        <f>IF(I$1="Germany",VLOOKUP(D11,Prices!A:AA,16,0),VLOOKUP(D11,Prices!A:AA,3,0))</f>
        <v>114</v>
      </c>
      <c r="I11" s="155">
        <f>VLOOKUP(D11,Prices!A:AA,HLOOKUP(I$1&amp;"D",Prices!A:AA,2,0),0)</f>
        <v>0.4</v>
      </c>
      <c r="J11" s="156">
        <f>+$H11*(1-I11)</f>
        <v>68.399999999999991</v>
      </c>
    </row>
    <row r="12" spans="1:16" s="62" customFormat="1" ht="39.950000000000003" hidden="1" customHeight="1" x14ac:dyDescent="0.2">
      <c r="A12" s="177"/>
      <c r="B12" s="126"/>
      <c r="C12" s="182" t="str">
        <f>IF($G$1="ITALIANO",VLOOKUP(D12,'DB Accessori'!$A:$P,6,0),IF($G$1="ESPAÑOL",VLOOKUP(D12,'DB Accessori'!$A:$P,5,0),IF($G$1="DEUTSCH",VLOOKUP(D12,'DB Accessori'!$A:$P,3,0),IF($G$1="FRANÇAIS",VLOOKUP(D12,'DB Accessori'!$A:$P,4,0),IF($G$1="ENGLISH",VLOOKUP(D12,'DB Accessori'!$A:$P,2,0),"")))))</f>
        <v>PDL</v>
      </c>
      <c r="D12" s="54" t="s">
        <v>813</v>
      </c>
      <c r="E12" s="55" t="str">
        <f>IF($G$1="ITALIANO",VLOOKUP(D12,'DB Accessori'!$A:$P,11,0),IF($G$1="ESPAÑOL",VLOOKUP(D12,'DB Accessori'!$A:$P,10,0),IF($G$1="DEUTSCH",VLOOKUP(D12,'DB Accessori'!$A:$P,8,0),IF($G$1="FRANÇAIS",VLOOKUP(D12,'DB Accessori'!$A:$P,9,0),IF($G$1="ENGLISH",VLOOKUP(D12,'DB Accessori'!$A:$P,7,0),"")))))</f>
        <v>OBDII data cable w/o light    (16-pin cable)</v>
      </c>
      <c r="F12" s="127" t="str">
        <f>IF($G$1="ITALIANO",VLOOKUP(D12,'DB Accessori'!$A:$P,16,0),IF($G$1="ESPAÑOL",VLOOKUP(D12,'DB Accessori'!$A:$P,15,0),IF($G$1="DEUTSCH",VLOOKUP(D12,'DB Accessori'!$A:$P,13,0),IF($G$1="FRANÇAIS",VLOOKUP(D12,'DB Accessori'!$A:$P,14,0),IF($G$1="ENGLISH",VLOOKUP(D12,'DB Accessori'!$A:$P,12,0),"")))))</f>
        <v>OBDII data cable w/o light    (16-pin cable)</v>
      </c>
      <c r="G12" s="128" t="str">
        <f>IF(IF($G$1="ITALIANO",VLOOKUP(D12,'DB Accessori'!$A:$U,21,0),IF($G$1="ESPAÑOL",VLOOKUP(D12,'DB Accessori'!$A:$U,20,0),IF($G$1="DEUTSCH",VLOOKUP(D12,'DB Accessori'!$A:$U,18,0),IF($G$1="FRANÇAIS",VLOOKUP(D12,'DB Accessori'!$A:$U,19,0),IF($G$1="ENGLISH",VLOOKUP(D12,'DB Accessori'!$A:$U,17,0),"")))))=0,"",(IF($G$1="ITALIANO",VLOOKUP(D12,'DB Accessori'!$A:$U,21,0),IF($G$1="ESPAÑOL",VLOOKUP(D12,'DB Accessori'!$A:$U,20,0),IF($G$1="DEUTSCH",VLOOKUP(D12,'DB Accessori'!$A:$U,18,0),IF($G$1="FRANÇAIS",VLOOKUP(D12,'DB Accessori'!$A:$U,19,0),IF($G$1="ENGLISH",VLOOKUP(D12,'DB Accessori'!$A:$U,17,0),"")))))))</f>
        <v>PDL 3000, 3200, 4000, 4100, 5000, 5500, 7100</v>
      </c>
      <c r="H12" s="129">
        <f>IF(I$1="Germany",VLOOKUP(D12,Prices!A:AA,16,0),VLOOKUP(D12,Prices!A:AA,3,0))</f>
        <v>72</v>
      </c>
      <c r="I12" s="155">
        <f>VLOOKUP(D12,Prices!A:AA,HLOOKUP(I$1&amp;"D",Prices!A:AA,2,0),0)</f>
        <v>0.4</v>
      </c>
      <c r="J12" s="156">
        <f t="shared" ref="J12:J105" si="0">+$H12*(1-I12)</f>
        <v>43.199999999999996</v>
      </c>
    </row>
    <row r="13" spans="1:16" s="62" customFormat="1" ht="39.950000000000003" hidden="1" customHeight="1" x14ac:dyDescent="0.2">
      <c r="A13" s="177"/>
      <c r="B13" s="126"/>
      <c r="C13" s="182" t="str">
        <f>IF($G$1="ITALIANO",VLOOKUP(D13,'DB Accessori'!$A:$P,6,0),IF($G$1="ESPAÑOL",VLOOKUP(D13,'DB Accessori'!$A:$P,5,0),IF($G$1="DEUTSCH",VLOOKUP(D13,'DB Accessori'!$A:$P,3,0),IF($G$1="FRANÇAIS",VLOOKUP(D13,'DB Accessori'!$A:$P,4,0),IF($G$1="ENGLISH",VLOOKUP(D13,'DB Accessori'!$A:$P,2,0),"")))))</f>
        <v>PDL</v>
      </c>
      <c r="D13" s="54" t="s">
        <v>815</v>
      </c>
      <c r="E13" s="55" t="str">
        <f>IF($G$1="ITALIANO",VLOOKUP(D13,'DB Accessori'!$A:$P,11,0),IF($G$1="ESPAÑOL",VLOOKUP(D13,'DB Accessori'!$A:$P,10,0),IF($G$1="DEUTSCH",VLOOKUP(D13,'DB Accessori'!$A:$P,8,0),IF($G$1="FRANÇAIS",VLOOKUP(D13,'DB Accessori'!$A:$P,9,0),IF($G$1="ENGLISH",VLOOKUP(D13,'DB Accessori'!$A:$P,7,0),"")))))</f>
        <v>OBDII data cable w/ light    (16-pin cable)</v>
      </c>
      <c r="F13" s="127" t="str">
        <f>IF($G$1="ITALIANO",VLOOKUP(D13,'DB Accessori'!$A:$P,16,0),IF($G$1="ESPAÑOL",VLOOKUP(D13,'DB Accessori'!$A:$P,15,0),IF($G$1="DEUTSCH",VLOOKUP(D13,'DB Accessori'!$A:$P,13,0),IF($G$1="FRANÇAIS",VLOOKUP(D13,'DB Accessori'!$A:$P,14,0),IF($G$1="ENGLISH",VLOOKUP(D13,'DB Accessori'!$A:$P,12,0),"")))))</f>
        <v>OBDII data cable w/ light    (16-pin cable)</v>
      </c>
      <c r="G13" s="128" t="str">
        <f>IF(IF($G$1="ITALIANO",VLOOKUP(D13,'DB Accessori'!$A:$U,21,0),IF($G$1="ESPAÑOL",VLOOKUP(D13,'DB Accessori'!$A:$U,20,0),IF($G$1="DEUTSCH",VLOOKUP(D13,'DB Accessori'!$A:$U,18,0),IF($G$1="FRANÇAIS",VLOOKUP(D13,'DB Accessori'!$A:$U,19,0),IF($G$1="ENGLISH",VLOOKUP(D13,'DB Accessori'!$A:$U,17,0),"")))))=0,"",(IF($G$1="ITALIANO",VLOOKUP(D13,'DB Accessori'!$A:$U,21,0),IF($G$1="ESPAÑOL",VLOOKUP(D13,'DB Accessori'!$A:$U,20,0),IF($G$1="DEUTSCH",VLOOKUP(D13,'DB Accessori'!$A:$U,18,0),IF($G$1="FRANÇAIS",VLOOKUP(D13,'DB Accessori'!$A:$U,19,0),IF($G$1="ENGLISH",VLOOKUP(D13,'DB Accessori'!$A:$U,17,0),"")))))))</f>
        <v>PDL 4000, 4100, 5000, 5500, 5600, 7100, 8000, 8100</v>
      </c>
      <c r="H13" s="129">
        <f>IF(I$1="Germany",VLOOKUP(D13,Prices!A:AA,16,0),VLOOKUP(D13,Prices!A:AA,3,0))</f>
        <v>156</v>
      </c>
      <c r="I13" s="155">
        <f>VLOOKUP(D13,Prices!A:AA,HLOOKUP(I$1&amp;"D",Prices!A:AA,2,0),0)</f>
        <v>0.4</v>
      </c>
      <c r="J13" s="156">
        <f t="shared" si="0"/>
        <v>93.6</v>
      </c>
    </row>
    <row r="14" spans="1:16" s="62" customFormat="1" ht="39.950000000000003" hidden="1" customHeight="1" x14ac:dyDescent="0.2">
      <c r="A14" s="177"/>
      <c r="B14" s="126"/>
      <c r="C14" s="182" t="str">
        <f>IF($G$1="ITALIANO",VLOOKUP(D14,'DB Accessori'!$A:$P,6,0),IF($G$1="ESPAÑOL",VLOOKUP(D14,'DB Accessori'!$A:$P,5,0),IF($G$1="DEUTSCH",VLOOKUP(D14,'DB Accessori'!$A:$P,3,0),IF($G$1="FRANÇAIS",VLOOKUP(D14,'DB Accessori'!$A:$P,4,0),IF($G$1="ENGLISH",VLOOKUP(D14,'DB Accessori'!$A:$P,2,0),"")))))</f>
        <v>PDL</v>
      </c>
      <c r="D14" s="54" t="s">
        <v>817</v>
      </c>
      <c r="E14" s="55" t="str">
        <f>IF($G$1="ITALIANO",VLOOKUP(D14,'DB Accessori'!$A:$P,11,0),IF($G$1="ESPAÑOL",VLOOKUP(D14,'DB Accessori'!$A:$P,10,0),IF($G$1="DEUTSCH",VLOOKUP(D14,'DB Accessori'!$A:$P,8,0),IF($G$1="FRANÇAIS",VLOOKUP(D14,'DB Accessori'!$A:$P,9,0),IF($G$1="ENGLISH",VLOOKUP(D14,'DB Accessori'!$A:$P,7,0),"")))))</f>
        <v>DA-4EA Ethernet DOIP data cable</v>
      </c>
      <c r="F14" s="127" t="str">
        <f>IF($G$1="ITALIANO",VLOOKUP(D14,'DB Accessori'!$A:$P,16,0),IF($G$1="ESPAÑOL",VLOOKUP(D14,'DB Accessori'!$A:$P,15,0),IF($G$1="DEUTSCH",VLOOKUP(D14,'DB Accessori'!$A:$P,13,0),IF($G$1="FRANÇAIS",VLOOKUP(D14,'DB Accessori'!$A:$P,14,0),IF($G$1="ENGLISH",VLOOKUP(D14,'DB Accessori'!$A:$P,12,0),"")))))</f>
        <v>DA-4EA Ethernet DOIP data cable</v>
      </c>
      <c r="G14" s="128" t="str">
        <f>IF(IF($G$1="ITALIANO",VLOOKUP(D14,'DB Accessori'!$A:$U,21,0),IF($G$1="ESPAÑOL",VLOOKUP(D14,'DB Accessori'!$A:$U,20,0),IF($G$1="DEUTSCH",VLOOKUP(D14,'DB Accessori'!$A:$U,18,0),IF($G$1="FRANÇAIS",VLOOKUP(D14,'DB Accessori'!$A:$U,19,0),IF($G$1="ENGLISH",VLOOKUP(D14,'DB Accessori'!$A:$U,17,0),"")))))=0,"",(IF($G$1="ITALIANO",VLOOKUP(D14,'DB Accessori'!$A:$U,21,0),IF($G$1="ESPAÑOL",VLOOKUP(D14,'DB Accessori'!$A:$U,20,0),IF($G$1="DEUTSCH",VLOOKUP(D14,'DB Accessori'!$A:$U,18,0),IF($G$1="FRANÇAIS",VLOOKUP(D14,'DB Accessori'!$A:$U,19,0),IF($G$1="ENGLISH",VLOOKUP(D14,'DB Accessori'!$A:$U,17,0),"")))))))</f>
        <v>PDL 3200, 4100, 5500, 5600, 7100, 8000, 8100</v>
      </c>
      <c r="H14" s="129">
        <f>IF(I$1="Germany",VLOOKUP(D14,Prices!A:AA,16,0),VLOOKUP(D14,Prices!A:AA,3,0))</f>
        <v>240</v>
      </c>
      <c r="I14" s="155">
        <f>VLOOKUP(D14,Prices!A:AA,HLOOKUP(I$1&amp;"D",Prices!A:AA,2,0),0)</f>
        <v>0.4</v>
      </c>
      <c r="J14" s="156">
        <f t="shared" si="0"/>
        <v>144</v>
      </c>
    </row>
    <row r="15" spans="1:16" s="62" customFormat="1" ht="39.950000000000003" hidden="1" customHeight="1" x14ac:dyDescent="0.2">
      <c r="A15" s="177"/>
      <c r="B15" s="126"/>
      <c r="C15" s="182" t="str">
        <f>IF($G$1="ITALIANO",VLOOKUP(D15,'DB Accessori'!$A:$P,6,0),IF($G$1="ESPAÑOL",VLOOKUP(D15,'DB Accessori'!$A:$P,5,0),IF($G$1="DEUTSCH",VLOOKUP(D15,'DB Accessori'!$A:$P,3,0),IF($G$1="FRANÇAIS",VLOOKUP(D15,'DB Accessori'!$A:$P,4,0),IF($G$1="ENGLISH",VLOOKUP(D15,'DB Accessori'!$A:$P,2,0),"")))))</f>
        <v>PDL</v>
      </c>
      <c r="D15" s="54" t="s">
        <v>819</v>
      </c>
      <c r="E15" s="55" t="str">
        <f>IF($G$1="ITALIANO",VLOOKUP(D15,'DB Accessori'!$A:$P,11,0),IF($G$1="ESPAÑOL",VLOOKUP(D15,'DB Accessori'!$A:$P,10,0),IF($G$1="DEUTSCH",VLOOKUP(D15,'DB Accessori'!$A:$P,8,0),IF($G$1="FRANÇAIS",VLOOKUP(D15,'DB Accessori'!$A:$P,9,0),IF($G$1="ENGLISH",VLOOKUP(D15,'DB Accessori'!$A:$P,7,0),"")))))</f>
        <v xml:space="preserve">Soft Case </v>
      </c>
      <c r="F15" s="127" t="str">
        <f>IF($G$1="ITALIANO",VLOOKUP(D15,'DB Accessori'!$A:$P,16,0),IF($G$1="ESPAÑOL",VLOOKUP(D15,'DB Accessori'!$A:$P,15,0),IF($G$1="DEUTSCH",VLOOKUP(D15,'DB Accessori'!$A:$P,13,0),IF($G$1="FRANÇAIS",VLOOKUP(D15,'DB Accessori'!$A:$P,14,0),IF($G$1="ENGLISH",VLOOKUP(D15,'DB Accessori'!$A:$P,12,0),"")))))</f>
        <v xml:space="preserve">Soft Case </v>
      </c>
      <c r="G15" s="128" t="str">
        <f>IF(IF($G$1="ITALIANO",VLOOKUP(D15,'DB Accessori'!$A:$U,21,0),IF($G$1="ESPAÑOL",VLOOKUP(D15,'DB Accessori'!$A:$U,20,0),IF($G$1="DEUTSCH",VLOOKUP(D15,'DB Accessori'!$A:$U,18,0),IF($G$1="FRANÇAIS",VLOOKUP(D15,'DB Accessori'!$A:$U,19,0),IF($G$1="ENGLISH",VLOOKUP(D15,'DB Accessori'!$A:$U,17,0),"")))))=0,"",(IF($G$1="ITALIANO",VLOOKUP(D15,'DB Accessori'!$A:$U,21,0),IF($G$1="ESPAÑOL",VLOOKUP(D15,'DB Accessori'!$A:$U,20,0),IF($G$1="DEUTSCH",VLOOKUP(D15,'DB Accessori'!$A:$U,18,0),IF($G$1="FRANÇAIS",VLOOKUP(D15,'DB Accessori'!$A:$U,19,0),IF($G$1="ENGLISH",VLOOKUP(D15,'DB Accessori'!$A:$U,17,0),"")))))))</f>
        <v>PDL 3200, 4100, 5600, 7100, 8000, 8100</v>
      </c>
      <c r="H15" s="129">
        <f>IF(I$1="Germany",VLOOKUP(D15,Prices!A:AA,16,0),VLOOKUP(D15,Prices!A:AA,3,0))</f>
        <v>28</v>
      </c>
      <c r="I15" s="155">
        <f>VLOOKUP(D15,Prices!A:AA,HLOOKUP(I$1&amp;"D",Prices!A:AA,2,0),0)</f>
        <v>0.4</v>
      </c>
      <c r="J15" s="156">
        <f t="shared" si="0"/>
        <v>16.8</v>
      </c>
    </row>
    <row r="16" spans="1:16" s="62" customFormat="1" ht="39.950000000000003" hidden="1" customHeight="1" x14ac:dyDescent="0.2">
      <c r="A16" s="177"/>
      <c r="B16" s="126"/>
      <c r="C16" s="182" t="str">
        <f>IF($G$1="ITALIANO",VLOOKUP(D16,'DB Accessori'!$A:$P,6,0),IF($G$1="ESPAÑOL",VLOOKUP(D16,'DB Accessori'!$A:$P,5,0),IF($G$1="DEUTSCH",VLOOKUP(D16,'DB Accessori'!$A:$P,3,0),IF($G$1="FRANÇAIS",VLOOKUP(D16,'DB Accessori'!$A:$P,4,0),IF($G$1="ENGLISH",VLOOKUP(D16,'DB Accessori'!$A:$P,2,0),"")))))</f>
        <v>PDL</v>
      </c>
      <c r="D16" s="54" t="s">
        <v>821</v>
      </c>
      <c r="E16" s="55" t="str">
        <f>IF($G$1="ITALIANO",VLOOKUP(D16,'DB Accessori'!$A:$P,11,0),IF($G$1="ESPAÑOL",VLOOKUP(D16,'DB Accessori'!$A:$P,10,0),IF($G$1="DEUTSCH",VLOOKUP(D16,'DB Accessori'!$A:$P,8,0),IF($G$1="FRANÇAIS",VLOOKUP(D16,'DB Accessori'!$A:$P,9,0),IF($G$1="ENGLISH",VLOOKUP(D16,'DB Accessori'!$A:$P,7,0),"")))))</f>
        <v xml:space="preserve">Screen Protector 3 Pack                 </v>
      </c>
      <c r="F16" s="127" t="str">
        <f>IF($G$1="ITALIANO",VLOOKUP(D16,'DB Accessori'!$A:$P,16,0),IF($G$1="ESPAÑOL",VLOOKUP(D16,'DB Accessori'!$A:$P,15,0),IF($G$1="DEUTSCH",VLOOKUP(D16,'DB Accessori'!$A:$P,13,0),IF($G$1="FRANÇAIS",VLOOKUP(D16,'DB Accessori'!$A:$P,14,0),IF($G$1="ENGLISH",VLOOKUP(D16,'DB Accessori'!$A:$P,12,0),"")))))</f>
        <v xml:space="preserve">Screen Protector 3 Pack                 </v>
      </c>
      <c r="G16" s="128" t="str">
        <f>IF(IF($G$1="ITALIANO",VLOOKUP(D16,'DB Accessori'!$A:$U,21,0),IF($G$1="ESPAÑOL",VLOOKUP(D16,'DB Accessori'!$A:$U,20,0),IF($G$1="DEUTSCH",VLOOKUP(D16,'DB Accessori'!$A:$U,18,0),IF($G$1="FRANÇAIS",VLOOKUP(D16,'DB Accessori'!$A:$U,19,0),IF($G$1="ENGLISH",VLOOKUP(D16,'DB Accessori'!$A:$U,17,0),"")))))=0,"",(IF($G$1="ITALIANO",VLOOKUP(D16,'DB Accessori'!$A:$U,21,0),IF($G$1="ESPAÑOL",VLOOKUP(D16,'DB Accessori'!$A:$U,20,0),IF($G$1="DEUTSCH",VLOOKUP(D16,'DB Accessori'!$A:$U,18,0),IF($G$1="FRANÇAIS",VLOOKUP(D16,'DB Accessori'!$A:$U,19,0),IF($G$1="ENGLISH",VLOOKUP(D16,'DB Accessori'!$A:$U,17,0),"")))))))</f>
        <v>PDL 4000, 4100, 5600, 8000, 8100</v>
      </c>
      <c r="H16" s="129">
        <f>IF(I$1="Germany",VLOOKUP(D16,Prices!A:AA,16,0),VLOOKUP(D16,Prices!A:AA,3,0))</f>
        <v>36</v>
      </c>
      <c r="I16" s="155">
        <f>VLOOKUP(D16,Prices!A:AA,HLOOKUP(I$1&amp;"D",Prices!A:AA,2,0),0)</f>
        <v>0.4</v>
      </c>
      <c r="J16" s="156">
        <f t="shared" si="0"/>
        <v>21.599999999999998</v>
      </c>
    </row>
    <row r="17" spans="1:10" s="62" customFormat="1" ht="39.950000000000003" hidden="1" customHeight="1" x14ac:dyDescent="0.2">
      <c r="A17" s="177"/>
      <c r="B17" s="126"/>
      <c r="C17" s="182" t="str">
        <f>IF($G$1="ITALIANO",VLOOKUP(D17,'DB Accessori'!$A:$P,6,0),IF($G$1="ESPAÑOL",VLOOKUP(D17,'DB Accessori'!$A:$P,5,0),IF($G$1="DEUTSCH",VLOOKUP(D17,'DB Accessori'!$A:$P,3,0),IF($G$1="FRANÇAIS",VLOOKUP(D17,'DB Accessori'!$A:$P,4,0),IF($G$1="ENGLISH",VLOOKUP(D17,'DB Accessori'!$A:$P,2,0),"")))))</f>
        <v>PDL</v>
      </c>
      <c r="D17" s="54" t="s">
        <v>829</v>
      </c>
      <c r="E17" s="55" t="str">
        <f>IF($G$1="ITALIANO",VLOOKUP(D17,'DB Accessori'!$A:$P,11,0),IF($G$1="ESPAÑOL",VLOOKUP(D17,'DB Accessori'!$A:$P,10,0),IF($G$1="DEUTSCH",VLOOKUP(D17,'DB Accessori'!$A:$P,8,0),IF($G$1="FRANÇAIS",VLOOKUP(D17,'DB Accessori'!$A:$P,9,0),IF($G$1="ENGLISH",VLOOKUP(D17,'DB Accessori'!$A:$P,7,0),"")))))</f>
        <v>PDL 4100 Software update for 1 year (2 minimum per year)</v>
      </c>
      <c r="F17" s="127" t="str">
        <f>IF($G$1="ITALIANO",VLOOKUP(D17,'DB Accessori'!$A:$P,16,0),IF($G$1="ESPAÑOL",VLOOKUP(D17,'DB Accessori'!$A:$P,15,0),IF($G$1="DEUTSCH",VLOOKUP(D17,'DB Accessori'!$A:$P,13,0),IF($G$1="FRANÇAIS",VLOOKUP(D17,'DB Accessori'!$A:$P,14,0),IF($G$1="ENGLISH",VLOOKUP(D17,'DB Accessori'!$A:$P,12,0),"")))))</f>
        <v>PDL 4100 Software update for 1 year (2 minimum per year)</v>
      </c>
      <c r="G17" s="128" t="str">
        <f>IF(IF($G$1="ITALIANO",VLOOKUP(D17,'DB Accessori'!$A:$U,21,0),IF($G$1="ESPAÑOL",VLOOKUP(D17,'DB Accessori'!$A:$U,20,0),IF($G$1="DEUTSCH",VLOOKUP(D17,'DB Accessori'!$A:$U,18,0),IF($G$1="FRANÇAIS",VLOOKUP(D17,'DB Accessori'!$A:$U,19,0),IF($G$1="ENGLISH",VLOOKUP(D17,'DB Accessori'!$A:$U,17,0),"")))))=0,"",(IF($G$1="ITALIANO",VLOOKUP(D17,'DB Accessori'!$A:$U,21,0),IF($G$1="ESPAÑOL",VLOOKUP(D17,'DB Accessori'!$A:$U,20,0),IF($G$1="DEUTSCH",VLOOKUP(D17,'DB Accessori'!$A:$U,18,0),IF($G$1="FRANÇAIS",VLOOKUP(D17,'DB Accessori'!$A:$U,19,0),IF($G$1="ENGLISH",VLOOKUP(D17,'DB Accessori'!$A:$U,17,0),"")))))))</f>
        <v>PDL 4100</v>
      </c>
      <c r="H17" s="129">
        <f>IF(I$1="Germany",VLOOKUP(D17,Prices!A:AA,16,0),VLOOKUP(D17,Prices!A:AA,3,0))</f>
        <v>818</v>
      </c>
      <c r="I17" s="155">
        <f>VLOOKUP(D17,Prices!A:AA,HLOOKUP(I$1&amp;"D",Prices!A:AA,2,0),0)</f>
        <v>0.4</v>
      </c>
      <c r="J17" s="156">
        <f t="shared" si="0"/>
        <v>490.79999999999995</v>
      </c>
    </row>
    <row r="18" spans="1:10" s="62" customFormat="1" ht="75" hidden="1" x14ac:dyDescent="0.2">
      <c r="A18" s="177"/>
      <c r="B18" s="126"/>
      <c r="C18" s="182" t="str">
        <f>IF($G$1="ITALIANO",VLOOKUP(D18,'DB Accessori'!$A:$P,6,0),IF($G$1="ESPAÑOL",VLOOKUP(D18,'DB Accessori'!$A:$P,5,0),IF($G$1="DEUTSCH",VLOOKUP(D18,'DB Accessori'!$A:$P,3,0),IF($G$1="FRANÇAIS",VLOOKUP(D18,'DB Accessori'!$A:$P,4,0),IF($G$1="ENGLISH",VLOOKUP(D18,'DB Accessori'!$A:$P,2,0),"")))))</f>
        <v>PDL</v>
      </c>
      <c r="D18" s="54" t="s">
        <v>831</v>
      </c>
      <c r="E18" s="55" t="str">
        <f>IF($G$1="ITALIANO",VLOOKUP(D18,'DB Accessori'!$A:$P,11,0),IF($G$1="ESPAÑOL",VLOOKUP(D18,'DB Accessori'!$A:$P,10,0),IF($G$1="DEUTSCH",VLOOKUP(D18,'DB Accessori'!$A:$P,8,0),IF($G$1="FRANÇAIS",VLOOKUP(D18,'DB Accessori'!$A:$P,9,0),IF($G$1="ENGLISH",VLOOKUP(D18,'DB Accessori'!$A:$P,7,0),"")))))</f>
        <v>PDL 4100 Software update for 1 year (2 minimum per year)
after termination plus charge for re-activation</v>
      </c>
      <c r="F18" s="127" t="str">
        <f>IF($G$1="ITALIANO",VLOOKUP(D18,'DB Accessori'!$A:$P,16,0),IF($G$1="ESPAÑOL",VLOOKUP(D18,'DB Accessori'!$A:$P,15,0),IF($G$1="DEUTSCH",VLOOKUP(D18,'DB Accessori'!$A:$P,13,0),IF($G$1="FRANÇAIS",VLOOKUP(D18,'DB Accessori'!$A:$P,14,0),IF($G$1="ENGLISH",VLOOKUP(D18,'DB Accessori'!$A:$P,12,0),"")))))</f>
        <v>PDL 4100 Software update for 1 year (2 minimum per year)
after termination plus charge for re-activation</v>
      </c>
      <c r="G18" s="128" t="str">
        <f>IF(IF($G$1="ITALIANO",VLOOKUP(D18,'DB Accessori'!$A:$U,21,0),IF($G$1="ESPAÑOL",VLOOKUP(D18,'DB Accessori'!$A:$U,20,0),IF($G$1="DEUTSCH",VLOOKUP(D18,'DB Accessori'!$A:$U,18,0),IF($G$1="FRANÇAIS",VLOOKUP(D18,'DB Accessori'!$A:$U,19,0),IF($G$1="ENGLISH",VLOOKUP(D18,'DB Accessori'!$A:$U,17,0),"")))))=0,"",(IF($G$1="ITALIANO",VLOOKUP(D18,'DB Accessori'!$A:$U,21,0),IF($G$1="ESPAÑOL",VLOOKUP(D18,'DB Accessori'!$A:$U,20,0),IF($G$1="DEUTSCH",VLOOKUP(D18,'DB Accessori'!$A:$U,18,0),IF($G$1="FRANÇAIS",VLOOKUP(D18,'DB Accessori'!$A:$U,19,0),IF($G$1="ENGLISH",VLOOKUP(D18,'DB Accessori'!$A:$U,17,0),"")))))))</f>
        <v>PDL 4100</v>
      </c>
      <c r="H18" s="129">
        <f>IF(I$1="Germany",VLOOKUP(D18,Prices!A:AA,16,0),VLOOKUP(D18,Prices!A:AA,3,0))</f>
        <v>1172</v>
      </c>
      <c r="I18" s="155">
        <f>VLOOKUP(D18,Prices!A:AA,HLOOKUP(I$1&amp;"D",Prices!A:AA,2,0),0)</f>
        <v>0.4</v>
      </c>
      <c r="J18" s="156">
        <f t="shared" si="0"/>
        <v>703.19999999999993</v>
      </c>
    </row>
    <row r="19" spans="1:10" s="62" customFormat="1" ht="39.950000000000003" hidden="1" customHeight="1" x14ac:dyDescent="0.2">
      <c r="A19" s="177"/>
      <c r="B19" s="126"/>
      <c r="C19" s="182" t="str">
        <f>IF($G$1="ITALIANO",VLOOKUP(D19,'DB Accessori'!$A:$P,6,0),IF($G$1="ESPAÑOL",VLOOKUP(D19,'DB Accessori'!$A:$P,5,0),IF($G$1="DEUTSCH",VLOOKUP(D19,'DB Accessori'!$A:$P,3,0),IF($G$1="FRANÇAIS",VLOOKUP(D19,'DB Accessori'!$A:$P,4,0),IF($G$1="ENGLISH",VLOOKUP(D19,'DB Accessori'!$A:$P,2,0),"")))))</f>
        <v>PDL</v>
      </c>
      <c r="D19" s="54" t="s">
        <v>833</v>
      </c>
      <c r="E19" s="55" t="str">
        <f>IF($G$1="ITALIANO",VLOOKUP(D19,'DB Accessori'!$A:$P,11,0),IF($G$1="ESPAÑOL",VLOOKUP(D19,'DB Accessori'!$A:$P,10,0),IF($G$1="DEUTSCH",VLOOKUP(D19,'DB Accessori'!$A:$P,8,0),IF($G$1="FRANÇAIS",VLOOKUP(D19,'DB Accessori'!$A:$P,9,0),IF($G$1="ENGLISH",VLOOKUP(D19,'DB Accessori'!$A:$P,7,0),"")))))</f>
        <v>PDL 4100 Software update for 2 years (2 minimum per year)</v>
      </c>
      <c r="F19" s="127" t="str">
        <f>IF($G$1="ITALIANO",VLOOKUP(D19,'DB Accessori'!$A:$P,16,0),IF($G$1="ESPAÑOL",VLOOKUP(D19,'DB Accessori'!$A:$P,15,0),IF($G$1="DEUTSCH",VLOOKUP(D19,'DB Accessori'!$A:$P,13,0),IF($G$1="FRANÇAIS",VLOOKUP(D19,'DB Accessori'!$A:$P,14,0),IF($G$1="ENGLISH",VLOOKUP(D19,'DB Accessori'!$A:$P,12,0),"")))))</f>
        <v>PDL 4100 Software update for 2 years (2 minimum per year)</v>
      </c>
      <c r="G19" s="128" t="str">
        <f>IF(IF($G$1="ITALIANO",VLOOKUP(D19,'DB Accessori'!$A:$U,21,0),IF($G$1="ESPAÑOL",VLOOKUP(D19,'DB Accessori'!$A:$U,20,0),IF($G$1="DEUTSCH",VLOOKUP(D19,'DB Accessori'!$A:$U,18,0),IF($G$1="FRANÇAIS",VLOOKUP(D19,'DB Accessori'!$A:$U,19,0),IF($G$1="ENGLISH",VLOOKUP(D19,'DB Accessori'!$A:$U,17,0),"")))))=0,"",(IF($G$1="ITALIANO",VLOOKUP(D19,'DB Accessori'!$A:$U,21,0),IF($G$1="ESPAÑOL",VLOOKUP(D19,'DB Accessori'!$A:$U,20,0),IF($G$1="DEUTSCH",VLOOKUP(D19,'DB Accessori'!$A:$U,18,0),IF($G$1="FRANÇAIS",VLOOKUP(D19,'DB Accessori'!$A:$U,19,0),IF($G$1="ENGLISH",VLOOKUP(D19,'DB Accessori'!$A:$U,17,0),"")))))))</f>
        <v>PDL 4100</v>
      </c>
      <c r="H19" s="129">
        <f>IF(I$1="Germany",VLOOKUP(D19,Prices!A:AA,16,0),VLOOKUP(D19,Prices!A:AA,3,0))</f>
        <v>1474</v>
      </c>
      <c r="I19" s="155">
        <f>VLOOKUP(D19,Prices!A:AA,HLOOKUP(I$1&amp;"D",Prices!A:AA,2,0),0)</f>
        <v>0.4</v>
      </c>
      <c r="J19" s="156">
        <f t="shared" si="0"/>
        <v>884.4</v>
      </c>
    </row>
    <row r="20" spans="1:10" s="62" customFormat="1" ht="36.75" hidden="1" customHeight="1" x14ac:dyDescent="0.2">
      <c r="A20" s="177"/>
      <c r="B20" s="126"/>
      <c r="C20" s="182" t="str">
        <f>IF($G$1="ITALIANO",VLOOKUP(D20,'DB Accessori'!$A:$P,6,0),IF($G$1="ESPAÑOL",VLOOKUP(D20,'DB Accessori'!$A:$P,5,0),IF($G$1="DEUTSCH",VLOOKUP(D20,'DB Accessori'!$A:$P,3,0),IF($G$1="FRANÇAIS",VLOOKUP(D20,'DB Accessori'!$A:$P,4,0),IF($G$1="ENGLISH",VLOOKUP(D20,'DB Accessori'!$A:$P,2,0),"")))))</f>
        <v>PDL</v>
      </c>
      <c r="D20" s="54" t="s">
        <v>1494</v>
      </c>
      <c r="E20" s="55" t="str">
        <f>IF($G$1="ITALIANO",VLOOKUP(D20,'DB Accessori'!$A:$P,11,0),IF($G$1="ESPAÑOL",VLOOKUP(D20,'DB Accessori'!$A:$P,10,0),IF($G$1="DEUTSCH",VLOOKUP(D20,'DB Accessori'!$A:$P,8,0),IF($G$1="FRANÇAIS",VLOOKUP(D20,'DB Accessori'!$A:$P,9,0),IF($G$1="ENGLISH",VLOOKUP(D20,'DB Accessori'!$A:$P,7,0),"")))))</f>
        <v>PDL 4200 Software update for 1 year (2 minimum per year)</v>
      </c>
      <c r="F20" s="127" t="str">
        <f>IF($G$1="ITALIANO",VLOOKUP(D20,'DB Accessori'!$A:$P,16,0),IF($G$1="ESPAÑOL",VLOOKUP(D20,'DB Accessori'!$A:$P,15,0),IF($G$1="DEUTSCH",VLOOKUP(D20,'DB Accessori'!$A:$P,13,0),IF($G$1="FRANÇAIS",VLOOKUP(D20,'DB Accessori'!$A:$P,14,0),IF($G$1="ENGLISH",VLOOKUP(D20,'DB Accessori'!$A:$P,12,0),"")))))</f>
        <v>PDL 4200 Software update for 1 year (2 minimum per year)</v>
      </c>
      <c r="G20" s="128" t="str">
        <f>IF(IF($G$1="ITALIANO",VLOOKUP(D20,'DB Accessori'!$A:$U,21,0),IF($G$1="ESPAÑOL",VLOOKUP(D20,'DB Accessori'!$A:$U,20,0),IF($G$1="DEUTSCH",VLOOKUP(D20,'DB Accessori'!$A:$U,18,0),IF($G$1="FRANÇAIS",VLOOKUP(D20,'DB Accessori'!$A:$U,19,0),IF($G$1="ENGLISH",VLOOKUP(D20,'DB Accessori'!$A:$U,17,0),"")))))=0,"",(IF($G$1="ITALIANO",VLOOKUP(D20,'DB Accessori'!$A:$U,21,0),IF($G$1="ESPAÑOL",VLOOKUP(D20,'DB Accessori'!$A:$U,20,0),IF($G$1="DEUTSCH",VLOOKUP(D20,'DB Accessori'!$A:$U,18,0),IF($G$1="FRANÇAIS",VLOOKUP(D20,'DB Accessori'!$A:$U,19,0),IF($G$1="ENGLISH",VLOOKUP(D20,'DB Accessori'!$A:$U,17,0),"")))))))</f>
        <v>PDL 4200</v>
      </c>
      <c r="H20" s="129">
        <f>IF(I$1="Germany",VLOOKUP(D20,Prices!A:AA,16,0),VLOOKUP(D20,Prices!A:AA,3,0))</f>
        <v>818</v>
      </c>
      <c r="I20" s="155">
        <f>VLOOKUP(D20,Prices!A:AA,HLOOKUP(I$1&amp;"D",Prices!A:AA,2,0),0)</f>
        <v>0.4</v>
      </c>
      <c r="J20" s="156">
        <f t="shared" ref="J20:J22" si="1">+$H20*(1-I20)</f>
        <v>490.79999999999995</v>
      </c>
    </row>
    <row r="21" spans="1:10" s="62" customFormat="1" ht="75" hidden="1" x14ac:dyDescent="0.2">
      <c r="A21" s="177"/>
      <c r="B21" s="126"/>
      <c r="C21" s="182" t="str">
        <f>IF($G$1="ITALIANO",VLOOKUP(D21,'DB Accessori'!$A:$P,6,0),IF($G$1="ESPAÑOL",VLOOKUP(D21,'DB Accessori'!$A:$P,5,0),IF($G$1="DEUTSCH",VLOOKUP(D21,'DB Accessori'!$A:$P,3,0),IF($G$1="FRANÇAIS",VLOOKUP(D21,'DB Accessori'!$A:$P,4,0),IF($G$1="ENGLISH",VLOOKUP(D21,'DB Accessori'!$A:$P,2,0),"")))))</f>
        <v>PDL</v>
      </c>
      <c r="D21" s="54" t="s">
        <v>1495</v>
      </c>
      <c r="E21" s="55" t="str">
        <f>IF($G$1="ITALIANO",VLOOKUP(D21,'DB Accessori'!$A:$P,11,0),IF($G$1="ESPAÑOL",VLOOKUP(D21,'DB Accessori'!$A:$P,10,0),IF($G$1="DEUTSCH",VLOOKUP(D21,'DB Accessori'!$A:$P,8,0),IF($G$1="FRANÇAIS",VLOOKUP(D21,'DB Accessori'!$A:$P,9,0),IF($G$1="ENGLISH",VLOOKUP(D21,'DB Accessori'!$A:$P,7,0),"")))))</f>
        <v>PDL 4200 Software update for 1 year (2 minimum per year)
after termination plus charge for re-activation</v>
      </c>
      <c r="F21" s="127" t="str">
        <f>IF($G$1="ITALIANO",VLOOKUP(D21,'DB Accessori'!$A:$P,16,0),IF($G$1="ESPAÑOL",VLOOKUP(D21,'DB Accessori'!$A:$P,15,0),IF($G$1="DEUTSCH",VLOOKUP(D21,'DB Accessori'!$A:$P,13,0),IF($G$1="FRANÇAIS",VLOOKUP(D21,'DB Accessori'!$A:$P,14,0),IF($G$1="ENGLISH",VLOOKUP(D21,'DB Accessori'!$A:$P,12,0),"")))))</f>
        <v>PDL 4200 Software update for 1 year (2 minimum per year)
after termination plus charge for re-activation</v>
      </c>
      <c r="G21" s="128" t="str">
        <f>IF(IF($G$1="ITALIANO",VLOOKUP(D21,'DB Accessori'!$A:$U,21,0),IF($G$1="ESPAÑOL",VLOOKUP(D21,'DB Accessori'!$A:$U,20,0),IF($G$1="DEUTSCH",VLOOKUP(D21,'DB Accessori'!$A:$U,18,0),IF($G$1="FRANÇAIS",VLOOKUP(D21,'DB Accessori'!$A:$U,19,0),IF($G$1="ENGLISH",VLOOKUP(D21,'DB Accessori'!$A:$U,17,0),"")))))=0,"",(IF($G$1="ITALIANO",VLOOKUP(D21,'DB Accessori'!$A:$U,21,0),IF($G$1="ESPAÑOL",VLOOKUP(D21,'DB Accessori'!$A:$U,20,0),IF($G$1="DEUTSCH",VLOOKUP(D21,'DB Accessori'!$A:$U,18,0),IF($G$1="FRANÇAIS",VLOOKUP(D21,'DB Accessori'!$A:$U,19,0),IF($G$1="ENGLISH",VLOOKUP(D21,'DB Accessori'!$A:$U,17,0),"")))))))</f>
        <v>PDL 4200</v>
      </c>
      <c r="H21" s="129">
        <f>IF(I$1="Germany",VLOOKUP(D21,Prices!A:AA,16,0),VLOOKUP(D21,Prices!A:AA,3,0))</f>
        <v>1172</v>
      </c>
      <c r="I21" s="155">
        <f>VLOOKUP(D21,Prices!A:AA,HLOOKUP(I$1&amp;"D",Prices!A:AA,2,0),0)</f>
        <v>0.4</v>
      </c>
      <c r="J21" s="156">
        <f t="shared" si="1"/>
        <v>703.19999999999993</v>
      </c>
    </row>
    <row r="22" spans="1:10" s="62" customFormat="1" ht="39.950000000000003" hidden="1" customHeight="1" x14ac:dyDescent="0.2">
      <c r="A22" s="177"/>
      <c r="B22" s="126"/>
      <c r="C22" s="182" t="str">
        <f>IF($G$1="ITALIANO",VLOOKUP(D22,'DB Accessori'!$A:$P,6,0),IF($G$1="ESPAÑOL",VLOOKUP(D22,'DB Accessori'!$A:$P,5,0),IF($G$1="DEUTSCH",VLOOKUP(D22,'DB Accessori'!$A:$P,3,0),IF($G$1="FRANÇAIS",VLOOKUP(D22,'DB Accessori'!$A:$P,4,0),IF($G$1="ENGLISH",VLOOKUP(D22,'DB Accessori'!$A:$P,2,0),"")))))</f>
        <v>PDL</v>
      </c>
      <c r="D22" s="54" t="s">
        <v>1496</v>
      </c>
      <c r="E22" s="55" t="str">
        <f>IF($G$1="ITALIANO",VLOOKUP(D22,'DB Accessori'!$A:$P,11,0),IF($G$1="ESPAÑOL",VLOOKUP(D22,'DB Accessori'!$A:$P,10,0),IF($G$1="DEUTSCH",VLOOKUP(D22,'DB Accessori'!$A:$P,8,0),IF($G$1="FRANÇAIS",VLOOKUP(D22,'DB Accessori'!$A:$P,9,0),IF($G$1="ENGLISH",VLOOKUP(D22,'DB Accessori'!$A:$P,7,0),"")))))</f>
        <v>PDL 4200 Software update for 2 years (2 minimum per year)</v>
      </c>
      <c r="F22" s="127" t="str">
        <f>IF($G$1="ITALIANO",VLOOKUP(D22,'DB Accessori'!$A:$P,16,0),IF($G$1="ESPAÑOL",VLOOKUP(D22,'DB Accessori'!$A:$P,15,0),IF($G$1="DEUTSCH",VLOOKUP(D22,'DB Accessori'!$A:$P,13,0),IF($G$1="FRANÇAIS",VLOOKUP(D22,'DB Accessori'!$A:$P,14,0),IF($G$1="ENGLISH",VLOOKUP(D22,'DB Accessori'!$A:$P,12,0),"")))))</f>
        <v>PDL 4200 Software update for 2 years (2 minimum per year)</v>
      </c>
      <c r="G22" s="128" t="str">
        <f>IF(IF($G$1="ITALIANO",VLOOKUP(D22,'DB Accessori'!$A:$U,21,0),IF($G$1="ESPAÑOL",VLOOKUP(D22,'DB Accessori'!$A:$U,20,0),IF($G$1="DEUTSCH",VLOOKUP(D22,'DB Accessori'!$A:$U,18,0),IF($G$1="FRANÇAIS",VLOOKUP(D22,'DB Accessori'!$A:$U,19,0),IF($G$1="ENGLISH",VLOOKUP(D22,'DB Accessori'!$A:$U,17,0),"")))))=0,"",(IF($G$1="ITALIANO",VLOOKUP(D22,'DB Accessori'!$A:$U,21,0),IF($G$1="ESPAÑOL",VLOOKUP(D22,'DB Accessori'!$A:$U,20,0),IF($G$1="DEUTSCH",VLOOKUP(D22,'DB Accessori'!$A:$U,18,0),IF($G$1="FRANÇAIS",VLOOKUP(D22,'DB Accessori'!$A:$U,19,0),IF($G$1="ENGLISH",VLOOKUP(D22,'DB Accessori'!$A:$U,17,0),"")))))))</f>
        <v>PDL 4200</v>
      </c>
      <c r="H22" s="129">
        <f>IF(I$1="Germany",VLOOKUP(D22,Prices!A:AA,16,0),VLOOKUP(D22,Prices!A:AA,3,0))</f>
        <v>1474</v>
      </c>
      <c r="I22" s="155">
        <f>VLOOKUP(D22,Prices!A:AA,HLOOKUP(I$1&amp;"D",Prices!A:AA,2,0),0)</f>
        <v>0.4</v>
      </c>
      <c r="J22" s="156">
        <f t="shared" si="1"/>
        <v>884.4</v>
      </c>
    </row>
    <row r="23" spans="1:10" s="62" customFormat="1" ht="39.950000000000003" hidden="1" customHeight="1" x14ac:dyDescent="0.2">
      <c r="A23" s="177"/>
      <c r="B23" s="126"/>
      <c r="C23" s="182" t="str">
        <f>IF($G$1="ITALIANO",VLOOKUP(D23,'DB Accessori'!$A:$P,6,0),IF($G$1="ESPAÑOL",VLOOKUP(D23,'DB Accessori'!$A:$P,5,0),IF($G$1="DEUTSCH",VLOOKUP(D23,'DB Accessori'!$A:$P,3,0),IF($G$1="FRANÇAIS",VLOOKUP(D23,'DB Accessori'!$A:$P,4,0),IF($G$1="ENGLISH",VLOOKUP(D23,'DB Accessori'!$A:$P,2,0),"")))))</f>
        <v>PDL</v>
      </c>
      <c r="D23" s="54" t="s">
        <v>835</v>
      </c>
      <c r="E23" s="55" t="str">
        <f>IF($G$1="ITALIANO",VLOOKUP(D23,'DB Accessori'!$A:$P,11,0),IF($G$1="ESPAÑOL",VLOOKUP(D23,'DB Accessori'!$A:$P,10,0),IF($G$1="DEUTSCH",VLOOKUP(D23,'DB Accessori'!$A:$P,8,0),IF($G$1="FRANÇAIS",VLOOKUP(D23,'DB Accessori'!$A:$P,9,0),IF($G$1="ENGLISH",VLOOKUP(D23,'DB Accessori'!$A:$P,7,0),"")))))</f>
        <v>PDL 7100 Software update for 1 year (2 minimum per year)</v>
      </c>
      <c r="F23" s="127" t="str">
        <f>IF($G$1="ITALIANO",VLOOKUP(D23,'DB Accessori'!$A:$P,16,0),IF($G$1="ESPAÑOL",VLOOKUP(D23,'DB Accessori'!$A:$P,15,0),IF($G$1="DEUTSCH",VLOOKUP(D23,'DB Accessori'!$A:$P,13,0),IF($G$1="FRANÇAIS",VLOOKUP(D23,'DB Accessori'!$A:$P,14,0),IF($G$1="ENGLISH",VLOOKUP(D23,'DB Accessori'!$A:$P,12,0),"")))))</f>
        <v>PDL 7100 Software update for 1 year (2 minimum per year)</v>
      </c>
      <c r="G23" s="128" t="str">
        <f>IF(IF($G$1="ITALIANO",VLOOKUP(D23,'DB Accessori'!$A:$U,21,0),IF($G$1="ESPAÑOL",VLOOKUP(D23,'DB Accessori'!$A:$U,20,0),IF($G$1="DEUTSCH",VLOOKUP(D23,'DB Accessori'!$A:$U,18,0),IF($G$1="FRANÇAIS",VLOOKUP(D23,'DB Accessori'!$A:$U,19,0),IF($G$1="ENGLISH",VLOOKUP(D23,'DB Accessori'!$A:$U,17,0),"")))))=0,"",(IF($G$1="ITALIANO",VLOOKUP(D23,'DB Accessori'!$A:$U,21,0),IF($G$1="ESPAÑOL",VLOOKUP(D23,'DB Accessori'!$A:$U,20,0),IF($G$1="DEUTSCH",VLOOKUP(D23,'DB Accessori'!$A:$U,18,0),IF($G$1="FRANÇAIS",VLOOKUP(D23,'DB Accessori'!$A:$U,19,0),IF($G$1="ENGLISH",VLOOKUP(D23,'DB Accessori'!$A:$U,17,0),"")))))))</f>
        <v>PDL 7100</v>
      </c>
      <c r="H23" s="129">
        <f>IF(I$1="Germany",VLOOKUP(D23,Prices!A:AA,16,0),VLOOKUP(D23,Prices!A:AA,3,0))</f>
        <v>818</v>
      </c>
      <c r="I23" s="155">
        <f>VLOOKUP(D23,Prices!A:AA,HLOOKUP(I$1&amp;"D",Prices!A:AA,2,0),0)</f>
        <v>0.4</v>
      </c>
      <c r="J23" s="156">
        <f t="shared" si="0"/>
        <v>490.79999999999995</v>
      </c>
    </row>
    <row r="24" spans="1:10" s="62" customFormat="1" ht="75" hidden="1" x14ac:dyDescent="0.2">
      <c r="A24" s="177"/>
      <c r="B24" s="126"/>
      <c r="C24" s="182" t="str">
        <f>IF($G$1="ITALIANO",VLOOKUP(D24,'DB Accessori'!$A:$P,6,0),IF($G$1="ESPAÑOL",VLOOKUP(D24,'DB Accessori'!$A:$P,5,0),IF($G$1="DEUTSCH",VLOOKUP(D24,'DB Accessori'!$A:$P,3,0),IF($G$1="FRANÇAIS",VLOOKUP(D24,'DB Accessori'!$A:$P,4,0),IF($G$1="ENGLISH",VLOOKUP(D24,'DB Accessori'!$A:$P,2,0),"")))))</f>
        <v>PDL</v>
      </c>
      <c r="D24" s="54" t="s">
        <v>837</v>
      </c>
      <c r="E24" s="55" t="str">
        <f>IF($G$1="ITALIANO",VLOOKUP(D24,'DB Accessori'!$A:$P,11,0),IF($G$1="ESPAÑOL",VLOOKUP(D24,'DB Accessori'!$A:$P,10,0),IF($G$1="DEUTSCH",VLOOKUP(D24,'DB Accessori'!$A:$P,8,0),IF($G$1="FRANÇAIS",VLOOKUP(D24,'DB Accessori'!$A:$P,9,0),IF($G$1="ENGLISH",VLOOKUP(D24,'DB Accessori'!$A:$P,7,0),"")))))</f>
        <v>PDL 7100 Software update for 1 year (2 minimum per year)
after termination plus charge for re-activation</v>
      </c>
      <c r="F24" s="127" t="str">
        <f>IF($G$1="ITALIANO",VLOOKUP(D24,'DB Accessori'!$A:$P,16,0),IF($G$1="ESPAÑOL",VLOOKUP(D24,'DB Accessori'!$A:$P,15,0),IF($G$1="DEUTSCH",VLOOKUP(D24,'DB Accessori'!$A:$P,13,0),IF($G$1="FRANÇAIS",VLOOKUP(D24,'DB Accessori'!$A:$P,14,0),IF($G$1="ENGLISH",VLOOKUP(D24,'DB Accessori'!$A:$P,12,0),"")))))</f>
        <v>PDL 7100 Software update for 1 year (2 minimum per year)
after termination plus charge for re-activation</v>
      </c>
      <c r="G24" s="128" t="str">
        <f>IF(IF($G$1="ITALIANO",VLOOKUP(D24,'DB Accessori'!$A:$U,21,0),IF($G$1="ESPAÑOL",VLOOKUP(D24,'DB Accessori'!$A:$U,20,0),IF($G$1="DEUTSCH",VLOOKUP(D24,'DB Accessori'!$A:$U,18,0),IF($G$1="FRANÇAIS",VLOOKUP(D24,'DB Accessori'!$A:$U,19,0),IF($G$1="ENGLISH",VLOOKUP(D24,'DB Accessori'!$A:$U,17,0),"")))))=0,"",(IF($G$1="ITALIANO",VLOOKUP(D24,'DB Accessori'!$A:$U,21,0),IF($G$1="ESPAÑOL",VLOOKUP(D24,'DB Accessori'!$A:$U,20,0),IF($G$1="DEUTSCH",VLOOKUP(D24,'DB Accessori'!$A:$U,18,0),IF($G$1="FRANÇAIS",VLOOKUP(D24,'DB Accessori'!$A:$U,19,0),IF($G$1="ENGLISH",VLOOKUP(D24,'DB Accessori'!$A:$U,17,0),"")))))))</f>
        <v>PDL 7100</v>
      </c>
      <c r="H24" s="129">
        <f>IF(I$1="Germany",VLOOKUP(D24,Prices!A:AA,16,0),VLOOKUP(D24,Prices!A:AA,3,0))</f>
        <v>1172</v>
      </c>
      <c r="I24" s="155">
        <f>VLOOKUP(D24,Prices!A:AA,HLOOKUP(I$1&amp;"D",Prices!A:AA,2,0),0)</f>
        <v>0.4</v>
      </c>
      <c r="J24" s="156">
        <f t="shared" si="0"/>
        <v>703.19999999999993</v>
      </c>
    </row>
    <row r="25" spans="1:10" s="62" customFormat="1" ht="39.950000000000003" hidden="1" customHeight="1" x14ac:dyDescent="0.2">
      <c r="A25" s="177"/>
      <c r="B25" s="126"/>
      <c r="C25" s="182" t="str">
        <f>IF($G$1="ITALIANO",VLOOKUP(D25,'DB Accessori'!$A:$P,6,0),IF($G$1="ESPAÑOL",VLOOKUP(D25,'DB Accessori'!$A:$P,5,0),IF($G$1="DEUTSCH",VLOOKUP(D25,'DB Accessori'!$A:$P,3,0),IF($G$1="FRANÇAIS",VLOOKUP(D25,'DB Accessori'!$A:$P,4,0),IF($G$1="ENGLISH",VLOOKUP(D25,'DB Accessori'!$A:$P,2,0),"")))))</f>
        <v>PDL</v>
      </c>
      <c r="D25" s="54" t="s">
        <v>839</v>
      </c>
      <c r="E25" s="55" t="str">
        <f>IF($G$1="ITALIANO",VLOOKUP(D25,'DB Accessori'!$A:$P,11,0),IF($G$1="ESPAÑOL",VLOOKUP(D25,'DB Accessori'!$A:$P,10,0),IF($G$1="DEUTSCH",VLOOKUP(D25,'DB Accessori'!$A:$P,8,0),IF($G$1="FRANÇAIS",VLOOKUP(D25,'DB Accessori'!$A:$P,9,0),IF($G$1="ENGLISH",VLOOKUP(D25,'DB Accessori'!$A:$P,7,0),"")))))</f>
        <v>PDL 7100 Software update for 2 years (2 minimum per year)</v>
      </c>
      <c r="F25" s="127" t="str">
        <f>IF($G$1="ITALIANO",VLOOKUP(D25,'DB Accessori'!$A:$P,16,0),IF($G$1="ESPAÑOL",VLOOKUP(D25,'DB Accessori'!$A:$P,15,0),IF($G$1="DEUTSCH",VLOOKUP(D25,'DB Accessori'!$A:$P,13,0),IF($G$1="FRANÇAIS",VLOOKUP(D25,'DB Accessori'!$A:$P,14,0),IF($G$1="ENGLISH",VLOOKUP(D25,'DB Accessori'!$A:$P,12,0),"")))))</f>
        <v>PDL 7100 Software update for 2 years (2 minimum per year)</v>
      </c>
      <c r="G25" s="128" t="str">
        <f>IF(IF($G$1="ITALIANO",VLOOKUP(D25,'DB Accessori'!$A:$U,21,0),IF($G$1="ESPAÑOL",VLOOKUP(D25,'DB Accessori'!$A:$U,20,0),IF($G$1="DEUTSCH",VLOOKUP(D25,'DB Accessori'!$A:$U,18,0),IF($G$1="FRANÇAIS",VLOOKUP(D25,'DB Accessori'!$A:$U,19,0),IF($G$1="ENGLISH",VLOOKUP(D25,'DB Accessori'!$A:$U,17,0),"")))))=0,"",(IF($G$1="ITALIANO",VLOOKUP(D25,'DB Accessori'!$A:$U,21,0),IF($G$1="ESPAÑOL",VLOOKUP(D25,'DB Accessori'!$A:$U,20,0),IF($G$1="DEUTSCH",VLOOKUP(D25,'DB Accessori'!$A:$U,18,0),IF($G$1="FRANÇAIS",VLOOKUP(D25,'DB Accessori'!$A:$U,19,0),IF($G$1="ENGLISH",VLOOKUP(D25,'DB Accessori'!$A:$U,17,0),"")))))))</f>
        <v>PDL 7100</v>
      </c>
      <c r="H25" s="129">
        <f>IF(I$1="Germany",VLOOKUP(D25,Prices!A:AA,16,0),VLOOKUP(D25,Prices!A:AA,3,0))</f>
        <v>1474</v>
      </c>
      <c r="I25" s="155">
        <f>VLOOKUP(D25,Prices!A:AA,HLOOKUP(I$1&amp;"D",Prices!A:AA,2,0),0)</f>
        <v>0.4</v>
      </c>
      <c r="J25" s="156">
        <f t="shared" si="0"/>
        <v>884.4</v>
      </c>
    </row>
    <row r="26" spans="1:10" s="62" customFormat="1" ht="39.950000000000003" hidden="1" customHeight="1" x14ac:dyDescent="0.2">
      <c r="A26" s="177"/>
      <c r="B26" s="126"/>
      <c r="C26" s="182" t="str">
        <f>IF($G$1="ITALIANO",VLOOKUP(D26,'DB Accessori'!$A:$P,6,0),IF($G$1="ESPAÑOL",VLOOKUP(D26,'DB Accessori'!$A:$P,5,0),IF($G$1="DEUTSCH",VLOOKUP(D26,'DB Accessori'!$A:$P,3,0),IF($G$1="FRANÇAIS",VLOOKUP(D26,'DB Accessori'!$A:$P,4,0),IF($G$1="ENGLISH",VLOOKUP(D26,'DB Accessori'!$A:$P,2,0),"")))))</f>
        <v>PDL</v>
      </c>
      <c r="D26" s="54" t="s">
        <v>841</v>
      </c>
      <c r="E26" s="55" t="str">
        <f>IF($G$1="ITALIANO",VLOOKUP(D26,'DB Accessori'!$A:$P,11,0),IF($G$1="ESPAÑOL",VLOOKUP(D26,'DB Accessori'!$A:$P,10,0),IF($G$1="DEUTSCH",VLOOKUP(D26,'DB Accessori'!$A:$P,8,0),IF($G$1="FRANÇAIS",VLOOKUP(D26,'DB Accessori'!$A:$P,9,0),IF($G$1="ENGLISH",VLOOKUP(D26,'DB Accessori'!$A:$P,7,0),"")))))</f>
        <v>PDL 5600 Software update for 1 year (2 minimum per year)</v>
      </c>
      <c r="F26" s="127" t="str">
        <f>IF($G$1="ITALIANO",VLOOKUP(D26,'DB Accessori'!$A:$P,16,0),IF($G$1="ESPAÑOL",VLOOKUP(D26,'DB Accessori'!$A:$P,15,0),IF($G$1="DEUTSCH",VLOOKUP(D26,'DB Accessori'!$A:$P,13,0),IF($G$1="FRANÇAIS",VLOOKUP(D26,'DB Accessori'!$A:$P,14,0),IF($G$1="ENGLISH",VLOOKUP(D26,'DB Accessori'!$A:$P,12,0),"")))))</f>
        <v>PDL 5600 Software update for 1 year (2 minimum per year)</v>
      </c>
      <c r="G26" s="128" t="str">
        <f>IF(IF($G$1="ITALIANO",VLOOKUP(D26,'DB Accessori'!$A:$U,21,0),IF($G$1="ESPAÑOL",VLOOKUP(D26,'DB Accessori'!$A:$U,20,0),IF($G$1="DEUTSCH",VLOOKUP(D26,'DB Accessori'!$A:$U,18,0),IF($G$1="FRANÇAIS",VLOOKUP(D26,'DB Accessori'!$A:$U,19,0),IF($G$1="ENGLISH",VLOOKUP(D26,'DB Accessori'!$A:$U,17,0),"")))))=0,"",(IF($G$1="ITALIANO",VLOOKUP(D26,'DB Accessori'!$A:$U,21,0),IF($G$1="ESPAÑOL",VLOOKUP(D26,'DB Accessori'!$A:$U,20,0),IF($G$1="DEUTSCH",VLOOKUP(D26,'DB Accessori'!$A:$U,18,0),IF($G$1="FRANÇAIS",VLOOKUP(D26,'DB Accessori'!$A:$U,19,0),IF($G$1="ENGLISH",VLOOKUP(D26,'DB Accessori'!$A:$U,17,0),"")))))))</f>
        <v>PDL 5600</v>
      </c>
      <c r="H26" s="129">
        <f>IF(I$1="Germany",VLOOKUP(D26,Prices!A:AA,16,0),VLOOKUP(D26,Prices!A:AA,3,0))</f>
        <v>941</v>
      </c>
      <c r="I26" s="155">
        <f>VLOOKUP(D26,Prices!A:AA,HLOOKUP(I$1&amp;"D",Prices!A:AA,2,0),0)</f>
        <v>0.4</v>
      </c>
      <c r="J26" s="156">
        <f t="shared" si="0"/>
        <v>564.6</v>
      </c>
    </row>
    <row r="27" spans="1:10" s="62" customFormat="1" ht="75" hidden="1" x14ac:dyDescent="0.2">
      <c r="A27" s="177"/>
      <c r="B27" s="126"/>
      <c r="C27" s="182" t="str">
        <f>IF($G$1="ITALIANO",VLOOKUP(D27,'DB Accessori'!$A:$P,6,0),IF($G$1="ESPAÑOL",VLOOKUP(D27,'DB Accessori'!$A:$P,5,0),IF($G$1="DEUTSCH",VLOOKUP(D27,'DB Accessori'!$A:$P,3,0),IF($G$1="FRANÇAIS",VLOOKUP(D27,'DB Accessori'!$A:$P,4,0),IF($G$1="ENGLISH",VLOOKUP(D27,'DB Accessori'!$A:$P,2,0),"")))))</f>
        <v>PDL</v>
      </c>
      <c r="D27" s="54" t="s">
        <v>843</v>
      </c>
      <c r="E27" s="55" t="str">
        <f>IF($G$1="ITALIANO",VLOOKUP(D27,'DB Accessori'!$A:$P,11,0),IF($G$1="ESPAÑOL",VLOOKUP(D27,'DB Accessori'!$A:$P,10,0),IF($G$1="DEUTSCH",VLOOKUP(D27,'DB Accessori'!$A:$P,8,0),IF($G$1="FRANÇAIS",VLOOKUP(D27,'DB Accessori'!$A:$P,9,0),IF($G$1="ENGLISH",VLOOKUP(D27,'DB Accessori'!$A:$P,7,0),"")))))</f>
        <v>PDL 5600 Software update for 1 year (2 minimum per year) after termination plus charge for re-activation</v>
      </c>
      <c r="F27" s="127" t="str">
        <f>IF($G$1="ITALIANO",VLOOKUP(D27,'DB Accessori'!$A:$P,16,0),IF($G$1="ESPAÑOL",VLOOKUP(D27,'DB Accessori'!$A:$P,15,0),IF($G$1="DEUTSCH",VLOOKUP(D27,'DB Accessori'!$A:$P,13,0),IF($G$1="FRANÇAIS",VLOOKUP(D27,'DB Accessori'!$A:$P,14,0),IF($G$1="ENGLISH",VLOOKUP(D27,'DB Accessori'!$A:$P,12,0),"")))))</f>
        <v>PDL 5600 Software update for 1 year (2 minimum per year) after termination plus charge for re-activation</v>
      </c>
      <c r="G27" s="128" t="str">
        <f>IF(IF($G$1="ITALIANO",VLOOKUP(D27,'DB Accessori'!$A:$U,21,0),IF($G$1="ESPAÑOL",VLOOKUP(D27,'DB Accessori'!$A:$U,20,0),IF($G$1="DEUTSCH",VLOOKUP(D27,'DB Accessori'!$A:$U,18,0),IF($G$1="FRANÇAIS",VLOOKUP(D27,'DB Accessori'!$A:$U,19,0),IF($G$1="ENGLISH",VLOOKUP(D27,'DB Accessori'!$A:$U,17,0),"")))))=0,"",(IF($G$1="ITALIANO",VLOOKUP(D27,'DB Accessori'!$A:$U,21,0),IF($G$1="ESPAÑOL",VLOOKUP(D27,'DB Accessori'!$A:$U,20,0),IF($G$1="DEUTSCH",VLOOKUP(D27,'DB Accessori'!$A:$U,18,0),IF($G$1="FRANÇAIS",VLOOKUP(D27,'DB Accessori'!$A:$U,19,0),IF($G$1="ENGLISH",VLOOKUP(D27,'DB Accessori'!$A:$U,17,0),"")))))))</f>
        <v>PDL 5600</v>
      </c>
      <c r="H27" s="129">
        <f>IF(I$1="Germany",VLOOKUP(D27,Prices!A:AA,16,0),VLOOKUP(D27,Prices!A:AA,3,0))</f>
        <v>1412</v>
      </c>
      <c r="I27" s="155">
        <f>VLOOKUP(D27,Prices!A:AA,HLOOKUP(I$1&amp;"D",Prices!A:AA,2,0),0)</f>
        <v>0.4</v>
      </c>
      <c r="J27" s="156">
        <f t="shared" si="0"/>
        <v>847.19999999999993</v>
      </c>
    </row>
    <row r="28" spans="1:10" s="62" customFormat="1" ht="39.950000000000003" hidden="1" customHeight="1" x14ac:dyDescent="0.2">
      <c r="A28" s="177"/>
      <c r="B28" s="126"/>
      <c r="C28" s="182" t="str">
        <f>IF($G$1="ITALIANO",VLOOKUP(D28,'DB Accessori'!$A:$P,6,0),IF($G$1="ESPAÑOL",VLOOKUP(D28,'DB Accessori'!$A:$P,5,0),IF($G$1="DEUTSCH",VLOOKUP(D28,'DB Accessori'!$A:$P,3,0),IF($G$1="FRANÇAIS",VLOOKUP(D28,'DB Accessori'!$A:$P,4,0),IF($G$1="ENGLISH",VLOOKUP(D28,'DB Accessori'!$A:$P,2,0),"")))))</f>
        <v>PDL</v>
      </c>
      <c r="D28" s="54" t="s">
        <v>845</v>
      </c>
      <c r="E28" s="55" t="str">
        <f>IF($G$1="ITALIANO",VLOOKUP(D28,'DB Accessori'!$A:$P,11,0),IF($G$1="ESPAÑOL",VLOOKUP(D28,'DB Accessori'!$A:$P,10,0),IF($G$1="DEUTSCH",VLOOKUP(D28,'DB Accessori'!$A:$P,8,0),IF($G$1="FRANÇAIS",VLOOKUP(D28,'DB Accessori'!$A:$P,9,0),IF($G$1="ENGLISH",VLOOKUP(D28,'DB Accessori'!$A:$P,7,0),"")))))</f>
        <v>PDL 5600 Software update for 2 years (2 minimum per year)</v>
      </c>
      <c r="F28" s="127" t="str">
        <f>IF($G$1="ITALIANO",VLOOKUP(D28,'DB Accessori'!$A:$P,16,0),IF($G$1="ESPAÑOL",VLOOKUP(D28,'DB Accessori'!$A:$P,15,0),IF($G$1="DEUTSCH",VLOOKUP(D28,'DB Accessori'!$A:$P,13,0),IF($G$1="FRANÇAIS",VLOOKUP(D28,'DB Accessori'!$A:$P,14,0),IF($G$1="ENGLISH",VLOOKUP(D28,'DB Accessori'!$A:$P,12,0),"")))))</f>
        <v>PDL 5600 Software update for 2 years (2 minimum per year)</v>
      </c>
      <c r="G28" s="128" t="str">
        <f>IF(IF($G$1="ITALIANO",VLOOKUP(D28,'DB Accessori'!$A:$U,21,0),IF($G$1="ESPAÑOL",VLOOKUP(D28,'DB Accessori'!$A:$U,20,0),IF($G$1="DEUTSCH",VLOOKUP(D28,'DB Accessori'!$A:$U,18,0),IF($G$1="FRANÇAIS",VLOOKUP(D28,'DB Accessori'!$A:$U,19,0),IF($G$1="ENGLISH",VLOOKUP(D28,'DB Accessori'!$A:$U,17,0),"")))))=0,"",(IF($G$1="ITALIANO",VLOOKUP(D28,'DB Accessori'!$A:$U,21,0),IF($G$1="ESPAÑOL",VLOOKUP(D28,'DB Accessori'!$A:$U,20,0),IF($G$1="DEUTSCH",VLOOKUP(D28,'DB Accessori'!$A:$U,18,0),IF($G$1="FRANÇAIS",VLOOKUP(D28,'DB Accessori'!$A:$U,19,0),IF($G$1="ENGLISH",VLOOKUP(D28,'DB Accessori'!$A:$U,17,0),"")))))))</f>
        <v>PDL 5600</v>
      </c>
      <c r="H28" s="129">
        <f>IF(I$1="Germany",VLOOKUP(D28,Prices!A:AA,16,0),VLOOKUP(D28,Prices!A:AA,3,0))</f>
        <v>1695</v>
      </c>
      <c r="I28" s="155">
        <f>VLOOKUP(D28,Prices!A:AA,HLOOKUP(I$1&amp;"D",Prices!A:AA,2,0),0)</f>
        <v>0.4</v>
      </c>
      <c r="J28" s="156">
        <f t="shared" si="0"/>
        <v>1017</v>
      </c>
    </row>
    <row r="29" spans="1:10" s="62" customFormat="1" ht="39.950000000000003" hidden="1" customHeight="1" x14ac:dyDescent="0.2">
      <c r="A29" s="177"/>
      <c r="B29" s="126"/>
      <c r="C29" s="182" t="str">
        <f>IF($G$1="ITALIANO",VLOOKUP(D29,'DB Accessori'!$A:$P,6,0),IF($G$1="ESPAÑOL",VLOOKUP(D29,'DB Accessori'!$A:$P,5,0),IF($G$1="DEUTSCH",VLOOKUP(D29,'DB Accessori'!$A:$P,3,0),IF($G$1="FRANÇAIS",VLOOKUP(D29,'DB Accessori'!$A:$P,4,0),IF($G$1="ENGLISH",VLOOKUP(D29,'DB Accessori'!$A:$P,2,0),"")))))</f>
        <v>PDL</v>
      </c>
      <c r="D29" s="54" t="s">
        <v>847</v>
      </c>
      <c r="E29" s="55" t="str">
        <f>IF($G$1="ITALIANO",VLOOKUP(D29,'DB Accessori'!$A:$P,11,0),IF($G$1="ESPAÑOL",VLOOKUP(D29,'DB Accessori'!$A:$P,10,0),IF($G$1="DEUTSCH",VLOOKUP(D29,'DB Accessori'!$A:$P,8,0),IF($G$1="FRANÇAIS",VLOOKUP(D29,'DB Accessori'!$A:$P,9,0),IF($G$1="ENGLISH",VLOOKUP(D29,'DB Accessori'!$A:$P,7,0),"")))))</f>
        <v>PDL 8000 Software update for 1 year (2 minimum per year)</v>
      </c>
      <c r="F29" s="127" t="str">
        <f>IF($G$1="ITALIANO",VLOOKUP(D29,'DB Accessori'!$A:$P,16,0),IF($G$1="ESPAÑOL",VLOOKUP(D29,'DB Accessori'!$A:$P,15,0),IF($G$1="DEUTSCH",VLOOKUP(D29,'DB Accessori'!$A:$P,13,0),IF($G$1="FRANÇAIS",VLOOKUP(D29,'DB Accessori'!$A:$P,14,0),IF($G$1="ENGLISH",VLOOKUP(D29,'DB Accessori'!$A:$P,12,0),"")))))</f>
        <v>PDL 8000 Software update for 1 year (2 minimum per year)</v>
      </c>
      <c r="G29" s="128" t="str">
        <f>IF(IF($G$1="ITALIANO",VLOOKUP(D29,'DB Accessori'!$A:$U,21,0),IF($G$1="ESPAÑOL",VLOOKUP(D29,'DB Accessori'!$A:$U,20,0),IF($G$1="DEUTSCH",VLOOKUP(D29,'DB Accessori'!$A:$U,18,0),IF($G$1="FRANÇAIS",VLOOKUP(D29,'DB Accessori'!$A:$U,19,0),IF($G$1="ENGLISH",VLOOKUP(D29,'DB Accessori'!$A:$U,17,0),"")))))=0,"",(IF($G$1="ITALIANO",VLOOKUP(D29,'DB Accessori'!$A:$U,21,0),IF($G$1="ESPAÑOL",VLOOKUP(D29,'DB Accessori'!$A:$U,20,0),IF($G$1="DEUTSCH",VLOOKUP(D29,'DB Accessori'!$A:$U,18,0),IF($G$1="FRANÇAIS",VLOOKUP(D29,'DB Accessori'!$A:$U,19,0),IF($G$1="ENGLISH",VLOOKUP(D29,'DB Accessori'!$A:$U,17,0),"")))))))</f>
        <v>PDL 8000</v>
      </c>
      <c r="H29" s="129">
        <f>IF(I$1="Germany",VLOOKUP(D29,Prices!A:AA,16,0),VLOOKUP(D29,Prices!A:AA,3,0))</f>
        <v>1032</v>
      </c>
      <c r="I29" s="155">
        <f>VLOOKUP(D29,Prices!A:AA,HLOOKUP(I$1&amp;"D",Prices!A:AA,2,0),0)</f>
        <v>0.4</v>
      </c>
      <c r="J29" s="156">
        <f t="shared" si="0"/>
        <v>619.19999999999993</v>
      </c>
    </row>
    <row r="30" spans="1:10" s="62" customFormat="1" ht="75" hidden="1" x14ac:dyDescent="0.2">
      <c r="A30" s="177"/>
      <c r="B30" s="126"/>
      <c r="C30" s="182" t="str">
        <f>IF($G$1="ITALIANO",VLOOKUP(D30,'DB Accessori'!$A:$P,6,0),IF($G$1="ESPAÑOL",VLOOKUP(D30,'DB Accessori'!$A:$P,5,0),IF($G$1="DEUTSCH",VLOOKUP(D30,'DB Accessori'!$A:$P,3,0),IF($G$1="FRANÇAIS",VLOOKUP(D30,'DB Accessori'!$A:$P,4,0),IF($G$1="ENGLISH",VLOOKUP(D30,'DB Accessori'!$A:$P,2,0),"")))))</f>
        <v>PDL</v>
      </c>
      <c r="D30" s="54" t="s">
        <v>849</v>
      </c>
      <c r="E30" s="55" t="str">
        <f>IF($G$1="ITALIANO",VLOOKUP(D30,'DB Accessori'!$A:$P,11,0),IF($G$1="ESPAÑOL",VLOOKUP(D30,'DB Accessori'!$A:$P,10,0),IF($G$1="DEUTSCH",VLOOKUP(D30,'DB Accessori'!$A:$P,8,0),IF($G$1="FRANÇAIS",VLOOKUP(D30,'DB Accessori'!$A:$P,9,0),IF($G$1="ENGLISH",VLOOKUP(D30,'DB Accessori'!$A:$P,7,0),"")))))</f>
        <v>PDL 8000 Software update for 1 year (2 minimum per year) after termination plus charge for re-activation</v>
      </c>
      <c r="F30" s="127" t="str">
        <f>IF($G$1="ITALIANO",VLOOKUP(D30,'DB Accessori'!$A:$P,16,0),IF($G$1="ESPAÑOL",VLOOKUP(D30,'DB Accessori'!$A:$P,15,0),IF($G$1="DEUTSCH",VLOOKUP(D30,'DB Accessori'!$A:$P,13,0),IF($G$1="FRANÇAIS",VLOOKUP(D30,'DB Accessori'!$A:$P,14,0),IF($G$1="ENGLISH",VLOOKUP(D30,'DB Accessori'!$A:$P,12,0),"")))))</f>
        <v>PDL 8000 Software update for 1 year (2 minimum per year) after termination plus charge for re-activation</v>
      </c>
      <c r="G30" s="128" t="str">
        <f>IF(IF($G$1="ITALIANO",VLOOKUP(D30,'DB Accessori'!$A:$U,21,0),IF($G$1="ESPAÑOL",VLOOKUP(D30,'DB Accessori'!$A:$U,20,0),IF($G$1="DEUTSCH",VLOOKUP(D30,'DB Accessori'!$A:$U,18,0),IF($G$1="FRANÇAIS",VLOOKUP(D30,'DB Accessori'!$A:$U,19,0),IF($G$1="ENGLISH",VLOOKUP(D30,'DB Accessori'!$A:$U,17,0),"")))))=0,"",(IF($G$1="ITALIANO",VLOOKUP(D30,'DB Accessori'!$A:$U,21,0),IF($G$1="ESPAÑOL",VLOOKUP(D30,'DB Accessori'!$A:$U,20,0),IF($G$1="DEUTSCH",VLOOKUP(D30,'DB Accessori'!$A:$U,18,0),IF($G$1="FRANÇAIS",VLOOKUP(D30,'DB Accessori'!$A:$U,19,0),IF($G$1="ENGLISH",VLOOKUP(D30,'DB Accessori'!$A:$U,17,0),"")))))))</f>
        <v>PDL 8000</v>
      </c>
      <c r="H30" s="129">
        <f>IF(I$1="Germany",VLOOKUP(D30,Prices!A:AA,16,0),VLOOKUP(D30,Prices!A:AA,3,0))</f>
        <v>1535</v>
      </c>
      <c r="I30" s="155">
        <f>VLOOKUP(D30,Prices!A:AA,HLOOKUP(I$1&amp;"D",Prices!A:AA,2,0),0)</f>
        <v>0.4</v>
      </c>
      <c r="J30" s="156">
        <f t="shared" si="0"/>
        <v>921</v>
      </c>
    </row>
    <row r="31" spans="1:10" s="62" customFormat="1" ht="39.950000000000003" hidden="1" customHeight="1" x14ac:dyDescent="0.2">
      <c r="A31" s="177"/>
      <c r="B31" s="126"/>
      <c r="C31" s="182" t="str">
        <f>IF($G$1="ITALIANO",VLOOKUP(D31,'DB Accessori'!$A:$P,6,0),IF($G$1="ESPAÑOL",VLOOKUP(D31,'DB Accessori'!$A:$P,5,0),IF($G$1="DEUTSCH",VLOOKUP(D31,'DB Accessori'!$A:$P,3,0),IF($G$1="FRANÇAIS",VLOOKUP(D31,'DB Accessori'!$A:$P,4,0),IF($G$1="ENGLISH",VLOOKUP(D31,'DB Accessori'!$A:$P,2,0),"")))))</f>
        <v>PDL</v>
      </c>
      <c r="D31" s="54" t="s">
        <v>851</v>
      </c>
      <c r="E31" s="55" t="str">
        <f>IF($G$1="ITALIANO",VLOOKUP(D31,'DB Accessori'!$A:$P,11,0),IF($G$1="ESPAÑOL",VLOOKUP(D31,'DB Accessori'!$A:$P,10,0),IF($G$1="DEUTSCH",VLOOKUP(D31,'DB Accessori'!$A:$P,8,0),IF($G$1="FRANÇAIS",VLOOKUP(D31,'DB Accessori'!$A:$P,9,0),IF($G$1="ENGLISH",VLOOKUP(D31,'DB Accessori'!$A:$P,7,0),"")))))</f>
        <v>PDL 8000 Software update for 2 years (2 minimum per year)</v>
      </c>
      <c r="F31" s="127" t="str">
        <f>IF($G$1="ITALIANO",VLOOKUP(D31,'DB Accessori'!$A:$P,16,0),IF($G$1="ESPAÑOL",VLOOKUP(D31,'DB Accessori'!$A:$P,15,0),IF($G$1="DEUTSCH",VLOOKUP(D31,'DB Accessori'!$A:$P,13,0),IF($G$1="FRANÇAIS",VLOOKUP(D31,'DB Accessori'!$A:$P,14,0),IF($G$1="ENGLISH",VLOOKUP(D31,'DB Accessori'!$A:$P,12,0),"")))))</f>
        <v>PDL 8000 Software update for 2 years (2 minimum per year)</v>
      </c>
      <c r="G31" s="128" t="str">
        <f>IF(IF($G$1="ITALIANO",VLOOKUP(D31,'DB Accessori'!$A:$U,21,0),IF($G$1="ESPAÑOL",VLOOKUP(D31,'DB Accessori'!$A:$U,20,0),IF($G$1="DEUTSCH",VLOOKUP(D31,'DB Accessori'!$A:$U,18,0),IF($G$1="FRANÇAIS",VLOOKUP(D31,'DB Accessori'!$A:$U,19,0),IF($G$1="ENGLISH",VLOOKUP(D31,'DB Accessori'!$A:$U,17,0),"")))))=0,"",(IF($G$1="ITALIANO",VLOOKUP(D31,'DB Accessori'!$A:$U,21,0),IF($G$1="ESPAÑOL",VLOOKUP(D31,'DB Accessori'!$A:$U,20,0),IF($G$1="DEUTSCH",VLOOKUP(D31,'DB Accessori'!$A:$U,18,0),IF($G$1="FRANÇAIS",VLOOKUP(D31,'DB Accessori'!$A:$U,19,0),IF($G$1="ENGLISH",VLOOKUP(D31,'DB Accessori'!$A:$U,17,0),"")))))))</f>
        <v>PDL 8000</v>
      </c>
      <c r="H31" s="129">
        <f>IF(I$1="Germany",VLOOKUP(D31,Prices!A:AA,16,0),VLOOKUP(D31,Prices!A:AA,3,0))</f>
        <v>1855</v>
      </c>
      <c r="I31" s="155">
        <f>VLOOKUP(D31,Prices!A:AA,HLOOKUP(I$1&amp;"D",Prices!A:AA,2,0),0)</f>
        <v>0.4</v>
      </c>
      <c r="J31" s="156">
        <f t="shared" si="0"/>
        <v>1113</v>
      </c>
    </row>
    <row r="32" spans="1:10" s="62" customFormat="1" ht="39.950000000000003" hidden="1" customHeight="1" x14ac:dyDescent="0.2">
      <c r="A32" s="177"/>
      <c r="B32" s="126"/>
      <c r="C32" s="182" t="str">
        <f>IF($G$1="ITALIANO",VLOOKUP(D32,'DB Accessori'!$A:$P,6,0),IF($G$1="ESPAÑOL",VLOOKUP(D32,'DB Accessori'!$A:$P,5,0),IF($G$1="DEUTSCH",VLOOKUP(D32,'DB Accessori'!$A:$P,3,0),IF($G$1="FRANÇAIS",VLOOKUP(D32,'DB Accessori'!$A:$P,4,0),IF($G$1="ENGLISH",VLOOKUP(D32,'DB Accessori'!$A:$P,2,0),"")))))</f>
        <v>PDL</v>
      </c>
      <c r="D32" s="54" t="s">
        <v>853</v>
      </c>
      <c r="E32" s="55" t="str">
        <f>IF($G$1="ITALIANO",VLOOKUP(D32,'DB Accessori'!$A:$P,11,0),IF($G$1="ESPAÑOL",VLOOKUP(D32,'DB Accessori'!$A:$P,10,0),IF($G$1="DEUTSCH",VLOOKUP(D32,'DB Accessori'!$A:$P,8,0),IF($G$1="FRANÇAIS",VLOOKUP(D32,'DB Accessori'!$A:$P,9,0),IF($G$1="ENGLISH",VLOOKUP(D32,'DB Accessori'!$A:$P,7,0),"")))))</f>
        <v>PDL 8100 Software update for 1 year (2 minimum per year)</v>
      </c>
      <c r="F32" s="127" t="str">
        <f>IF($G$1="ITALIANO",VLOOKUP(D32,'DB Accessori'!$A:$P,16,0),IF($G$1="ESPAÑOL",VLOOKUP(D32,'DB Accessori'!$A:$P,15,0),IF($G$1="DEUTSCH",VLOOKUP(D32,'DB Accessori'!$A:$P,13,0),IF($G$1="FRANÇAIS",VLOOKUP(D32,'DB Accessori'!$A:$P,14,0),IF($G$1="ENGLISH",VLOOKUP(D32,'DB Accessori'!$A:$P,12,0),"")))))</f>
        <v>PDL 8100 Software update for 1 year (2 minimum per year)</v>
      </c>
      <c r="G32" s="128" t="str">
        <f>IF(IF($G$1="ITALIANO",VLOOKUP(D32,'DB Accessori'!$A:$U,21,0),IF($G$1="ESPAÑOL",VLOOKUP(D32,'DB Accessori'!$A:$U,20,0),IF($G$1="DEUTSCH",VLOOKUP(D32,'DB Accessori'!$A:$U,18,0),IF($G$1="FRANÇAIS",VLOOKUP(D32,'DB Accessori'!$A:$U,19,0),IF($G$1="ENGLISH",VLOOKUP(D32,'DB Accessori'!$A:$U,17,0),"")))))=0,"",(IF($G$1="ITALIANO",VLOOKUP(D32,'DB Accessori'!$A:$U,21,0),IF($G$1="ESPAÑOL",VLOOKUP(D32,'DB Accessori'!$A:$U,20,0),IF($G$1="DEUTSCH",VLOOKUP(D32,'DB Accessori'!$A:$U,18,0),IF($G$1="FRANÇAIS",VLOOKUP(D32,'DB Accessori'!$A:$U,19,0),IF($G$1="ENGLISH",VLOOKUP(D32,'DB Accessori'!$A:$U,17,0),"")))))))</f>
        <v>PDL 8100</v>
      </c>
      <c r="H32" s="129">
        <f>IF(I$1="Germany",VLOOKUP(D32,Prices!A:AA,16,0),VLOOKUP(D32,Prices!A:AA,3,0))</f>
        <v>1032</v>
      </c>
      <c r="I32" s="155">
        <f>VLOOKUP(D32,Prices!A:AA,HLOOKUP(I$1&amp;"D",Prices!A:AA,2,0),0)</f>
        <v>0.4</v>
      </c>
      <c r="J32" s="156">
        <f t="shared" si="0"/>
        <v>619.19999999999993</v>
      </c>
    </row>
    <row r="33" spans="1:10" s="62" customFormat="1" ht="75" hidden="1" x14ac:dyDescent="0.2">
      <c r="A33" s="177"/>
      <c r="B33" s="126"/>
      <c r="C33" s="182" t="str">
        <f>IF($G$1="ITALIANO",VLOOKUP(D33,'DB Accessori'!$A:$P,6,0),IF($G$1="ESPAÑOL",VLOOKUP(D33,'DB Accessori'!$A:$P,5,0),IF($G$1="DEUTSCH",VLOOKUP(D33,'DB Accessori'!$A:$P,3,0),IF($G$1="FRANÇAIS",VLOOKUP(D33,'DB Accessori'!$A:$P,4,0),IF($G$1="ENGLISH",VLOOKUP(D33,'DB Accessori'!$A:$P,2,0),"")))))</f>
        <v>PDL</v>
      </c>
      <c r="D33" s="54" t="s">
        <v>855</v>
      </c>
      <c r="E33" s="55" t="str">
        <f>IF($G$1="ITALIANO",VLOOKUP(D33,'DB Accessori'!$A:$P,11,0),IF($G$1="ESPAÑOL",VLOOKUP(D33,'DB Accessori'!$A:$P,10,0),IF($G$1="DEUTSCH",VLOOKUP(D33,'DB Accessori'!$A:$P,8,0),IF($G$1="FRANÇAIS",VLOOKUP(D33,'DB Accessori'!$A:$P,9,0),IF($G$1="ENGLISH",VLOOKUP(D33,'DB Accessori'!$A:$P,7,0),"")))))</f>
        <v>PDL 8100 Software update for 1 year (2 minimum per year) after termination plus charge for re-activation</v>
      </c>
      <c r="F33" s="127" t="str">
        <f>IF($G$1="ITALIANO",VLOOKUP(D33,'DB Accessori'!$A:$P,16,0),IF($G$1="ESPAÑOL",VLOOKUP(D33,'DB Accessori'!$A:$P,15,0),IF($G$1="DEUTSCH",VLOOKUP(D33,'DB Accessori'!$A:$P,13,0),IF($G$1="FRANÇAIS",VLOOKUP(D33,'DB Accessori'!$A:$P,14,0),IF($G$1="ENGLISH",VLOOKUP(D33,'DB Accessori'!$A:$P,12,0),"")))))</f>
        <v>PDL 8100 Software update for 1 year (2 minimum per year) after termination plus charge for re-activation</v>
      </c>
      <c r="G33" s="128" t="str">
        <f>IF(IF($G$1="ITALIANO",VLOOKUP(D33,'DB Accessori'!$A:$U,21,0),IF($G$1="ESPAÑOL",VLOOKUP(D33,'DB Accessori'!$A:$U,20,0),IF($G$1="DEUTSCH",VLOOKUP(D33,'DB Accessori'!$A:$U,18,0),IF($G$1="FRANÇAIS",VLOOKUP(D33,'DB Accessori'!$A:$U,19,0),IF($G$1="ENGLISH",VLOOKUP(D33,'DB Accessori'!$A:$U,17,0),"")))))=0,"",(IF($G$1="ITALIANO",VLOOKUP(D33,'DB Accessori'!$A:$U,21,0),IF($G$1="ESPAÑOL",VLOOKUP(D33,'DB Accessori'!$A:$U,20,0),IF($G$1="DEUTSCH",VLOOKUP(D33,'DB Accessori'!$A:$U,18,0),IF($G$1="FRANÇAIS",VLOOKUP(D33,'DB Accessori'!$A:$U,19,0),IF($G$1="ENGLISH",VLOOKUP(D33,'DB Accessori'!$A:$U,17,0),"")))))))</f>
        <v>PDL 8100</v>
      </c>
      <c r="H33" s="129">
        <f>IF(I$1="Germany",VLOOKUP(D33,Prices!A:AA,16,0),VLOOKUP(D33,Prices!A:AA,3,0))</f>
        <v>1535</v>
      </c>
      <c r="I33" s="155">
        <f>VLOOKUP(D33,Prices!A:AA,HLOOKUP(I$1&amp;"D",Prices!A:AA,2,0),0)</f>
        <v>0.4</v>
      </c>
      <c r="J33" s="156">
        <f t="shared" si="0"/>
        <v>921</v>
      </c>
    </row>
    <row r="34" spans="1:10" s="62" customFormat="1" ht="39.950000000000003" hidden="1" customHeight="1" x14ac:dyDescent="0.2">
      <c r="A34" s="177"/>
      <c r="B34" s="126"/>
      <c r="C34" s="182" t="str">
        <f>IF($G$1="ITALIANO",VLOOKUP(D34,'DB Accessori'!$A:$P,6,0),IF($G$1="ESPAÑOL",VLOOKUP(D34,'DB Accessori'!$A:$P,5,0),IF($G$1="DEUTSCH",VLOOKUP(D34,'DB Accessori'!$A:$P,3,0),IF($G$1="FRANÇAIS",VLOOKUP(D34,'DB Accessori'!$A:$P,4,0),IF($G$1="ENGLISH",VLOOKUP(D34,'DB Accessori'!$A:$P,2,0),"")))))</f>
        <v>PDL</v>
      </c>
      <c r="D34" s="54" t="s">
        <v>857</v>
      </c>
      <c r="E34" s="55" t="str">
        <f>IF($G$1="ITALIANO",VLOOKUP(D34,'DB Accessori'!$A:$P,11,0),IF($G$1="ESPAÑOL",VLOOKUP(D34,'DB Accessori'!$A:$P,10,0),IF($G$1="DEUTSCH",VLOOKUP(D34,'DB Accessori'!$A:$P,8,0),IF($G$1="FRANÇAIS",VLOOKUP(D34,'DB Accessori'!$A:$P,9,0),IF($G$1="ENGLISH",VLOOKUP(D34,'DB Accessori'!$A:$P,7,0),"")))))</f>
        <v>PDL 8100 Software update for 2 years (2 minimum per year)</v>
      </c>
      <c r="F34" s="127" t="str">
        <f>IF($G$1="ITALIANO",VLOOKUP(D34,'DB Accessori'!$A:$P,16,0),IF($G$1="ESPAÑOL",VLOOKUP(D34,'DB Accessori'!$A:$P,15,0),IF($G$1="DEUTSCH",VLOOKUP(D34,'DB Accessori'!$A:$P,13,0),IF($G$1="FRANÇAIS",VLOOKUP(D34,'DB Accessori'!$A:$P,14,0),IF($G$1="ENGLISH",VLOOKUP(D34,'DB Accessori'!$A:$P,12,0),"")))))</f>
        <v>PDL 8100 Software update for 2 years (2 minimum per year)</v>
      </c>
      <c r="G34" s="128" t="str">
        <f>IF(IF($G$1="ITALIANO",VLOOKUP(D34,'DB Accessori'!$A:$U,21,0),IF($G$1="ESPAÑOL",VLOOKUP(D34,'DB Accessori'!$A:$U,20,0),IF($G$1="DEUTSCH",VLOOKUP(D34,'DB Accessori'!$A:$U,18,0),IF($G$1="FRANÇAIS",VLOOKUP(D34,'DB Accessori'!$A:$U,19,0),IF($G$1="ENGLISH",VLOOKUP(D34,'DB Accessori'!$A:$U,17,0),"")))))=0,"",(IF($G$1="ITALIANO",VLOOKUP(D34,'DB Accessori'!$A:$U,21,0),IF($G$1="ESPAÑOL",VLOOKUP(D34,'DB Accessori'!$A:$U,20,0),IF($G$1="DEUTSCH",VLOOKUP(D34,'DB Accessori'!$A:$U,18,0),IF($G$1="FRANÇAIS",VLOOKUP(D34,'DB Accessori'!$A:$U,19,0),IF($G$1="ENGLISH",VLOOKUP(D34,'DB Accessori'!$A:$U,17,0),"")))))))</f>
        <v>PDL 8100</v>
      </c>
      <c r="H34" s="129">
        <f>IF(I$1="Germany",VLOOKUP(D34,Prices!A:AA,16,0),VLOOKUP(D34,Prices!A:AA,3,0))</f>
        <v>1855</v>
      </c>
      <c r="I34" s="155">
        <f>VLOOKUP(D34,Prices!A:AA,HLOOKUP(I$1&amp;"D",Prices!A:AA,2,0),0)</f>
        <v>0.4</v>
      </c>
      <c r="J34" s="156">
        <f t="shared" si="0"/>
        <v>1113</v>
      </c>
    </row>
    <row r="35" spans="1:10" s="62" customFormat="1" ht="75" hidden="1" x14ac:dyDescent="0.2">
      <c r="A35" s="177"/>
      <c r="B35" s="126"/>
      <c r="C35" s="182" t="str">
        <f>IF($G$1="ITALIANO",VLOOKUP(D35,'DB Accessori'!$A:$P,6,0),IF($G$1="ESPAÑOL",VLOOKUP(D35,'DB Accessori'!$A:$P,5,0),IF($G$1="DEUTSCH",VLOOKUP(D35,'DB Accessori'!$A:$P,3,0),IF($G$1="FRANÇAIS",VLOOKUP(D35,'DB Accessori'!$A:$P,4,0),IF($G$1="ENGLISH",VLOOKUP(D35,'DB Accessori'!$A:$P,2,0),"")))))</f>
        <v>PDL</v>
      </c>
      <c r="D35" s="54" t="s">
        <v>859</v>
      </c>
      <c r="E35" s="55" t="str">
        <f>IF($G$1="ITALIANO",VLOOKUP(D35,'DB Accessori'!$A:$P,11,0),IF($G$1="ESPAÑOL",VLOOKUP(D35,'DB Accessori'!$A:$P,10,0),IF($G$1="DEUTSCH",VLOOKUP(D35,'DB Accessori'!$A:$P,8,0),IF($G$1="FRANÇAIS",VLOOKUP(D35,'DB Accessori'!$A:$P,9,0),IF($G$1="ENGLISH",VLOOKUP(D35,'DB Accessori'!$A:$P,7,0),"")))))</f>
        <v>Universal pick-up stick
for direct ignition coils (adaptor for various ignition coil designs)</v>
      </c>
      <c r="F35" s="127" t="str">
        <f>IF($G$1="ITALIANO",VLOOKUP(D35,'DB Accessori'!$A:$P,16,0),IF($G$1="ESPAÑOL",VLOOKUP(D35,'DB Accessori'!$A:$P,15,0),IF($G$1="DEUTSCH",VLOOKUP(D35,'DB Accessori'!$A:$P,13,0),IF($G$1="FRANÇAIS",VLOOKUP(D35,'DB Accessori'!$A:$P,14,0),IF($G$1="ENGLISH",VLOOKUP(D35,'DB Accessori'!$A:$P,12,0),"")))))</f>
        <v>Universal pick-up stick
for direct ignition coils (adaptor for various ignition coil designs)</v>
      </c>
      <c r="G35" s="128" t="str">
        <f>IF(IF($G$1="ITALIANO",VLOOKUP(D35,'DB Accessori'!$A:$U,21,0),IF($G$1="ESPAÑOL",VLOOKUP(D35,'DB Accessori'!$A:$U,20,0),IF($G$1="DEUTSCH",VLOOKUP(D35,'DB Accessori'!$A:$U,18,0),IF($G$1="FRANÇAIS",VLOOKUP(D35,'DB Accessori'!$A:$U,19,0),IF($G$1="ENGLISH",VLOOKUP(D35,'DB Accessori'!$A:$U,17,0),"")))))=0,"",(IF($G$1="ITALIANO",VLOOKUP(D35,'DB Accessori'!$A:$U,21,0),IF($G$1="ESPAÑOL",VLOOKUP(D35,'DB Accessori'!$A:$U,20,0),IF($G$1="DEUTSCH",VLOOKUP(D35,'DB Accessori'!$A:$U,18,0),IF($G$1="FRANÇAIS",VLOOKUP(D35,'DB Accessori'!$A:$U,19,0),IF($G$1="ENGLISH",VLOOKUP(D35,'DB Accessori'!$A:$U,17,0),"")))))))</f>
        <v>PDL 5500, PDL 5600, PDL 8000</v>
      </c>
      <c r="H35" s="129">
        <f>IF(I$1="Germany",VLOOKUP(D35,Prices!A:AA,16,0),VLOOKUP(D35,Prices!A:AA,3,0))</f>
        <v>53</v>
      </c>
      <c r="I35" s="155">
        <f>VLOOKUP(D35,Prices!A:AA,HLOOKUP(I$1&amp;"D",Prices!A:AA,2,0),0)</f>
        <v>0.4</v>
      </c>
      <c r="J35" s="156">
        <f t="shared" ref="J35:J96" si="2">+$H35*(1-I35)</f>
        <v>31.799999999999997</v>
      </c>
    </row>
    <row r="36" spans="1:10" s="62" customFormat="1" ht="39.950000000000003" hidden="1" customHeight="1" x14ac:dyDescent="0.2">
      <c r="A36" s="177"/>
      <c r="B36" s="126"/>
      <c r="C36" s="182" t="str">
        <f>IF($G$1="ITALIANO",VLOOKUP(D36,'DB Accessori'!$A:$P,6,0),IF($G$1="ESPAÑOL",VLOOKUP(D36,'DB Accessori'!$A:$P,5,0),IF($G$1="DEUTSCH",VLOOKUP(D36,'DB Accessori'!$A:$P,3,0),IF($G$1="FRANÇAIS",VLOOKUP(D36,'DB Accessori'!$A:$P,4,0),IF($G$1="ENGLISH",VLOOKUP(D36,'DB Accessori'!$A:$P,2,0),"")))))</f>
        <v>PDL</v>
      </c>
      <c r="D36" s="54" t="s">
        <v>861</v>
      </c>
      <c r="E36" s="55" t="str">
        <f>IF($G$1="ITALIANO",VLOOKUP(D36,'DB Accessori'!$A:$P,11,0),IF($G$1="ESPAÑOL",VLOOKUP(D36,'DB Accessori'!$A:$P,10,0),IF($G$1="DEUTSCH",VLOOKUP(D36,'DB Accessori'!$A:$P,8,0),IF($G$1="FRANÇAIS",VLOOKUP(D36,'DB Accessori'!$A:$P,9,0),IF($G$1="ENGLISH",VLOOKUP(D36,'DB Accessori'!$A:$P,7,0),"")))))</f>
        <v>Phono adapter required to use with pick up stick EAC0056L03A</v>
      </c>
      <c r="F36" s="127" t="str">
        <f>IF($G$1="ITALIANO",VLOOKUP(D36,'DB Accessori'!$A:$P,16,0),IF($G$1="ESPAÑOL",VLOOKUP(D36,'DB Accessori'!$A:$P,15,0),IF($G$1="DEUTSCH",VLOOKUP(D36,'DB Accessori'!$A:$P,13,0),IF($G$1="FRANÇAIS",VLOOKUP(D36,'DB Accessori'!$A:$P,14,0),IF($G$1="ENGLISH",VLOOKUP(D36,'DB Accessori'!$A:$P,12,0),"")))))</f>
        <v>Phono adapter required to use with pick up stick EAC0056L03A</v>
      </c>
      <c r="G36" s="128" t="str">
        <f>IF(IF($G$1="ITALIANO",VLOOKUP(D36,'DB Accessori'!$A:$U,21,0),IF($G$1="ESPAÑOL",VLOOKUP(D36,'DB Accessori'!$A:$U,20,0),IF($G$1="DEUTSCH",VLOOKUP(D36,'DB Accessori'!$A:$U,18,0),IF($G$1="FRANÇAIS",VLOOKUP(D36,'DB Accessori'!$A:$U,19,0),IF($G$1="ENGLISH",VLOOKUP(D36,'DB Accessori'!$A:$U,17,0),"")))))=0,"",(IF($G$1="ITALIANO",VLOOKUP(D36,'DB Accessori'!$A:$U,21,0),IF($G$1="ESPAÑOL",VLOOKUP(D36,'DB Accessori'!$A:$U,20,0),IF($G$1="DEUTSCH",VLOOKUP(D36,'DB Accessori'!$A:$U,18,0),IF($G$1="FRANÇAIS",VLOOKUP(D36,'DB Accessori'!$A:$U,19,0),IF($G$1="ENGLISH",VLOOKUP(D36,'DB Accessori'!$A:$U,17,0),"")))))))</f>
        <v>PDL 5500, PDL 5600, PDL 8000</v>
      </c>
      <c r="H36" s="129">
        <f>IF(I$1="Germany",VLOOKUP(D36,Prices!A:AA,16,0),VLOOKUP(D36,Prices!A:AA,3,0))</f>
        <v>15.38</v>
      </c>
      <c r="I36" s="155">
        <f>VLOOKUP(D36,Prices!A:AA,HLOOKUP(I$1&amp;"D",Prices!A:AA,2,0),0)</f>
        <v>0.4</v>
      </c>
      <c r="J36" s="156">
        <f t="shared" si="2"/>
        <v>9.2279999999999998</v>
      </c>
    </row>
    <row r="37" spans="1:10" s="62" customFormat="1" ht="56.25" hidden="1" x14ac:dyDescent="0.2">
      <c r="A37" s="177"/>
      <c r="B37" s="126"/>
      <c r="C37" s="182" t="str">
        <f>IF($G$1="ITALIANO",VLOOKUP(D37,'DB Accessori'!$A:$P,6,0),IF($G$1="ESPAÑOL",VLOOKUP(D37,'DB Accessori'!$A:$P,5,0),IF($G$1="DEUTSCH",VLOOKUP(D37,'DB Accessori'!$A:$P,3,0),IF($G$1="FRANÇAIS",VLOOKUP(D37,'DB Accessori'!$A:$P,4,0),IF($G$1="ENGLISH",VLOOKUP(D37,'DB Accessori'!$A:$P,2,0),"")))))</f>
        <v>PDL</v>
      </c>
      <c r="D37" s="54" t="s">
        <v>863</v>
      </c>
      <c r="E37" s="55" t="str">
        <f>IF($G$1="ITALIANO",VLOOKUP(D37,'DB Accessori'!$A:$P,11,0),IF($G$1="ESPAÑOL",VLOOKUP(D37,'DB Accessori'!$A:$P,10,0),IF($G$1="DEUTSCH",VLOOKUP(D37,'DB Accessori'!$A:$P,8,0),IF($G$1="FRANÇAIS",VLOOKUP(D37,'DB Accessori'!$A:$P,9,0),IF($G$1="ENGLISH",VLOOKUP(D37,'DB Accessori'!$A:$P,7,0),"")))))</f>
        <v>Single flag adaptor for 1 coil   (adaptor for different COP coil designs)</v>
      </c>
      <c r="F37" s="127" t="str">
        <f>IF($G$1="ITALIANO",VLOOKUP(D37,'DB Accessori'!$A:$P,16,0),IF($G$1="ESPAÑOL",VLOOKUP(D37,'DB Accessori'!$A:$P,15,0),IF($G$1="DEUTSCH",VLOOKUP(D37,'DB Accessori'!$A:$P,13,0),IF($G$1="FRANÇAIS",VLOOKUP(D37,'DB Accessori'!$A:$P,14,0),IF($G$1="ENGLISH",VLOOKUP(D37,'DB Accessori'!$A:$P,12,0),"")))))</f>
        <v>Single flag adaptor for 1 coil   (adaptor for different COP coil designs)</v>
      </c>
      <c r="G37" s="128" t="str">
        <f>IF(IF($G$1="ITALIANO",VLOOKUP(D37,'DB Accessori'!$A:$U,21,0),IF($G$1="ESPAÑOL",VLOOKUP(D37,'DB Accessori'!$A:$U,20,0),IF($G$1="DEUTSCH",VLOOKUP(D37,'DB Accessori'!$A:$U,18,0),IF($G$1="FRANÇAIS",VLOOKUP(D37,'DB Accessori'!$A:$U,19,0),IF($G$1="ENGLISH",VLOOKUP(D37,'DB Accessori'!$A:$U,17,0),"")))))=0,"",(IF($G$1="ITALIANO",VLOOKUP(D37,'DB Accessori'!$A:$U,21,0),IF($G$1="ESPAÑOL",VLOOKUP(D37,'DB Accessori'!$A:$U,20,0),IF($G$1="DEUTSCH",VLOOKUP(D37,'DB Accessori'!$A:$U,18,0),IF($G$1="FRANÇAIS",VLOOKUP(D37,'DB Accessori'!$A:$U,19,0),IF($G$1="ENGLISH",VLOOKUP(D37,'DB Accessori'!$A:$U,17,0),"")))))))</f>
        <v>PDL 5500, PDL 5600, PDL 8000</v>
      </c>
      <c r="H37" s="129">
        <f>IF(I$1="Germany",VLOOKUP(D37,Prices!A:AA,16,0),VLOOKUP(D37,Prices!A:AA,3,0))</f>
        <v>22</v>
      </c>
      <c r="I37" s="155">
        <f>VLOOKUP(D37,Prices!A:AA,HLOOKUP(I$1&amp;"D",Prices!A:AA,2,0),0)</f>
        <v>0.4</v>
      </c>
      <c r="J37" s="156">
        <f t="shared" si="2"/>
        <v>13.2</v>
      </c>
    </row>
    <row r="38" spans="1:10" s="62" customFormat="1" ht="56.25" hidden="1" x14ac:dyDescent="0.2">
      <c r="A38" s="177"/>
      <c r="B38" s="126"/>
      <c r="C38" s="182" t="str">
        <f>IF($G$1="ITALIANO",VLOOKUP(D38,'DB Accessori'!$A:$P,6,0),IF($G$1="ESPAÑOL",VLOOKUP(D38,'DB Accessori'!$A:$P,5,0),IF($G$1="DEUTSCH",VLOOKUP(D38,'DB Accessori'!$A:$P,3,0),IF($G$1="FRANÇAIS",VLOOKUP(D38,'DB Accessori'!$A:$P,4,0),IF($G$1="ENGLISH",VLOOKUP(D38,'DB Accessori'!$A:$P,2,0),"")))))</f>
        <v>PDL</v>
      </c>
      <c r="D38" s="54" t="s">
        <v>865</v>
      </c>
      <c r="E38" s="55" t="str">
        <f>IF($G$1="ITALIANO",VLOOKUP(D38,'DB Accessori'!$A:$P,11,0),IF($G$1="ESPAÑOL",VLOOKUP(D38,'DB Accessori'!$A:$P,10,0),IF($G$1="DEUTSCH",VLOOKUP(D38,'DB Accessori'!$A:$P,8,0),IF($G$1="FRANÇAIS",VLOOKUP(D38,'DB Accessori'!$A:$P,9,0),IF($G$1="ENGLISH",VLOOKUP(D38,'DB Accessori'!$A:$P,7,0),"")))))</f>
        <v>Three flag adaptor for 3 coils (adaptor for different COP coil designs)</v>
      </c>
      <c r="F38" s="127" t="str">
        <f>IF($G$1="ITALIANO",VLOOKUP(D38,'DB Accessori'!$A:$P,16,0),IF($G$1="ESPAÑOL",VLOOKUP(D38,'DB Accessori'!$A:$P,15,0),IF($G$1="DEUTSCH",VLOOKUP(D38,'DB Accessori'!$A:$P,13,0),IF($G$1="FRANÇAIS",VLOOKUP(D38,'DB Accessori'!$A:$P,14,0),IF($G$1="ENGLISH",VLOOKUP(D38,'DB Accessori'!$A:$P,12,0),"")))))</f>
        <v>Three flag adaptor for 3 coils (adaptor for different COP coil designs)</v>
      </c>
      <c r="G38" s="128" t="str">
        <f>IF(IF($G$1="ITALIANO",VLOOKUP(D38,'DB Accessori'!$A:$U,21,0),IF($G$1="ESPAÑOL",VLOOKUP(D38,'DB Accessori'!$A:$U,20,0),IF($G$1="DEUTSCH",VLOOKUP(D38,'DB Accessori'!$A:$U,18,0),IF($G$1="FRANÇAIS",VLOOKUP(D38,'DB Accessori'!$A:$U,19,0),IF($G$1="ENGLISH",VLOOKUP(D38,'DB Accessori'!$A:$U,17,0),"")))))=0,"",(IF($G$1="ITALIANO",VLOOKUP(D38,'DB Accessori'!$A:$U,21,0),IF($G$1="ESPAÑOL",VLOOKUP(D38,'DB Accessori'!$A:$U,20,0),IF($G$1="DEUTSCH",VLOOKUP(D38,'DB Accessori'!$A:$U,18,0),IF($G$1="FRANÇAIS",VLOOKUP(D38,'DB Accessori'!$A:$U,19,0),IF($G$1="ENGLISH",VLOOKUP(D38,'DB Accessori'!$A:$U,17,0),"")))))))</f>
        <v>PDL 5500, PDL 5600, PDL 8000</v>
      </c>
      <c r="H38" s="129">
        <f>IF(I$1="Germany",VLOOKUP(D38,Prices!A:AA,16,0),VLOOKUP(D38,Prices!A:AA,3,0))</f>
        <v>49</v>
      </c>
      <c r="I38" s="155">
        <f>VLOOKUP(D38,Prices!A:AA,HLOOKUP(I$1&amp;"D",Prices!A:AA,2,0),0)</f>
        <v>0.4</v>
      </c>
      <c r="J38" s="156">
        <f t="shared" si="2"/>
        <v>29.4</v>
      </c>
    </row>
    <row r="39" spans="1:10" s="62" customFormat="1" ht="39.950000000000003" hidden="1" customHeight="1" x14ac:dyDescent="0.2">
      <c r="A39" s="177"/>
      <c r="B39" s="126"/>
      <c r="C39" s="182" t="str">
        <f>IF($G$1="ITALIANO",VLOOKUP(D39,'DB Accessori'!$A:$P,6,0),IF($G$1="ESPAÑOL",VLOOKUP(D39,'DB Accessori'!$A:$P,5,0),IF($G$1="DEUTSCH",VLOOKUP(D39,'DB Accessori'!$A:$P,3,0),IF($G$1="FRANÇAIS",VLOOKUP(D39,'DB Accessori'!$A:$P,4,0),IF($G$1="ENGLISH",VLOOKUP(D39,'DB Accessori'!$A:$P,2,0),"")))))</f>
        <v>PDL</v>
      </c>
      <c r="D39" s="54" t="s">
        <v>867</v>
      </c>
      <c r="E39" s="55" t="str">
        <f>IF($G$1="ITALIANO",VLOOKUP(D39,'DB Accessori'!$A:$P,11,0),IF($G$1="ESPAÑOL",VLOOKUP(D39,'DB Accessori'!$A:$P,10,0),IF($G$1="DEUTSCH",VLOOKUP(D39,'DB Accessori'!$A:$P,8,0),IF($G$1="FRANÇAIS",VLOOKUP(D39,'DB Accessori'!$A:$P,9,0),IF($G$1="ENGLISH",VLOOKUP(D39,'DB Accessori'!$A:$P,7,0),"")))))</f>
        <v>Pressure transducer 6,89 bar/100 psi</v>
      </c>
      <c r="F39" s="127" t="str">
        <f>IF($G$1="ITALIANO",VLOOKUP(D39,'DB Accessori'!$A:$P,16,0),IF($G$1="ESPAÑOL",VLOOKUP(D39,'DB Accessori'!$A:$P,15,0),IF($G$1="DEUTSCH",VLOOKUP(D39,'DB Accessori'!$A:$P,13,0),IF($G$1="FRANÇAIS",VLOOKUP(D39,'DB Accessori'!$A:$P,14,0),IF($G$1="ENGLISH",VLOOKUP(D39,'DB Accessori'!$A:$P,12,0),"")))))</f>
        <v>Pressure transducer 6,89 bar/100 psi</v>
      </c>
      <c r="G39" s="128" t="str">
        <f>IF(IF($G$1="ITALIANO",VLOOKUP(D39,'DB Accessori'!$A:$U,21,0),IF($G$1="ESPAÑOL",VLOOKUP(D39,'DB Accessori'!$A:$U,20,0),IF($G$1="DEUTSCH",VLOOKUP(D39,'DB Accessori'!$A:$U,18,0),IF($G$1="FRANÇAIS",VLOOKUP(D39,'DB Accessori'!$A:$U,19,0),IF($G$1="ENGLISH",VLOOKUP(D39,'DB Accessori'!$A:$U,17,0),"")))))=0,"",(IF($G$1="ITALIANO",VLOOKUP(D39,'DB Accessori'!$A:$U,21,0),IF($G$1="ESPAÑOL",VLOOKUP(D39,'DB Accessori'!$A:$U,20,0),IF($G$1="DEUTSCH",VLOOKUP(D39,'DB Accessori'!$A:$U,18,0),IF($G$1="FRANÇAIS",VLOOKUP(D39,'DB Accessori'!$A:$U,19,0),IF($G$1="ENGLISH",VLOOKUP(D39,'DB Accessori'!$A:$U,17,0),"")))))))</f>
        <v>PDL 5500, PDL 5600, PDL 8000</v>
      </c>
      <c r="H39" s="129">
        <f>IF(I$1="Germany",VLOOKUP(D39,Prices!A:AA,16,0),VLOOKUP(D39,Prices!A:AA,3,0))</f>
        <v>661</v>
      </c>
      <c r="I39" s="155">
        <f>VLOOKUP(D39,Prices!A:AA,HLOOKUP(I$1&amp;"D",Prices!A:AA,2,0),0)</f>
        <v>0.4</v>
      </c>
      <c r="J39" s="156">
        <f t="shared" si="2"/>
        <v>396.59999999999997</v>
      </c>
    </row>
    <row r="40" spans="1:10" s="62" customFormat="1" ht="39.950000000000003" hidden="1" customHeight="1" x14ac:dyDescent="0.2">
      <c r="A40" s="177"/>
      <c r="B40" s="126"/>
      <c r="C40" s="182" t="str">
        <f>IF($G$1="ITALIANO",VLOOKUP(D40,'DB Accessori'!$A:$P,6,0),IF($G$1="ESPAÑOL",VLOOKUP(D40,'DB Accessori'!$A:$P,5,0),IF($G$1="DEUTSCH",VLOOKUP(D40,'DB Accessori'!$A:$P,3,0),IF($G$1="FRANÇAIS",VLOOKUP(D40,'DB Accessori'!$A:$P,4,0),IF($G$1="ENGLISH",VLOOKUP(D40,'DB Accessori'!$A:$P,2,0),"")))))</f>
        <v>PDL</v>
      </c>
      <c r="D40" s="54" t="s">
        <v>869</v>
      </c>
      <c r="E40" s="55" t="str">
        <f>IF($G$1="ITALIANO",VLOOKUP(D40,'DB Accessori'!$A:$P,11,0),IF($G$1="ESPAÑOL",VLOOKUP(D40,'DB Accessori'!$A:$P,10,0),IF($G$1="DEUTSCH",VLOOKUP(D40,'DB Accessori'!$A:$P,8,0),IF($G$1="FRANÇAIS",VLOOKUP(D40,'DB Accessori'!$A:$P,9,0),IF($G$1="ENGLISH",VLOOKUP(D40,'DB Accessori'!$A:$P,7,0),"")))))</f>
        <v>Pressure transducer 34,45 bar/500 psi</v>
      </c>
      <c r="F40" s="127" t="str">
        <f>IF($G$1="ITALIANO",VLOOKUP(D40,'DB Accessori'!$A:$P,16,0),IF($G$1="ESPAÑOL",VLOOKUP(D40,'DB Accessori'!$A:$P,15,0),IF($G$1="DEUTSCH",VLOOKUP(D40,'DB Accessori'!$A:$P,13,0),IF($G$1="FRANÇAIS",VLOOKUP(D40,'DB Accessori'!$A:$P,14,0),IF($G$1="ENGLISH",VLOOKUP(D40,'DB Accessori'!$A:$P,12,0),"")))))</f>
        <v>Pressure transducer 34,45 bar/500 psi</v>
      </c>
      <c r="G40" s="128" t="str">
        <f>IF(IF($G$1="ITALIANO",VLOOKUP(D40,'DB Accessori'!$A:$U,21,0),IF($G$1="ESPAÑOL",VLOOKUP(D40,'DB Accessori'!$A:$U,20,0),IF($G$1="DEUTSCH",VLOOKUP(D40,'DB Accessori'!$A:$U,18,0),IF($G$1="FRANÇAIS",VLOOKUP(D40,'DB Accessori'!$A:$U,19,0),IF($G$1="ENGLISH",VLOOKUP(D40,'DB Accessori'!$A:$U,17,0),"")))))=0,"",(IF($G$1="ITALIANO",VLOOKUP(D40,'DB Accessori'!$A:$U,21,0),IF($G$1="ESPAÑOL",VLOOKUP(D40,'DB Accessori'!$A:$U,20,0),IF($G$1="DEUTSCH",VLOOKUP(D40,'DB Accessori'!$A:$U,18,0),IF($G$1="FRANÇAIS",VLOOKUP(D40,'DB Accessori'!$A:$U,19,0),IF($G$1="ENGLISH",VLOOKUP(D40,'DB Accessori'!$A:$U,17,0),"")))))))</f>
        <v>PDL 5500, PDL 5600, PDL 8000</v>
      </c>
      <c r="H40" s="129">
        <f>IF(I$1="Germany",VLOOKUP(D40,Prices!A:AA,16,0),VLOOKUP(D40,Prices!A:AA,3,0))</f>
        <v>661</v>
      </c>
      <c r="I40" s="155">
        <f>VLOOKUP(D40,Prices!A:AA,HLOOKUP(I$1&amp;"D",Prices!A:AA,2,0),0)</f>
        <v>0.4</v>
      </c>
      <c r="J40" s="156">
        <f t="shared" si="2"/>
        <v>396.59999999999997</v>
      </c>
    </row>
    <row r="41" spans="1:10" s="62" customFormat="1" ht="39.950000000000003" hidden="1" customHeight="1" x14ac:dyDescent="0.2">
      <c r="A41" s="177"/>
      <c r="B41" s="126"/>
      <c r="C41" s="182" t="str">
        <f>IF($G$1="ITALIANO",VLOOKUP(D41,'DB Accessori'!$A:$P,6,0),IF($G$1="ESPAÑOL",VLOOKUP(D41,'DB Accessori'!$A:$P,5,0),IF($G$1="DEUTSCH",VLOOKUP(D41,'DB Accessori'!$A:$P,3,0),IF($G$1="FRANÇAIS",VLOOKUP(D41,'DB Accessori'!$A:$P,4,0),IF($G$1="ENGLISH",VLOOKUP(D41,'DB Accessori'!$A:$P,2,0),"")))))</f>
        <v>PDL</v>
      </c>
      <c r="D41" s="54" t="s">
        <v>871</v>
      </c>
      <c r="E41" s="55" t="str">
        <f>IF($G$1="ITALIANO",VLOOKUP(D41,'DB Accessori'!$A:$P,11,0),IF($G$1="ESPAÑOL",VLOOKUP(D41,'DB Accessori'!$A:$P,10,0),IF($G$1="DEUTSCH",VLOOKUP(D41,'DB Accessori'!$A:$P,8,0),IF($G$1="FRANÇAIS",VLOOKUP(D41,'DB Accessori'!$A:$P,9,0),IF($G$1="ENGLISH",VLOOKUP(D41,'DB Accessori'!$A:$P,7,0),"")))))</f>
        <v>Pressure transducer 344,5 bar/5000 psi</v>
      </c>
      <c r="F41" s="127" t="str">
        <f>IF($G$1="ITALIANO",VLOOKUP(D41,'DB Accessori'!$A:$P,16,0),IF($G$1="ESPAÑOL",VLOOKUP(D41,'DB Accessori'!$A:$P,15,0),IF($G$1="DEUTSCH",VLOOKUP(D41,'DB Accessori'!$A:$P,13,0),IF($G$1="FRANÇAIS",VLOOKUP(D41,'DB Accessori'!$A:$P,14,0),IF($G$1="ENGLISH",VLOOKUP(D41,'DB Accessori'!$A:$P,12,0),"")))))</f>
        <v>Pressure transducer 344,5 bar/5000 psi</v>
      </c>
      <c r="G41" s="128" t="str">
        <f>IF(IF($G$1="ITALIANO",VLOOKUP(D41,'DB Accessori'!$A:$U,21,0),IF($G$1="ESPAÑOL",VLOOKUP(D41,'DB Accessori'!$A:$U,20,0),IF($G$1="DEUTSCH",VLOOKUP(D41,'DB Accessori'!$A:$U,18,0),IF($G$1="FRANÇAIS",VLOOKUP(D41,'DB Accessori'!$A:$U,19,0),IF($G$1="ENGLISH",VLOOKUP(D41,'DB Accessori'!$A:$U,17,0),"")))))=0,"",(IF($G$1="ITALIANO",VLOOKUP(D41,'DB Accessori'!$A:$U,21,0),IF($G$1="ESPAÑOL",VLOOKUP(D41,'DB Accessori'!$A:$U,20,0),IF($G$1="DEUTSCH",VLOOKUP(D41,'DB Accessori'!$A:$U,18,0),IF($G$1="FRANÇAIS",VLOOKUP(D41,'DB Accessori'!$A:$U,19,0),IF($G$1="ENGLISH",VLOOKUP(D41,'DB Accessori'!$A:$U,17,0),"")))))))</f>
        <v>PDL 5500, PDL 5600, PDL 8000</v>
      </c>
      <c r="H41" s="129">
        <f>IF(I$1="Germany",VLOOKUP(D41,Prices!A:AA,16,0),VLOOKUP(D41,Prices!A:AA,3,0))</f>
        <v>706</v>
      </c>
      <c r="I41" s="155">
        <f>VLOOKUP(D41,Prices!A:AA,HLOOKUP(I$1&amp;"D",Prices!A:AA,2,0),0)</f>
        <v>0.4</v>
      </c>
      <c r="J41" s="156">
        <f t="shared" si="2"/>
        <v>423.59999999999997</v>
      </c>
    </row>
    <row r="42" spans="1:10" s="62" customFormat="1" ht="39.950000000000003" hidden="1" customHeight="1" x14ac:dyDescent="0.2">
      <c r="A42" s="177"/>
      <c r="B42" s="126"/>
      <c r="C42" s="182" t="str">
        <f>IF($G$1="ITALIANO",VLOOKUP(D42,'DB Accessori'!$A:$P,6,0),IF($G$1="ESPAÑOL",VLOOKUP(D42,'DB Accessori'!$A:$P,5,0),IF($G$1="DEUTSCH",VLOOKUP(D42,'DB Accessori'!$A:$P,3,0),IF($G$1="FRANÇAIS",VLOOKUP(D42,'DB Accessori'!$A:$P,4,0),IF($G$1="ENGLISH",VLOOKUP(D42,'DB Accessori'!$A:$P,2,0),"")))))</f>
        <v>PDL</v>
      </c>
      <c r="D42" s="54" t="s">
        <v>873</v>
      </c>
      <c r="E42" s="55" t="str">
        <f>IF($G$1="ITALIANO",VLOOKUP(D42,'DB Accessori'!$A:$P,11,0),IF($G$1="ESPAÑOL",VLOOKUP(D42,'DB Accessori'!$A:$P,10,0),IF($G$1="DEUTSCH",VLOOKUP(D42,'DB Accessori'!$A:$P,8,0),IF($G$1="FRANÇAIS",VLOOKUP(D42,'DB Accessori'!$A:$P,9,0),IF($G$1="ENGLISH",VLOOKUP(D42,'DB Accessori'!$A:$P,7,0),"")))))</f>
        <v>Extension cable for pressure transducer</v>
      </c>
      <c r="F42" s="127" t="str">
        <f>IF($G$1="ITALIANO",VLOOKUP(D42,'DB Accessori'!$A:$P,16,0),IF($G$1="ESPAÑOL",VLOOKUP(D42,'DB Accessori'!$A:$P,15,0),IF($G$1="DEUTSCH",VLOOKUP(D42,'DB Accessori'!$A:$P,13,0),IF($G$1="FRANÇAIS",VLOOKUP(D42,'DB Accessori'!$A:$P,14,0),IF($G$1="ENGLISH",VLOOKUP(D42,'DB Accessori'!$A:$P,12,0),"")))))</f>
        <v>Extension cable for pressure transducer</v>
      </c>
      <c r="G42" s="128" t="str">
        <f>IF(IF($G$1="ITALIANO",VLOOKUP(D42,'DB Accessori'!$A:$U,21,0),IF($G$1="ESPAÑOL",VLOOKUP(D42,'DB Accessori'!$A:$U,20,0),IF($G$1="DEUTSCH",VLOOKUP(D42,'DB Accessori'!$A:$U,18,0),IF($G$1="FRANÇAIS",VLOOKUP(D42,'DB Accessori'!$A:$U,19,0),IF($G$1="ENGLISH",VLOOKUP(D42,'DB Accessori'!$A:$U,17,0),"")))))=0,"",(IF($G$1="ITALIANO",VLOOKUP(D42,'DB Accessori'!$A:$U,21,0),IF($G$1="ESPAÑOL",VLOOKUP(D42,'DB Accessori'!$A:$U,20,0),IF($G$1="DEUTSCH",VLOOKUP(D42,'DB Accessori'!$A:$U,18,0),IF($G$1="FRANÇAIS",VLOOKUP(D42,'DB Accessori'!$A:$U,19,0),IF($G$1="ENGLISH",VLOOKUP(D42,'DB Accessori'!$A:$U,17,0),"")))))))</f>
        <v>PDL 5500, PDL 5600, PDL 8000</v>
      </c>
      <c r="H42" s="129">
        <f>IF(I$1="Germany",VLOOKUP(D42,Prices!A:AA,16,0),VLOOKUP(D42,Prices!A:AA,3,0))</f>
        <v>62</v>
      </c>
      <c r="I42" s="155">
        <f>VLOOKUP(D42,Prices!A:AA,HLOOKUP(I$1&amp;"D",Prices!A:AA,2,0),0)</f>
        <v>0.4</v>
      </c>
      <c r="J42" s="156">
        <f t="shared" si="2"/>
        <v>37.199999999999996</v>
      </c>
    </row>
    <row r="43" spans="1:10" s="62" customFormat="1" ht="39.950000000000003" hidden="1" customHeight="1" x14ac:dyDescent="0.2">
      <c r="A43" s="177"/>
      <c r="B43" s="126"/>
      <c r="C43" s="182" t="str">
        <f>IF($G$1="ITALIANO",VLOOKUP(D43,'DB Accessori'!$A:$P,6,0),IF($G$1="ESPAÑOL",VLOOKUP(D43,'DB Accessori'!$A:$P,5,0),IF($G$1="DEUTSCH",VLOOKUP(D43,'DB Accessori'!$A:$P,3,0),IF($G$1="FRANÇAIS",VLOOKUP(D43,'DB Accessori'!$A:$P,4,0),IF($G$1="ENGLISH",VLOOKUP(D43,'DB Accessori'!$A:$P,2,0),"")))))</f>
        <v>PDL</v>
      </c>
      <c r="D43" s="54" t="s">
        <v>875</v>
      </c>
      <c r="E43" s="55" t="str">
        <f>IF($G$1="ITALIANO",VLOOKUP(D43,'DB Accessori'!$A:$P,11,0),IF($G$1="ESPAÑOL",VLOOKUP(D43,'DB Accessori'!$A:$P,10,0),IF($G$1="DEUTSCH",VLOOKUP(D43,'DB Accessori'!$A:$P,8,0),IF($G$1="FRANÇAIS",VLOOKUP(D43,'DB Accessori'!$A:$P,9,0),IF($G$1="ENGLISH",VLOOKUP(D43,'DB Accessori'!$A:$P,7,0),"")))))</f>
        <v>Split lead adaptor for pressure transducer</v>
      </c>
      <c r="F43" s="127" t="str">
        <f>IF($G$1="ITALIANO",VLOOKUP(D43,'DB Accessori'!$A:$P,16,0),IF($G$1="ESPAÑOL",VLOOKUP(D43,'DB Accessori'!$A:$P,15,0),IF($G$1="DEUTSCH",VLOOKUP(D43,'DB Accessori'!$A:$P,13,0),IF($G$1="FRANÇAIS",VLOOKUP(D43,'DB Accessori'!$A:$P,14,0),IF($G$1="ENGLISH",VLOOKUP(D43,'DB Accessori'!$A:$P,12,0),"")))))</f>
        <v>Split lead adaptor for pressure transducer</v>
      </c>
      <c r="G43" s="128" t="str">
        <f>IF(IF($G$1="ITALIANO",VLOOKUP(D43,'DB Accessori'!$A:$U,21,0),IF($G$1="ESPAÑOL",VLOOKUP(D43,'DB Accessori'!$A:$U,20,0),IF($G$1="DEUTSCH",VLOOKUP(D43,'DB Accessori'!$A:$U,18,0),IF($G$1="FRANÇAIS",VLOOKUP(D43,'DB Accessori'!$A:$U,19,0),IF($G$1="ENGLISH",VLOOKUP(D43,'DB Accessori'!$A:$U,17,0),"")))))=0,"",(IF($G$1="ITALIANO",VLOOKUP(D43,'DB Accessori'!$A:$U,21,0),IF($G$1="ESPAÑOL",VLOOKUP(D43,'DB Accessori'!$A:$U,20,0),IF($G$1="DEUTSCH",VLOOKUP(D43,'DB Accessori'!$A:$U,18,0),IF($G$1="FRANÇAIS",VLOOKUP(D43,'DB Accessori'!$A:$U,19,0),IF($G$1="ENGLISH",VLOOKUP(D43,'DB Accessori'!$A:$U,17,0),"")))))))</f>
        <v>PDL 5500, PDL 5600, PDL 8000</v>
      </c>
      <c r="H43" s="129">
        <f>IF(I$1="Germany",VLOOKUP(D43,Prices!A:AA,16,0),VLOOKUP(D43,Prices!A:AA,3,0))</f>
        <v>119</v>
      </c>
      <c r="I43" s="155">
        <f>VLOOKUP(D43,Prices!A:AA,HLOOKUP(I$1&amp;"D",Prices!A:AA,2,0),0)</f>
        <v>0.4</v>
      </c>
      <c r="J43" s="156">
        <f t="shared" si="2"/>
        <v>71.399999999999991</v>
      </c>
    </row>
    <row r="44" spans="1:10" s="62" customFormat="1" ht="39.950000000000003" hidden="1" customHeight="1" x14ac:dyDescent="0.2">
      <c r="A44" s="177"/>
      <c r="B44" s="126"/>
      <c r="C44" s="182" t="str">
        <f>IF($G$1="ITALIANO",VLOOKUP(D44,'DB Accessori'!$A:$P,6,0),IF($G$1="ESPAÑOL",VLOOKUP(D44,'DB Accessori'!$A:$P,5,0),IF($G$1="DEUTSCH",VLOOKUP(D44,'DB Accessori'!$A:$P,3,0),IF($G$1="FRANÇAIS",VLOOKUP(D44,'DB Accessori'!$A:$P,4,0),IF($G$1="ENGLISH",VLOOKUP(D44,'DB Accessori'!$A:$P,2,0),"")))))</f>
        <v>PDL</v>
      </c>
      <c r="D44" s="54" t="s">
        <v>877</v>
      </c>
      <c r="E44" s="55" t="str">
        <f>IF($G$1="ITALIANO",VLOOKUP(D44,'DB Accessori'!$A:$P,11,0),IF($G$1="ESPAÑOL",VLOOKUP(D44,'DB Accessori'!$A:$P,10,0),IF($G$1="DEUTSCH",VLOOKUP(D44,'DB Accessori'!$A:$P,8,0),IF($G$1="FRANÇAIS",VLOOKUP(D44,'DB Accessori'!$A:$P,9,0),IF($G$1="ENGLISH",VLOOKUP(D44,'DB Accessori'!$A:$P,7,0),"")))))</f>
        <v>LOW Amp Probe 20/40A</v>
      </c>
      <c r="F44" s="127" t="str">
        <f>IF($G$1="ITALIANO",VLOOKUP(D44,'DB Accessori'!$A:$P,16,0),IF($G$1="ESPAÑOL",VLOOKUP(D44,'DB Accessori'!$A:$P,15,0),IF($G$1="DEUTSCH",VLOOKUP(D44,'DB Accessori'!$A:$P,13,0),IF($G$1="FRANÇAIS",VLOOKUP(D44,'DB Accessori'!$A:$P,14,0),IF($G$1="ENGLISH",VLOOKUP(D44,'DB Accessori'!$A:$P,12,0),"")))))</f>
        <v>LOW Amp Probe 20/40A</v>
      </c>
      <c r="G44" s="128" t="str">
        <f>IF(IF($G$1="ITALIANO",VLOOKUP(D44,'DB Accessori'!$A:$U,21,0),IF($G$1="ESPAÑOL",VLOOKUP(D44,'DB Accessori'!$A:$U,20,0),IF($G$1="DEUTSCH",VLOOKUP(D44,'DB Accessori'!$A:$U,18,0),IF($G$1="FRANÇAIS",VLOOKUP(D44,'DB Accessori'!$A:$U,19,0),IF($G$1="ENGLISH",VLOOKUP(D44,'DB Accessori'!$A:$U,17,0),"")))))=0,"",(IF($G$1="ITALIANO",VLOOKUP(D44,'DB Accessori'!$A:$U,21,0),IF($G$1="ESPAÑOL",VLOOKUP(D44,'DB Accessori'!$A:$U,20,0),IF($G$1="DEUTSCH",VLOOKUP(D44,'DB Accessori'!$A:$U,18,0),IF($G$1="FRANÇAIS",VLOOKUP(D44,'DB Accessori'!$A:$U,19,0),IF($G$1="ENGLISH",VLOOKUP(D44,'DB Accessori'!$A:$U,17,0),"")))))))</f>
        <v>PDL 5500, PDL 5600, PDL 8000</v>
      </c>
      <c r="H44" s="129">
        <f>IF(I$1="Germany",VLOOKUP(D44,Prices!A:AA,16,0),VLOOKUP(D44,Prices!A:AA,3,0))</f>
        <v>265</v>
      </c>
      <c r="I44" s="155">
        <f>VLOOKUP(D44,Prices!A:AA,HLOOKUP(I$1&amp;"D",Prices!A:AA,2,0),0)</f>
        <v>0.4</v>
      </c>
      <c r="J44" s="156">
        <f t="shared" si="2"/>
        <v>159</v>
      </c>
    </row>
    <row r="45" spans="1:10" s="62" customFormat="1" ht="39.950000000000003" hidden="1" customHeight="1" x14ac:dyDescent="0.2">
      <c r="A45" s="177"/>
      <c r="B45" s="126"/>
      <c r="C45" s="182" t="str">
        <f>IF($G$1="ITALIANO",VLOOKUP(D45,'DB Accessori'!$A:$P,6,0),IF($G$1="ESPAÑOL",VLOOKUP(D45,'DB Accessori'!$A:$P,5,0),IF($G$1="DEUTSCH",VLOOKUP(D45,'DB Accessori'!$A:$P,3,0),IF($G$1="FRANÇAIS",VLOOKUP(D45,'DB Accessori'!$A:$P,4,0),IF($G$1="ENGLISH",VLOOKUP(D45,'DB Accessori'!$A:$P,2,0),"")))))</f>
        <v>PDL</v>
      </c>
      <c r="D45" s="54" t="s">
        <v>879</v>
      </c>
      <c r="E45" s="55" t="str">
        <f>IF($G$1="ITALIANO",VLOOKUP(D45,'DB Accessori'!$A:$P,11,0),IF($G$1="ESPAÑOL",VLOOKUP(D45,'DB Accessori'!$A:$P,10,0),IF($G$1="DEUTSCH",VLOOKUP(D45,'DB Accessori'!$A:$P,8,0),IF($G$1="FRANÇAIS",VLOOKUP(D45,'DB Accessori'!$A:$P,9,0),IF($G$1="ENGLISH",VLOOKUP(D45,'DB Accessori'!$A:$P,7,0),"")))))</f>
        <v>Waveform scope board, BMW design</v>
      </c>
      <c r="F45" s="127" t="str">
        <f>IF($G$1="ITALIANO",VLOOKUP(D45,'DB Accessori'!$A:$P,16,0),IF($G$1="ESPAÑOL",VLOOKUP(D45,'DB Accessori'!$A:$P,15,0),IF($G$1="DEUTSCH",VLOOKUP(D45,'DB Accessori'!$A:$P,13,0),IF($G$1="FRANÇAIS",VLOOKUP(D45,'DB Accessori'!$A:$P,14,0),IF($G$1="ENGLISH",VLOOKUP(D45,'DB Accessori'!$A:$P,12,0),"")))))</f>
        <v>Waveform scope board, BMW design</v>
      </c>
      <c r="G45" s="128" t="str">
        <f>IF(IF($G$1="ITALIANO",VLOOKUP(D45,'DB Accessori'!$A:$U,21,0),IF($G$1="ESPAÑOL",VLOOKUP(D45,'DB Accessori'!$A:$U,20,0),IF($G$1="DEUTSCH",VLOOKUP(D45,'DB Accessori'!$A:$U,18,0),IF($G$1="FRANÇAIS",VLOOKUP(D45,'DB Accessori'!$A:$U,19,0),IF($G$1="ENGLISH",VLOOKUP(D45,'DB Accessori'!$A:$U,17,0),"")))))=0,"",(IF($G$1="ITALIANO",VLOOKUP(D45,'DB Accessori'!$A:$U,21,0),IF($G$1="ESPAÑOL",VLOOKUP(D45,'DB Accessori'!$A:$U,20,0),IF($G$1="DEUTSCH",VLOOKUP(D45,'DB Accessori'!$A:$U,18,0),IF($G$1="FRANÇAIS",VLOOKUP(D45,'DB Accessori'!$A:$U,19,0),IF($G$1="ENGLISH",VLOOKUP(D45,'DB Accessori'!$A:$U,17,0),"")))))))</f>
        <v>PDL 5500, PDL 5600, PDL 8000</v>
      </c>
      <c r="H45" s="129">
        <f>IF(I$1="Germany",VLOOKUP(D45,Prices!A:AA,16,0),VLOOKUP(D45,Prices!A:AA,3,0))</f>
        <v>327</v>
      </c>
      <c r="I45" s="155">
        <f>VLOOKUP(D45,Prices!A:AA,HLOOKUP(I$1&amp;"D",Prices!A:AA,2,0),0)</f>
        <v>0.4</v>
      </c>
      <c r="J45" s="156">
        <f t="shared" si="2"/>
        <v>196.2</v>
      </c>
    </row>
    <row r="46" spans="1:10" s="62" customFormat="1" ht="39.950000000000003" hidden="1" customHeight="1" x14ac:dyDescent="0.2">
      <c r="A46" s="177"/>
      <c r="B46" s="126"/>
      <c r="C46" s="182" t="str">
        <f>IF($G$1="ITALIANO",VLOOKUP(D46,'DB Accessori'!$A:$P,6,0),IF($G$1="ESPAÑOL",VLOOKUP(D46,'DB Accessori'!$A:$P,5,0),IF($G$1="DEUTSCH",VLOOKUP(D46,'DB Accessori'!$A:$P,3,0),IF($G$1="FRANÇAIS",VLOOKUP(D46,'DB Accessori'!$A:$P,4,0),IF($G$1="ENGLISH",VLOOKUP(D46,'DB Accessori'!$A:$P,2,0),"")))))</f>
        <v>PDL</v>
      </c>
      <c r="D46" s="54" t="s">
        <v>881</v>
      </c>
      <c r="E46" s="55" t="str">
        <f>IF($G$1="ITALIANO",VLOOKUP(D46,'DB Accessori'!$A:$P,11,0),IF($G$1="ESPAÑOL",VLOOKUP(D46,'DB Accessori'!$A:$P,10,0),IF($G$1="DEUTSCH",VLOOKUP(D46,'DB Accessori'!$A:$P,8,0),IF($G$1="FRANÇAIS",VLOOKUP(D46,'DB Accessori'!$A:$P,9,0),IF($G$1="ENGLISH",VLOOKUP(D46,'DB Accessori'!$A:$P,7,0),"")))))</f>
        <v>KV clip on probe assy</v>
      </c>
      <c r="F46" s="127" t="str">
        <f>IF($G$1="ITALIANO",VLOOKUP(D46,'DB Accessori'!$A:$P,16,0),IF($G$1="ESPAÑOL",VLOOKUP(D46,'DB Accessori'!$A:$P,15,0),IF($G$1="DEUTSCH",VLOOKUP(D46,'DB Accessori'!$A:$P,13,0),IF($G$1="FRANÇAIS",VLOOKUP(D46,'DB Accessori'!$A:$P,14,0),IF($G$1="ENGLISH",VLOOKUP(D46,'DB Accessori'!$A:$P,12,0),"")))))</f>
        <v>KV clip on probe assy</v>
      </c>
      <c r="G46" s="128" t="str">
        <f>IF(IF($G$1="ITALIANO",VLOOKUP(D46,'DB Accessori'!$A:$U,21,0),IF($G$1="ESPAÑOL",VLOOKUP(D46,'DB Accessori'!$A:$U,20,0),IF($G$1="DEUTSCH",VLOOKUP(D46,'DB Accessori'!$A:$U,18,0),IF($G$1="FRANÇAIS",VLOOKUP(D46,'DB Accessori'!$A:$U,19,0),IF($G$1="ENGLISH",VLOOKUP(D46,'DB Accessori'!$A:$U,17,0),"")))))=0,"",(IF($G$1="ITALIANO",VLOOKUP(D46,'DB Accessori'!$A:$U,21,0),IF($G$1="ESPAÑOL",VLOOKUP(D46,'DB Accessori'!$A:$U,20,0),IF($G$1="DEUTSCH",VLOOKUP(D46,'DB Accessori'!$A:$U,18,0),IF($G$1="FRANÇAIS",VLOOKUP(D46,'DB Accessori'!$A:$U,19,0),IF($G$1="ENGLISH",VLOOKUP(D46,'DB Accessori'!$A:$U,17,0),"")))))))</f>
        <v>PDL 5500, PDL 5600, PDL 8000</v>
      </c>
      <c r="H46" s="129">
        <f>IF(I$1="Germany",VLOOKUP(D46,Prices!A:AA,16,0),VLOOKUP(D46,Prices!A:AA,3,0))</f>
        <v>47</v>
      </c>
      <c r="I46" s="155">
        <f>VLOOKUP(D46,Prices!A:AA,HLOOKUP(I$1&amp;"D",Prices!A:AA,2,0),0)</f>
        <v>0.4</v>
      </c>
      <c r="J46" s="156">
        <f t="shared" si="2"/>
        <v>28.2</v>
      </c>
    </row>
    <row r="47" spans="1:10" s="62" customFormat="1" ht="39.950000000000003" hidden="1" customHeight="1" x14ac:dyDescent="0.2">
      <c r="A47" s="177"/>
      <c r="B47" s="126"/>
      <c r="C47" s="182" t="str">
        <f>IF($G$1="ITALIANO",VLOOKUP(D47,'DB Accessori'!$A:$P,6,0),IF($G$1="ESPAÑOL",VLOOKUP(D47,'DB Accessori'!$A:$P,5,0),IF($G$1="DEUTSCH",VLOOKUP(D47,'DB Accessori'!$A:$P,3,0),IF($G$1="FRANÇAIS",VLOOKUP(D47,'DB Accessori'!$A:$P,4,0),IF($G$1="ENGLISH",VLOOKUP(D47,'DB Accessori'!$A:$P,2,0),"")))))</f>
        <v>PDL</v>
      </c>
      <c r="D47" s="54" t="s">
        <v>883</v>
      </c>
      <c r="E47" s="55" t="str">
        <f>IF($G$1="ITALIANO",VLOOKUP(D47,'DB Accessori'!$A:$P,11,0),IF($G$1="ESPAÑOL",VLOOKUP(D47,'DB Accessori'!$A:$P,10,0),IF($G$1="DEUTSCH",VLOOKUP(D47,'DB Accessori'!$A:$P,8,0),IF($G$1="FRANÇAIS",VLOOKUP(D47,'DB Accessori'!$A:$P,9,0),IF($G$1="ENGLISH",VLOOKUP(D47,'DB Accessori'!$A:$P,7,0),"")))))</f>
        <v>Set of 4 probes for lab scope</v>
      </c>
      <c r="F47" s="127" t="str">
        <f>IF($G$1="ITALIANO",VLOOKUP(D47,'DB Accessori'!$A:$P,16,0),IF($G$1="ESPAÑOL",VLOOKUP(D47,'DB Accessori'!$A:$P,15,0),IF($G$1="DEUTSCH",VLOOKUP(D47,'DB Accessori'!$A:$P,13,0),IF($G$1="FRANÇAIS",VLOOKUP(D47,'DB Accessori'!$A:$P,14,0),IF($G$1="ENGLISH",VLOOKUP(D47,'DB Accessori'!$A:$P,12,0),"")))))</f>
        <v>Set of 4 probes for lab scope</v>
      </c>
      <c r="G47" s="128" t="str">
        <f>IF(IF($G$1="ITALIANO",VLOOKUP(D47,'DB Accessori'!$A:$U,21,0),IF($G$1="ESPAÑOL",VLOOKUP(D47,'DB Accessori'!$A:$U,20,0),IF($G$1="DEUTSCH",VLOOKUP(D47,'DB Accessori'!$A:$U,18,0),IF($G$1="FRANÇAIS",VLOOKUP(D47,'DB Accessori'!$A:$U,19,0),IF($G$1="ENGLISH",VLOOKUP(D47,'DB Accessori'!$A:$U,17,0),"")))))=0,"",(IF($G$1="ITALIANO",VLOOKUP(D47,'DB Accessori'!$A:$U,21,0),IF($G$1="ESPAÑOL",VLOOKUP(D47,'DB Accessori'!$A:$U,20,0),IF($G$1="DEUTSCH",VLOOKUP(D47,'DB Accessori'!$A:$U,18,0),IF($G$1="FRANÇAIS",VLOOKUP(D47,'DB Accessori'!$A:$U,19,0),IF($G$1="ENGLISH",VLOOKUP(D47,'DB Accessori'!$A:$U,17,0),"")))))))</f>
        <v>PDL 5500, PDL 5600, PDL 8000</v>
      </c>
      <c r="H47" s="129">
        <f>IF(I$1="Germany",VLOOKUP(D47,Prices!A:AA,16,0),VLOOKUP(D47,Prices!A:AA,3,0))</f>
        <v>37</v>
      </c>
      <c r="I47" s="155">
        <f>VLOOKUP(D47,Prices!A:AA,HLOOKUP(I$1&amp;"D",Prices!A:AA,2,0),0)</f>
        <v>0.4</v>
      </c>
      <c r="J47" s="156">
        <f t="shared" si="2"/>
        <v>22.2</v>
      </c>
    </row>
    <row r="48" spans="1:10" s="62" customFormat="1" ht="39.950000000000003" hidden="1" customHeight="1" x14ac:dyDescent="0.2">
      <c r="A48" s="176"/>
      <c r="B48" s="126"/>
      <c r="C48" s="182" t="str">
        <f>IF($G$1="ITALIANO",VLOOKUP(D48,'DB Accessori'!$A:$P,6,0),IF($G$1="ESPAÑOL",VLOOKUP(D48,'DB Accessori'!$A:$P,5,0),IF($G$1="DEUTSCH",VLOOKUP(D48,'DB Accessori'!$A:$P,3,0),IF($G$1="FRANÇAIS",VLOOKUP(D48,'DB Accessori'!$A:$P,4,0),IF($G$1="ENGLISH",VLOOKUP(D48,'DB Accessori'!$A:$P,2,0),"")))))</f>
        <v>A/C</v>
      </c>
      <c r="D48" s="54" t="s">
        <v>886</v>
      </c>
      <c r="E48" s="55" t="str">
        <f>IF($G$1="ITALIANO",VLOOKUP(D48,'DB Accessori'!$A:$P,11,0),IF($G$1="ESPAÑOL",VLOOKUP(D48,'DB Accessori'!$A:$P,10,0),IF($G$1="DEUTSCH",VLOOKUP(D48,'DB Accessori'!$A:$P,8,0),IF($G$1="FRANÇAIS",VLOOKUP(D48,'DB Accessori'!$A:$P,9,0),IF($G$1="ENGLISH",VLOOKUP(D48,'DB Accessori'!$A:$P,7,0),"")))))</f>
        <v>Kit Hybrid Upgrade option HFO1234yf and R134a</v>
      </c>
      <c r="F48" s="127" t="str">
        <f>IF($G$1="ITALIANO",VLOOKUP(D48,'DB Accessori'!$A:$P,16,0),IF($G$1="ESPAÑOL",VLOOKUP(D48,'DB Accessori'!$A:$P,15,0),IF($G$1="DEUTSCH",VLOOKUP(D48,'DB Accessori'!$A:$P,13,0),IF($G$1="FRANÇAIS",VLOOKUP(D48,'DB Accessori'!$A:$P,14,0),IF($G$1="ENGLISH",VLOOKUP(D48,'DB Accessori'!$A:$P,12,0),"")))))</f>
        <v>Kit Hybrid Upgrade option HFO1234yf and R134a</v>
      </c>
      <c r="G48" s="128" t="str">
        <f>IF(IF($G$1="ITALIANO",VLOOKUP(D48,'DB Accessori'!$A:$U,21,0),IF($G$1="ESPAÑOL",VLOOKUP(D48,'DB Accessori'!$A:$U,20,0),IF($G$1="DEUTSCH",VLOOKUP(D48,'DB Accessori'!$A:$U,18,0),IF($G$1="FRANÇAIS",VLOOKUP(D48,'DB Accessori'!$A:$U,19,0),IF($G$1="ENGLISH",VLOOKUP(D48,'DB Accessori'!$A:$U,17,0),"")))))=0,"",(IF($G$1="ITALIANO",VLOOKUP(D48,'DB Accessori'!$A:$U,21,0),IF($G$1="ESPAÑOL",VLOOKUP(D48,'DB Accessori'!$A:$U,20,0),IF($G$1="DEUTSCH",VLOOKUP(D48,'DB Accessori'!$A:$U,18,0),IF($G$1="FRANÇAIS",VLOOKUP(D48,'DB Accessori'!$A:$U,19,0),IF($G$1="ENGLISH",VLOOKUP(D48,'DB Accessori'!$A:$U,17,0),"")))))))</f>
        <v>Breeze IV</v>
      </c>
      <c r="H48" s="129">
        <f>IF(I$1="Germany",VLOOKUP(D48,Prices!A:AA,16,0),VLOOKUP(D48,Prices!A:AA,3,0))</f>
        <v>437</v>
      </c>
      <c r="I48" s="155">
        <f>VLOOKUP(D48,Prices!A:AA,HLOOKUP(I$1&amp;"D",Prices!A:AA,2,0),0)</f>
        <v>0.4</v>
      </c>
      <c r="J48" s="156">
        <f t="shared" si="2"/>
        <v>262.2</v>
      </c>
    </row>
    <row r="49" spans="1:10" s="62" customFormat="1" ht="39.950000000000003" hidden="1" customHeight="1" x14ac:dyDescent="0.2">
      <c r="A49" s="176"/>
      <c r="B49" s="126"/>
      <c r="C49" s="182" t="str">
        <f>IF($G$1="ITALIANO",VLOOKUP(D49,'DB Accessori'!$A:$P,6,0),IF($G$1="ESPAÑOL",VLOOKUP(D49,'DB Accessori'!$A:$P,5,0),IF($G$1="DEUTSCH",VLOOKUP(D49,'DB Accessori'!$A:$P,3,0),IF($G$1="FRANÇAIS",VLOOKUP(D49,'DB Accessori'!$A:$P,4,0),IF($G$1="ENGLISH",VLOOKUP(D49,'DB Accessori'!$A:$P,2,0),"")))))</f>
        <v>A/C</v>
      </c>
      <c r="D49" s="54" t="s">
        <v>888</v>
      </c>
      <c r="E49" s="55" t="str">
        <f>IF($G$1="ITALIANO",VLOOKUP(D49,'DB Accessori'!$A:$P,11,0),IF($G$1="ESPAÑOL",VLOOKUP(D49,'DB Accessori'!$A:$P,10,0),IF($G$1="DEUTSCH",VLOOKUP(D49,'DB Accessori'!$A:$P,8,0),IF($G$1="FRANÇAIS",VLOOKUP(D49,'DB Accessori'!$A:$P,9,0),IF($G$1="ENGLISH",VLOOKUP(D49,'DB Accessori'!$A:$P,7,0),"")))))</f>
        <v>Gas identifier HFO for single and dual gas units</v>
      </c>
      <c r="F49" s="127" t="str">
        <f>IF($G$1="ITALIANO",VLOOKUP(D49,'DB Accessori'!$A:$P,16,0),IF($G$1="ESPAÑOL",VLOOKUP(D49,'DB Accessori'!$A:$P,15,0),IF($G$1="DEUTSCH",VLOOKUP(D49,'DB Accessori'!$A:$P,13,0),IF($G$1="FRANÇAIS",VLOOKUP(D49,'DB Accessori'!$A:$P,14,0),IF($G$1="ENGLISH",VLOOKUP(D49,'DB Accessori'!$A:$P,12,0),"")))))</f>
        <v>Gas identifier HFO for single and dual gas units</v>
      </c>
      <c r="G49" s="128" t="str">
        <f>IF(IF($G$1="ITALIANO",VLOOKUP(D49,'DB Accessori'!$A:$U,21,0),IF($G$1="ESPAÑOL",VLOOKUP(D49,'DB Accessori'!$A:$U,20,0),IF($G$1="DEUTSCH",VLOOKUP(D49,'DB Accessori'!$A:$U,18,0),IF($G$1="FRANÇAIS",VLOOKUP(D49,'DB Accessori'!$A:$U,19,0),IF($G$1="ENGLISH",VLOOKUP(D49,'DB Accessori'!$A:$U,17,0),"")))))=0,"",(IF($G$1="ITALIANO",VLOOKUP(D49,'DB Accessori'!$A:$U,21,0),IF($G$1="ESPAÑOL",VLOOKUP(D49,'DB Accessori'!$A:$U,20,0),IF($G$1="DEUTSCH",VLOOKUP(D49,'DB Accessori'!$A:$U,18,0),IF($G$1="FRANÇAIS",VLOOKUP(D49,'DB Accessori'!$A:$U,19,0),IF($G$1="ENGLISH",VLOOKUP(D49,'DB Accessori'!$A:$U,17,0),"")))))))</f>
        <v>Dual Gas, Qtech III</v>
      </c>
      <c r="H49" s="129">
        <f>IF(I$1="Germany",VLOOKUP(D49,Prices!A:AA,16,0),VLOOKUP(D49,Prices!A:AA,3,0))</f>
        <v>2906</v>
      </c>
      <c r="I49" s="155">
        <f>VLOOKUP(D49,Prices!A:AA,HLOOKUP(I$1&amp;"D",Prices!A:AA,2,0),0)</f>
        <v>0.45</v>
      </c>
      <c r="J49" s="156">
        <f t="shared" si="2"/>
        <v>1598.3000000000002</v>
      </c>
    </row>
    <row r="50" spans="1:10" s="62" customFormat="1" ht="39.950000000000003" hidden="1" customHeight="1" x14ac:dyDescent="0.2">
      <c r="A50" s="176"/>
      <c r="B50" s="126"/>
      <c r="C50" s="182" t="str">
        <f>IF($G$1="ITALIANO",VLOOKUP(D50,'DB Accessori'!$A:$P,6,0),IF($G$1="ESPAÑOL",VLOOKUP(D50,'DB Accessori'!$A:$P,5,0),IF($G$1="DEUTSCH",VLOOKUP(D50,'DB Accessori'!$A:$P,3,0),IF($G$1="FRANÇAIS",VLOOKUP(D50,'DB Accessori'!$A:$P,4,0),IF($G$1="ENGLISH",VLOOKUP(D50,'DB Accessori'!$A:$P,2,0),"")))))</f>
        <v>A/C</v>
      </c>
      <c r="D50" s="54" t="s">
        <v>890</v>
      </c>
      <c r="E50" s="55" t="str">
        <f>IF($G$1="ITALIANO",VLOOKUP(D50,'DB Accessori'!$A:$P,11,0),IF($G$1="ESPAÑOL",VLOOKUP(D50,'DB Accessori'!$A:$P,10,0),IF($G$1="DEUTSCH",VLOOKUP(D50,'DB Accessori'!$A:$P,8,0),IF($G$1="FRANÇAIS",VLOOKUP(D50,'DB Accessori'!$A:$P,9,0),IF($G$1="ENGLISH",VLOOKUP(D50,'DB Accessori'!$A:$P,7,0),"")))))</f>
        <v>Adapter kit R134a for gas analiser KIT.GAS</v>
      </c>
      <c r="F50" s="127" t="str">
        <f>IF($G$1="ITALIANO",VLOOKUP(D50,'DB Accessori'!$A:$P,16,0),IF($G$1="ESPAÑOL",VLOOKUP(D50,'DB Accessori'!$A:$P,15,0),IF($G$1="DEUTSCH",VLOOKUP(D50,'DB Accessori'!$A:$P,13,0),IF($G$1="FRANÇAIS",VLOOKUP(D50,'DB Accessori'!$A:$P,14,0),IF($G$1="ENGLISH",VLOOKUP(D50,'DB Accessori'!$A:$P,12,0),"")))))</f>
        <v>Adapter kit R134a for gas analiser KIT.GAS</v>
      </c>
      <c r="G50" s="128" t="str">
        <f>IF(IF($G$1="ITALIANO",VLOOKUP(D50,'DB Accessori'!$A:$U,21,0),IF($G$1="ESPAÑOL",VLOOKUP(D50,'DB Accessori'!$A:$U,20,0),IF($G$1="DEUTSCH",VLOOKUP(D50,'DB Accessori'!$A:$U,18,0),IF($G$1="FRANÇAIS",VLOOKUP(D50,'DB Accessori'!$A:$U,19,0),IF($G$1="ENGLISH",VLOOKUP(D50,'DB Accessori'!$A:$U,17,0),"")))))=0,"",(IF($G$1="ITALIANO",VLOOKUP(D50,'DB Accessori'!$A:$U,21,0),IF($G$1="ESPAÑOL",VLOOKUP(D50,'DB Accessori'!$A:$U,20,0),IF($G$1="DEUTSCH",VLOOKUP(D50,'DB Accessori'!$A:$U,18,0),IF($G$1="FRANÇAIS",VLOOKUP(D50,'DB Accessori'!$A:$U,19,0),IF($G$1="ENGLISH",VLOOKUP(D50,'DB Accessori'!$A:$U,17,0),"")))))))</f>
        <v>Breeze IV, Qtech IV</v>
      </c>
      <c r="H50" s="129">
        <f>IF(I$1="Germany",VLOOKUP(D50,Prices!A:AA,16,0),VLOOKUP(D50,Prices!A:AA,3,0))</f>
        <v>151</v>
      </c>
      <c r="I50" s="155">
        <f>VLOOKUP(D50,Prices!A:AA,HLOOKUP(I$1&amp;"D",Prices!A:AA,2,0),0)</f>
        <v>0.4</v>
      </c>
      <c r="J50" s="156">
        <f t="shared" si="2"/>
        <v>90.6</v>
      </c>
    </row>
    <row r="51" spans="1:10" s="62" customFormat="1" ht="39.950000000000003" hidden="1" customHeight="1" x14ac:dyDescent="0.2">
      <c r="A51" s="176"/>
      <c r="B51" s="126"/>
      <c r="C51" s="182" t="str">
        <f>IF($G$1="ITALIANO",VLOOKUP(D51,'DB Accessori'!$A:$P,6,0),IF($G$1="ESPAÑOL",VLOOKUP(D51,'DB Accessori'!$A:$P,5,0),IF($G$1="DEUTSCH",VLOOKUP(D51,'DB Accessori'!$A:$P,3,0),IF($G$1="FRANÇAIS",VLOOKUP(D51,'DB Accessori'!$A:$P,4,0),IF($G$1="ENGLISH",VLOOKUP(D51,'DB Accessori'!$A:$P,2,0),"")))))</f>
        <v>A/C</v>
      </c>
      <c r="D51" s="54" t="s">
        <v>892</v>
      </c>
      <c r="E51" s="55" t="str">
        <f>IF($G$1="ITALIANO",VLOOKUP(D51,'DB Accessori'!$A:$P,11,0),IF($G$1="ESPAÑOL",VLOOKUP(D51,'DB Accessori'!$A:$P,10,0),IF($G$1="DEUTSCH",VLOOKUP(D51,'DB Accessori'!$A:$P,8,0),IF($G$1="FRANÇAIS",VLOOKUP(D51,'DB Accessori'!$A:$P,9,0),IF($G$1="ENGLISH",VLOOKUP(D51,'DB Accessori'!$A:$P,7,0),"")))))</f>
        <v>Connectivity kit EVO</v>
      </c>
      <c r="F51" s="127" t="str">
        <f>IF($G$1="ITALIANO",VLOOKUP(D51,'DB Accessori'!$A:$P,16,0),IF($G$1="ESPAÑOL",VLOOKUP(D51,'DB Accessori'!$A:$P,15,0),IF($G$1="DEUTSCH",VLOOKUP(D51,'DB Accessori'!$A:$P,13,0),IF($G$1="FRANÇAIS",VLOOKUP(D51,'DB Accessori'!$A:$P,14,0),IF($G$1="ENGLISH",VLOOKUP(D51,'DB Accessori'!$A:$P,12,0),"")))))</f>
        <v>Connectivity kit EVO</v>
      </c>
      <c r="G51" s="128" t="str">
        <f>IF(IF($G$1="ITALIANO",VLOOKUP(D51,'DB Accessori'!$A:$U,21,0),IF($G$1="ESPAÑOL",VLOOKUP(D51,'DB Accessori'!$A:$U,20,0),IF($G$1="DEUTSCH",VLOOKUP(D51,'DB Accessori'!$A:$U,18,0),IF($G$1="FRANÇAIS",VLOOKUP(D51,'DB Accessori'!$A:$U,19,0),IF($G$1="ENGLISH",VLOOKUP(D51,'DB Accessori'!$A:$U,17,0),"")))))=0,"",(IF($G$1="ITALIANO",VLOOKUP(D51,'DB Accessori'!$A:$U,21,0),IF($G$1="ESPAÑOL",VLOOKUP(D51,'DB Accessori'!$A:$U,20,0),IF($G$1="DEUTSCH",VLOOKUP(D51,'DB Accessori'!$A:$U,18,0),IF($G$1="FRANÇAIS",VLOOKUP(D51,'DB Accessori'!$A:$U,19,0),IF($G$1="ENGLISH",VLOOKUP(D51,'DB Accessori'!$A:$U,17,0),"")))))))</f>
        <v>Breeze IV</v>
      </c>
      <c r="H51" s="129">
        <f>IF(I$1="Germany",VLOOKUP(D51,Prices!A:AA,16,0),VLOOKUP(D51,Prices!A:AA,3,0))</f>
        <v>552</v>
      </c>
      <c r="I51" s="155">
        <f>VLOOKUP(D51,Prices!A:AA,HLOOKUP(I$1&amp;"D",Prices!A:AA,2,0),0)</f>
        <v>0.4</v>
      </c>
      <c r="J51" s="156">
        <f t="shared" si="2"/>
        <v>331.2</v>
      </c>
    </row>
    <row r="52" spans="1:10" s="62" customFormat="1" ht="56.25" hidden="1" x14ac:dyDescent="0.2">
      <c r="A52" s="176"/>
      <c r="B52" s="126"/>
      <c r="C52" s="182" t="str">
        <f>IF($G$1="ITALIANO",VLOOKUP(D52,'DB Accessori'!$A:$P,6,0),IF($G$1="ESPAÑOL",VLOOKUP(D52,'DB Accessori'!$A:$P,5,0),IF($G$1="DEUTSCH",VLOOKUP(D52,'DB Accessori'!$A:$P,3,0),IF($G$1="FRANÇAIS",VLOOKUP(D52,'DB Accessori'!$A:$P,4,0),IF($G$1="ENGLISH",VLOOKUP(D52,'DB Accessori'!$A:$P,2,0),"")))))</f>
        <v>A/C</v>
      </c>
      <c r="D52" s="54" t="s">
        <v>894</v>
      </c>
      <c r="E52" s="55" t="str">
        <f>IF($G$1="ITALIANO",VLOOKUP(D52,'DB Accessori'!$A:$P,11,0),IF($G$1="ESPAÑOL",VLOOKUP(D52,'DB Accessori'!$A:$P,10,0),IF($G$1="DEUTSCH",VLOOKUP(D52,'DB Accessori'!$A:$P,8,0),IF($G$1="FRANÇAIS",VLOOKUP(D52,'DB Accessori'!$A:$P,9,0),IF($G$1="ENGLISH",VLOOKUP(D52,'DB Accessori'!$A:$P,7,0),"")))))</f>
        <v>R134A Service hose 6 m, red, for QTECH II / III units and Breeze, male/female</v>
      </c>
      <c r="F52" s="127" t="str">
        <f>IF($G$1="ITALIANO",VLOOKUP(D52,'DB Accessori'!$A:$P,16,0),IF($G$1="ESPAÑOL",VLOOKUP(D52,'DB Accessori'!$A:$P,15,0),IF($G$1="DEUTSCH",VLOOKUP(D52,'DB Accessori'!$A:$P,13,0),IF($G$1="FRANÇAIS",VLOOKUP(D52,'DB Accessori'!$A:$P,14,0),IF($G$1="ENGLISH",VLOOKUP(D52,'DB Accessori'!$A:$P,12,0),"")))))</f>
        <v>R134A Service hose 6 m, red, for QTECH II / III units and Breeze, male/female</v>
      </c>
      <c r="G52" s="128" t="str">
        <f>IF(IF($G$1="ITALIANO",VLOOKUP(D52,'DB Accessori'!$A:$U,21,0),IF($G$1="ESPAÑOL",VLOOKUP(D52,'DB Accessori'!$A:$U,20,0),IF($G$1="DEUTSCH",VLOOKUP(D52,'DB Accessori'!$A:$U,18,0),IF($G$1="FRANÇAIS",VLOOKUP(D52,'DB Accessori'!$A:$U,19,0),IF($G$1="ENGLISH",VLOOKUP(D52,'DB Accessori'!$A:$U,17,0),"")))))=0,"",(IF($G$1="ITALIANO",VLOOKUP(D52,'DB Accessori'!$A:$U,21,0),IF($G$1="ESPAÑOL",VLOOKUP(D52,'DB Accessori'!$A:$U,20,0),IF($G$1="DEUTSCH",VLOOKUP(D52,'DB Accessori'!$A:$U,18,0),IF($G$1="FRANÇAIS",VLOOKUP(D52,'DB Accessori'!$A:$U,19,0),IF($G$1="ENGLISH",VLOOKUP(D52,'DB Accessori'!$A:$U,17,0),"")))))))</f>
        <v>All A/C machines</v>
      </c>
      <c r="H52" s="129">
        <f>IF(I$1="Germany",VLOOKUP(D52,Prices!A:AA,16,0),VLOOKUP(D52,Prices!A:AA,3,0))</f>
        <v>68</v>
      </c>
      <c r="I52" s="155">
        <f>VLOOKUP(D52,Prices!A:AA,HLOOKUP(I$1&amp;"D",Prices!A:AA,2,0),0)</f>
        <v>0.4</v>
      </c>
      <c r="J52" s="156">
        <f t="shared" si="2"/>
        <v>40.799999999999997</v>
      </c>
    </row>
    <row r="53" spans="1:10" s="62" customFormat="1" ht="56.25" hidden="1" x14ac:dyDescent="0.2">
      <c r="A53" s="176"/>
      <c r="B53" s="126"/>
      <c r="C53" s="182" t="str">
        <f>IF($G$1="ITALIANO",VLOOKUP(D53,'DB Accessori'!$A:$P,6,0),IF($G$1="ESPAÑOL",VLOOKUP(D53,'DB Accessori'!$A:$P,5,0),IF($G$1="DEUTSCH",VLOOKUP(D53,'DB Accessori'!$A:$P,3,0),IF($G$1="FRANÇAIS",VLOOKUP(D53,'DB Accessori'!$A:$P,4,0),IF($G$1="ENGLISH",VLOOKUP(D53,'DB Accessori'!$A:$P,2,0),"")))))</f>
        <v>A/C</v>
      </c>
      <c r="D53" s="54" t="s">
        <v>896</v>
      </c>
      <c r="E53" s="55" t="str">
        <f>IF($G$1="ITALIANO",VLOOKUP(D53,'DB Accessori'!$A:$P,11,0),IF($G$1="ESPAÑOL",VLOOKUP(D53,'DB Accessori'!$A:$P,10,0),IF($G$1="DEUTSCH",VLOOKUP(D53,'DB Accessori'!$A:$P,8,0),IF($G$1="FRANÇAIS",VLOOKUP(D53,'DB Accessori'!$A:$P,9,0),IF($G$1="ENGLISH",VLOOKUP(D53,'DB Accessori'!$A:$P,7,0),"")))))</f>
        <v>R134A Service hose 6 m, blue, for QTECH II / III units and Breeze, male/female</v>
      </c>
      <c r="F53" s="127" t="str">
        <f>IF($G$1="ITALIANO",VLOOKUP(D53,'DB Accessori'!$A:$P,16,0),IF($G$1="ESPAÑOL",VLOOKUP(D53,'DB Accessori'!$A:$P,15,0),IF($G$1="DEUTSCH",VLOOKUP(D53,'DB Accessori'!$A:$P,13,0),IF($G$1="FRANÇAIS",VLOOKUP(D53,'DB Accessori'!$A:$P,14,0),IF($G$1="ENGLISH",VLOOKUP(D53,'DB Accessori'!$A:$P,12,0),"")))))</f>
        <v>R134A Service hose 6 m, blue, for QTECH II / III units and Breeze, male/female</v>
      </c>
      <c r="G53" s="128" t="str">
        <f>IF(IF($G$1="ITALIANO",VLOOKUP(D53,'DB Accessori'!$A:$U,21,0),IF($G$1="ESPAÑOL",VLOOKUP(D53,'DB Accessori'!$A:$U,20,0),IF($G$1="DEUTSCH",VLOOKUP(D53,'DB Accessori'!$A:$U,18,0),IF($G$1="FRANÇAIS",VLOOKUP(D53,'DB Accessori'!$A:$U,19,0),IF($G$1="ENGLISH",VLOOKUP(D53,'DB Accessori'!$A:$U,17,0),"")))))=0,"",(IF($G$1="ITALIANO",VLOOKUP(D53,'DB Accessori'!$A:$U,21,0),IF($G$1="ESPAÑOL",VLOOKUP(D53,'DB Accessori'!$A:$U,20,0),IF($G$1="DEUTSCH",VLOOKUP(D53,'DB Accessori'!$A:$U,18,0),IF($G$1="FRANÇAIS",VLOOKUP(D53,'DB Accessori'!$A:$U,19,0),IF($G$1="ENGLISH",VLOOKUP(D53,'DB Accessori'!$A:$U,17,0),"")))))))</f>
        <v>All A/C machines</v>
      </c>
      <c r="H53" s="129">
        <f>IF(I$1="Germany",VLOOKUP(D53,Prices!A:AA,16,0),VLOOKUP(D53,Prices!A:AA,3,0))</f>
        <v>68</v>
      </c>
      <c r="I53" s="155">
        <f>VLOOKUP(D53,Prices!A:AA,HLOOKUP(I$1&amp;"D",Prices!A:AA,2,0),0)</f>
        <v>0.4</v>
      </c>
      <c r="J53" s="156">
        <f t="shared" si="2"/>
        <v>40.799999999999997</v>
      </c>
    </row>
    <row r="54" spans="1:10" s="62" customFormat="1" ht="150" hidden="1" x14ac:dyDescent="0.2">
      <c r="A54" s="176"/>
      <c r="B54" s="126"/>
      <c r="C54" s="182" t="str">
        <f>IF($G$1="ITALIANO",VLOOKUP(D54,'DB Accessori'!$A:$P,6,0),IF($G$1="ESPAÑOL",VLOOKUP(D54,'DB Accessori'!$A:$P,5,0),IF($G$1="DEUTSCH",VLOOKUP(D54,'DB Accessori'!$A:$P,3,0),IF($G$1="FRANÇAIS",VLOOKUP(D54,'DB Accessori'!$A:$P,4,0),IF($G$1="ENGLISH",VLOOKUP(D54,'DB Accessori'!$A:$P,2,0),"")))))</f>
        <v>A/C</v>
      </c>
      <c r="D54" s="54" t="s">
        <v>897</v>
      </c>
      <c r="E54" s="55" t="str">
        <f>IF($G$1="ITALIANO",VLOOKUP(D54,'DB Accessori'!$A:$P,11,0),IF($G$1="ESPAÑOL",VLOOKUP(D54,'DB Accessori'!$A:$P,10,0),IF($G$1="DEUTSCH",VLOOKUP(D54,'DB Accessori'!$A:$P,8,0),IF($G$1="FRANÇAIS",VLOOKUP(D54,'DB Accessori'!$A:$P,9,0),IF($G$1="ENGLISH",VLOOKUP(D54,'DB Accessori'!$A:$P,7,0),"")))))</f>
        <v>KoolKare nitogen/forming gas hose kit; for connection to a nitrogen or forming gas fitting, equipment end with hose and quick coupling. Spare parts, accessories as standard option with a Koolkare nitrogen/forming gas option</v>
      </c>
      <c r="F54" s="127" t="str">
        <f>IF($G$1="ITALIANO",VLOOKUP(D54,'DB Accessori'!$A:$P,16,0),IF($G$1="ESPAÑOL",VLOOKUP(D54,'DB Accessori'!$A:$P,15,0),IF($G$1="DEUTSCH",VLOOKUP(D54,'DB Accessori'!$A:$P,13,0),IF($G$1="FRANÇAIS",VLOOKUP(D54,'DB Accessori'!$A:$P,14,0),IF($G$1="ENGLISH",VLOOKUP(D54,'DB Accessori'!$A:$P,12,0),"")))))</f>
        <v>KoolKare nitogen/forming gas hose kit; for connection to a nitrogen or forming gas fitting, equipment end with hose and quick coupling. Spare parts, accessories as standard option with a Koolkare nitrogen/forming gas option</v>
      </c>
      <c r="G54" s="128" t="str">
        <f>IF(IF($G$1="ITALIANO",VLOOKUP(D54,'DB Accessori'!$A:$U,21,0),IF($G$1="ESPAÑOL",VLOOKUP(D54,'DB Accessori'!$A:$U,20,0),IF($G$1="DEUTSCH",VLOOKUP(D54,'DB Accessori'!$A:$U,18,0),IF($G$1="FRANÇAIS",VLOOKUP(D54,'DB Accessori'!$A:$U,19,0),IF($G$1="ENGLISH",VLOOKUP(D54,'DB Accessori'!$A:$U,17,0),"")))))=0,"",(IF($G$1="ITALIANO",VLOOKUP(D54,'DB Accessori'!$A:$U,21,0),IF($G$1="ESPAÑOL",VLOOKUP(D54,'DB Accessori'!$A:$U,20,0),IF($G$1="DEUTSCH",VLOOKUP(D54,'DB Accessori'!$A:$U,18,0),IF($G$1="FRANÇAIS",VLOOKUP(D54,'DB Accessori'!$A:$U,19,0),IF($G$1="ENGLISH",VLOOKUP(D54,'DB Accessori'!$A:$U,17,0),"")))))))</f>
        <v>Qtech IV, Dual Gas, Qtech III</v>
      </c>
      <c r="H54" s="129">
        <v>80.5</v>
      </c>
      <c r="I54" s="155">
        <f>VLOOKUP(D54,Prices!A:AA,HLOOKUP(I$1&amp;"D",Prices!A:AA,2,0),0)</f>
        <v>0.4</v>
      </c>
      <c r="J54" s="156">
        <f t="shared" si="2"/>
        <v>48.3</v>
      </c>
    </row>
    <row r="55" spans="1:10" s="62" customFormat="1" ht="39.950000000000003" hidden="1" customHeight="1" x14ac:dyDescent="0.2">
      <c r="A55" s="176"/>
      <c r="B55" s="126"/>
      <c r="C55" s="182" t="str">
        <f>IF($G$1="ITALIANO",VLOOKUP(D55,'DB Accessori'!$A:$P,6,0),IF($G$1="ESPAÑOL",VLOOKUP(D55,'DB Accessori'!$A:$P,5,0),IF($G$1="DEUTSCH",VLOOKUP(D55,'DB Accessori'!$A:$P,3,0),IF($G$1="FRANÇAIS",VLOOKUP(D55,'DB Accessori'!$A:$P,4,0),IF($G$1="ENGLISH",VLOOKUP(D55,'DB Accessori'!$A:$P,2,0),"")))))</f>
        <v>A/C</v>
      </c>
      <c r="D55" s="54" t="s">
        <v>899</v>
      </c>
      <c r="E55" s="55" t="str">
        <f>IF($G$1="ITALIANO",VLOOKUP(D55,'DB Accessori'!$A:$P,11,0),IF($G$1="ESPAÑOL",VLOOKUP(D55,'DB Accessori'!$A:$P,10,0),IF($G$1="DEUTSCH",VLOOKUP(D55,'DB Accessori'!$A:$P,8,0),IF($G$1="FRANÇAIS",VLOOKUP(D55,'DB Accessori'!$A:$P,9,0),IF($G$1="ENGLISH",VLOOKUP(D55,'DB Accessori'!$A:$P,7,0),"")))))</f>
        <v>Bottle of Saniflux liquid (1000 ml)</v>
      </c>
      <c r="F55" s="127" t="str">
        <f>IF($G$1="ITALIANO",VLOOKUP(D55,'DB Accessori'!$A:$P,16,0),IF($G$1="ESPAÑOL",VLOOKUP(D55,'DB Accessori'!$A:$P,15,0),IF($G$1="DEUTSCH",VLOOKUP(D55,'DB Accessori'!$A:$P,13,0),IF($G$1="FRANÇAIS",VLOOKUP(D55,'DB Accessori'!$A:$P,14,0),IF($G$1="ENGLISH",VLOOKUP(D55,'DB Accessori'!$A:$P,12,0),"")))))</f>
        <v>Bottle of Saniflux liquid (1000 ml)</v>
      </c>
      <c r="G55" s="128" t="str">
        <f>IF(IF($G$1="ITALIANO",VLOOKUP(D55,'DB Accessori'!$A:$U,21,0),IF($G$1="ESPAÑOL",VLOOKUP(D55,'DB Accessori'!$A:$U,20,0),IF($G$1="DEUTSCH",VLOOKUP(D55,'DB Accessori'!$A:$U,18,0),IF($G$1="FRANÇAIS",VLOOKUP(D55,'DB Accessori'!$A:$U,19,0),IF($G$1="ENGLISH",VLOOKUP(D55,'DB Accessori'!$A:$U,17,0),"")))))=0,"",(IF($G$1="ITALIANO",VLOOKUP(D55,'DB Accessori'!$A:$U,21,0),IF($G$1="ESPAÑOL",VLOOKUP(D55,'DB Accessori'!$A:$U,20,0),IF($G$1="DEUTSCH",VLOOKUP(D55,'DB Accessori'!$A:$U,18,0),IF($G$1="FRANÇAIS",VLOOKUP(D55,'DB Accessori'!$A:$U,19,0),IF($G$1="ENGLISH",VLOOKUP(D55,'DB Accessori'!$A:$U,17,0),"")))))))</f>
        <v>All A/C machines</v>
      </c>
      <c r="H55" s="129">
        <f>IF(I$1="Germany",VLOOKUP(D55,Prices!A:AA,16,0),VLOOKUP(D55,Prices!A:AA,3,0))</f>
        <v>75.5</v>
      </c>
      <c r="I55" s="155">
        <f>VLOOKUP(D55,Prices!A:AA,HLOOKUP(I$1&amp;"D",Prices!A:AA,2,0),0)</f>
        <v>0.4</v>
      </c>
      <c r="J55" s="156">
        <f t="shared" si="2"/>
        <v>45.3</v>
      </c>
    </row>
    <row r="56" spans="1:10" s="62" customFormat="1" ht="75" hidden="1" x14ac:dyDescent="0.2">
      <c r="A56" s="176"/>
      <c r="B56" s="126"/>
      <c r="C56" s="182" t="str">
        <f>IF($G$1="ITALIANO",VLOOKUP(D56,'DB Accessori'!$A:$P,6,0),IF($G$1="ESPAÑOL",VLOOKUP(D56,'DB Accessori'!$A:$P,5,0),IF($G$1="DEUTSCH",VLOOKUP(D56,'DB Accessori'!$A:$P,3,0),IF($G$1="FRANÇAIS",VLOOKUP(D56,'DB Accessori'!$A:$P,4,0),IF($G$1="ENGLISH",VLOOKUP(D56,'DB Accessori'!$A:$P,2,0),"")))))</f>
        <v>A/C</v>
      </c>
      <c r="D56" s="54" t="s">
        <v>901</v>
      </c>
      <c r="E56" s="55" t="str">
        <f>IF($G$1="ITALIANO",VLOOKUP(D56,'DB Accessori'!$A:$P,11,0),IF($G$1="ESPAÑOL",VLOOKUP(D56,'DB Accessori'!$A:$P,10,0),IF($G$1="DEUTSCH",VLOOKUP(D56,'DB Accessori'!$A:$P,8,0),IF($G$1="FRANÇAIS",VLOOKUP(D56,'DB Accessori'!$A:$P,9,0),IF($G$1="ENGLISH",VLOOKUP(D56,'DB Accessori'!$A:$P,7,0),"")))))</f>
        <v>Oil bottle PAG100, R134, HFO1234yf, mechanical and electrical compressor, 6 x 250 ml</v>
      </c>
      <c r="F56" s="127" t="str">
        <f>IF($G$1="ITALIANO",VLOOKUP(D56,'DB Accessori'!$A:$P,16,0),IF($G$1="ESPAÑOL",VLOOKUP(D56,'DB Accessori'!$A:$P,15,0),IF($G$1="DEUTSCH",VLOOKUP(D56,'DB Accessori'!$A:$P,13,0),IF($G$1="FRANÇAIS",VLOOKUP(D56,'DB Accessori'!$A:$P,14,0),IF($G$1="ENGLISH",VLOOKUP(D56,'DB Accessori'!$A:$P,12,0),"")))))</f>
        <v>Oil bottle PAG100, R134, HFO1234yf, mechanical and electrical compressor, 6 x 250 ml</v>
      </c>
      <c r="G56" s="128" t="str">
        <f>IF(IF($G$1="ITALIANO",VLOOKUP(D56,'DB Accessori'!$A:$U,21,0),IF($G$1="ESPAÑOL",VLOOKUP(D56,'DB Accessori'!$A:$U,20,0),IF($G$1="DEUTSCH",VLOOKUP(D56,'DB Accessori'!$A:$U,18,0),IF($G$1="FRANÇAIS",VLOOKUP(D56,'DB Accessori'!$A:$U,19,0),IF($G$1="ENGLISH",VLOOKUP(D56,'DB Accessori'!$A:$U,17,0),"")))))=0,"",(IF($G$1="ITALIANO",VLOOKUP(D56,'DB Accessori'!$A:$U,21,0),IF($G$1="ESPAÑOL",VLOOKUP(D56,'DB Accessori'!$A:$U,20,0),IF($G$1="DEUTSCH",VLOOKUP(D56,'DB Accessori'!$A:$U,18,0),IF($G$1="FRANÇAIS",VLOOKUP(D56,'DB Accessori'!$A:$U,19,0),IF($G$1="ENGLISH",VLOOKUP(D56,'DB Accessori'!$A:$U,17,0),"")))))))</f>
        <v>All A/C machines</v>
      </c>
      <c r="H56" s="129">
        <f>IF(I$1="Germany",VLOOKUP(D56,Prices!A:AA,16,0),VLOOKUP(D56,Prices!A:AA,3,0))</f>
        <v>16.5</v>
      </c>
      <c r="I56" s="155">
        <f>VLOOKUP(D56,Prices!A:AA,HLOOKUP(I$1&amp;"D",Prices!A:AA,2,0),0)</f>
        <v>0.4</v>
      </c>
      <c r="J56" s="156">
        <f t="shared" si="2"/>
        <v>9.9</v>
      </c>
    </row>
    <row r="57" spans="1:10" s="62" customFormat="1" ht="75" hidden="1" x14ac:dyDescent="0.2">
      <c r="A57" s="176"/>
      <c r="B57" s="126"/>
      <c r="C57" s="182" t="str">
        <f>IF($G$1="ITALIANO",VLOOKUP(D57,'DB Accessori'!$A:$P,6,0),IF($G$1="ESPAÑOL",VLOOKUP(D57,'DB Accessori'!$A:$P,5,0),IF($G$1="DEUTSCH",VLOOKUP(D57,'DB Accessori'!$A:$P,3,0),IF($G$1="FRANÇAIS",VLOOKUP(D57,'DB Accessori'!$A:$P,4,0),IF($G$1="ENGLISH",VLOOKUP(D57,'DB Accessori'!$A:$P,2,0),"")))))</f>
        <v>A/C</v>
      </c>
      <c r="D57" s="54" t="s">
        <v>903</v>
      </c>
      <c r="E57" s="55" t="str">
        <f>IF($G$1="ITALIANO",VLOOKUP(D57,'DB Accessori'!$A:$P,11,0),IF($G$1="ESPAÑOL",VLOOKUP(D57,'DB Accessori'!$A:$P,10,0),IF($G$1="DEUTSCH",VLOOKUP(D57,'DB Accessori'!$A:$P,8,0),IF($G$1="FRANÇAIS",VLOOKUP(D57,'DB Accessori'!$A:$P,9,0),IF($G$1="ENGLISH",VLOOKUP(D57,'DB Accessori'!$A:$P,7,0),"")))))</f>
        <v>Sealed oil cartridge PAG100 - 250ml for R134a, HFO1234yf mechanical and electric compressor</v>
      </c>
      <c r="F57" s="127" t="str">
        <f>IF($G$1="ITALIANO",VLOOKUP(D57,'DB Accessori'!$A:$P,16,0),IF($G$1="ESPAÑOL",VLOOKUP(D57,'DB Accessori'!$A:$P,15,0),IF($G$1="DEUTSCH",VLOOKUP(D57,'DB Accessori'!$A:$P,13,0),IF($G$1="FRANÇAIS",VLOOKUP(D57,'DB Accessori'!$A:$P,14,0),IF($G$1="ENGLISH",VLOOKUP(D57,'DB Accessori'!$A:$P,12,0),"")))))</f>
        <v>Sealed oil cartridge PAG100 - 250ml for R134a, HFO1234yf mechanical and electric compressor</v>
      </c>
      <c r="G57" s="128" t="str">
        <f>IF(IF($G$1="ITALIANO",VLOOKUP(D57,'DB Accessori'!$A:$U,21,0),IF($G$1="ESPAÑOL",VLOOKUP(D57,'DB Accessori'!$A:$U,20,0),IF($G$1="DEUTSCH",VLOOKUP(D57,'DB Accessori'!$A:$U,18,0),IF($G$1="FRANÇAIS",VLOOKUP(D57,'DB Accessori'!$A:$U,19,0),IF($G$1="ENGLISH",VLOOKUP(D57,'DB Accessori'!$A:$U,17,0),"")))))=0,"",(IF($G$1="ITALIANO",VLOOKUP(D57,'DB Accessori'!$A:$U,21,0),IF($G$1="ESPAÑOL",VLOOKUP(D57,'DB Accessori'!$A:$U,20,0),IF($G$1="DEUTSCH",VLOOKUP(D57,'DB Accessori'!$A:$U,18,0),IF($G$1="FRANÇAIS",VLOOKUP(D57,'DB Accessori'!$A:$U,19,0),IF($G$1="ENGLISH",VLOOKUP(D57,'DB Accessori'!$A:$U,17,0),"")))))))</f>
        <v>All A/C machines</v>
      </c>
      <c r="H57" s="129">
        <f>IF(I$1="Germany",VLOOKUP(D57,Prices!A:AA,16,0),VLOOKUP(D57,Prices!A:AA,3,0))</f>
        <v>31</v>
      </c>
      <c r="I57" s="155">
        <f>VLOOKUP(D57,Prices!A:AA,HLOOKUP(I$1&amp;"D",Prices!A:AA,2,0),0)</f>
        <v>0.4</v>
      </c>
      <c r="J57" s="156">
        <f t="shared" si="2"/>
        <v>18.599999999999998</v>
      </c>
    </row>
    <row r="58" spans="1:10" s="62" customFormat="1" ht="75" hidden="1" x14ac:dyDescent="0.2">
      <c r="A58" s="176"/>
      <c r="B58" s="126"/>
      <c r="C58" s="182" t="str">
        <f>IF($G$1="ITALIANO",VLOOKUP(D58,'DB Accessori'!$A:$P,6,0),IF($G$1="ESPAÑOL",VLOOKUP(D58,'DB Accessori'!$A:$P,5,0),IF($G$1="DEUTSCH",VLOOKUP(D58,'DB Accessori'!$A:$P,3,0),IF($G$1="FRANÇAIS",VLOOKUP(D58,'DB Accessori'!$A:$P,4,0),IF($G$1="ENGLISH",VLOOKUP(D58,'DB Accessori'!$A:$P,2,0),"")))))</f>
        <v>A/C</v>
      </c>
      <c r="D58" s="54" t="s">
        <v>905</v>
      </c>
      <c r="E58" s="55" t="str">
        <f>IF($G$1="ITALIANO",VLOOKUP(D58,'DB Accessori'!$A:$P,11,0),IF($G$1="ESPAÑOL",VLOOKUP(D58,'DB Accessori'!$A:$P,10,0),IF($G$1="DEUTSCH",VLOOKUP(D58,'DB Accessori'!$A:$P,8,0),IF($G$1="FRANÇAIS",VLOOKUP(D58,'DB Accessori'!$A:$P,9,0),IF($G$1="ENGLISH",VLOOKUP(D58,'DB Accessori'!$A:$P,7,0),"")))))</f>
        <v>Oil bottle PAG46, R134, HFO1234yf, mechanical and electrical compressor, 6 x 250 ml</v>
      </c>
      <c r="F58" s="127" t="str">
        <f>IF($G$1="ITALIANO",VLOOKUP(D58,'DB Accessori'!$A:$P,16,0),IF($G$1="ESPAÑOL",VLOOKUP(D58,'DB Accessori'!$A:$P,15,0),IF($G$1="DEUTSCH",VLOOKUP(D58,'DB Accessori'!$A:$P,13,0),IF($G$1="FRANÇAIS",VLOOKUP(D58,'DB Accessori'!$A:$P,14,0),IF($G$1="ENGLISH",VLOOKUP(D58,'DB Accessori'!$A:$P,12,0),"")))))</f>
        <v>Oil bottle PAG46, R134, HFO1234yf, mechanical and electrical compressor, 6 x 250 ml</v>
      </c>
      <c r="G58" s="128" t="str">
        <f>IF(IF($G$1="ITALIANO",VLOOKUP(D58,'DB Accessori'!$A:$U,21,0),IF($G$1="ESPAÑOL",VLOOKUP(D58,'DB Accessori'!$A:$U,20,0),IF($G$1="DEUTSCH",VLOOKUP(D58,'DB Accessori'!$A:$U,18,0),IF($G$1="FRANÇAIS",VLOOKUP(D58,'DB Accessori'!$A:$U,19,0),IF($G$1="ENGLISH",VLOOKUP(D58,'DB Accessori'!$A:$U,17,0),"")))))=0,"",(IF($G$1="ITALIANO",VLOOKUP(D58,'DB Accessori'!$A:$U,21,0),IF($G$1="ESPAÑOL",VLOOKUP(D58,'DB Accessori'!$A:$U,20,0),IF($G$1="DEUTSCH",VLOOKUP(D58,'DB Accessori'!$A:$U,18,0),IF($G$1="FRANÇAIS",VLOOKUP(D58,'DB Accessori'!$A:$U,19,0),IF($G$1="ENGLISH",VLOOKUP(D58,'DB Accessori'!$A:$U,17,0),"")))))))</f>
        <v>All A/C machines</v>
      </c>
      <c r="H58" s="129">
        <f>IF(I$1="Germany",VLOOKUP(D58,Prices!A:AA,16,0),VLOOKUP(D58,Prices!A:AA,3,0))</f>
        <v>16.5</v>
      </c>
      <c r="I58" s="155">
        <f>VLOOKUP(D58,Prices!A:AA,HLOOKUP(I$1&amp;"D",Prices!A:AA,2,0),0)</f>
        <v>0.4</v>
      </c>
      <c r="J58" s="156">
        <f t="shared" si="2"/>
        <v>9.9</v>
      </c>
    </row>
    <row r="59" spans="1:10" s="62" customFormat="1" ht="75" hidden="1" x14ac:dyDescent="0.2">
      <c r="A59" s="176"/>
      <c r="B59" s="126"/>
      <c r="C59" s="182" t="str">
        <f>IF($G$1="ITALIANO",VLOOKUP(D59,'DB Accessori'!$A:$P,6,0),IF($G$1="ESPAÑOL",VLOOKUP(D59,'DB Accessori'!$A:$P,5,0),IF($G$1="DEUTSCH",VLOOKUP(D59,'DB Accessori'!$A:$P,3,0),IF($G$1="FRANÇAIS",VLOOKUP(D59,'DB Accessori'!$A:$P,4,0),IF($G$1="ENGLISH",VLOOKUP(D59,'DB Accessori'!$A:$P,2,0),"")))))</f>
        <v>A/C</v>
      </c>
      <c r="D59" s="54" t="s">
        <v>907</v>
      </c>
      <c r="E59" s="55" t="str">
        <f>IF($G$1="ITALIANO",VLOOKUP(D59,'DB Accessori'!$A:$P,11,0),IF($G$1="ESPAÑOL",VLOOKUP(D59,'DB Accessori'!$A:$P,10,0),IF($G$1="DEUTSCH",VLOOKUP(D59,'DB Accessori'!$A:$P,8,0),IF($G$1="FRANÇAIS",VLOOKUP(D59,'DB Accessori'!$A:$P,9,0),IF($G$1="ENGLISH",VLOOKUP(D59,'DB Accessori'!$A:$P,7,0),"")))))</f>
        <v>Sealed oil cartridge PAG46 - 250ml for R134a, HFO1234yf mechanical and electric compressor</v>
      </c>
      <c r="F59" s="127" t="str">
        <f>IF($G$1="ITALIANO",VLOOKUP(D59,'DB Accessori'!$A:$P,16,0),IF($G$1="ESPAÑOL",VLOOKUP(D59,'DB Accessori'!$A:$P,15,0),IF($G$1="DEUTSCH",VLOOKUP(D59,'DB Accessori'!$A:$P,13,0),IF($G$1="FRANÇAIS",VLOOKUP(D59,'DB Accessori'!$A:$P,14,0),IF($G$1="ENGLISH",VLOOKUP(D59,'DB Accessori'!$A:$P,12,0),"")))))</f>
        <v>Sealed oil cartridge PAG46 - 250ml for R134a, HFO1234yf mechanical and electric compressor</v>
      </c>
      <c r="G59" s="128" t="str">
        <f>IF(IF($G$1="ITALIANO",VLOOKUP(D59,'DB Accessori'!$A:$U,21,0),IF($G$1="ESPAÑOL",VLOOKUP(D59,'DB Accessori'!$A:$U,20,0),IF($G$1="DEUTSCH",VLOOKUP(D59,'DB Accessori'!$A:$U,18,0),IF($G$1="FRANÇAIS",VLOOKUP(D59,'DB Accessori'!$A:$U,19,0),IF($G$1="ENGLISH",VLOOKUP(D59,'DB Accessori'!$A:$U,17,0),"")))))=0,"",(IF($G$1="ITALIANO",VLOOKUP(D59,'DB Accessori'!$A:$U,21,0),IF($G$1="ESPAÑOL",VLOOKUP(D59,'DB Accessori'!$A:$U,20,0),IF($G$1="DEUTSCH",VLOOKUP(D59,'DB Accessori'!$A:$U,18,0),IF($G$1="FRANÇAIS",VLOOKUP(D59,'DB Accessori'!$A:$U,19,0),IF($G$1="ENGLISH",VLOOKUP(D59,'DB Accessori'!$A:$U,17,0),"")))))))</f>
        <v>All A/C machines</v>
      </c>
      <c r="H59" s="129">
        <f>IF(I$1="Germany",VLOOKUP(D59,Prices!A:AA,16,0),VLOOKUP(D59,Prices!A:AA,3,0))</f>
        <v>31</v>
      </c>
      <c r="I59" s="155">
        <f>VLOOKUP(D59,Prices!A:AA,HLOOKUP(I$1&amp;"D",Prices!A:AA,2,0),0)</f>
        <v>0.4</v>
      </c>
      <c r="J59" s="156">
        <f t="shared" si="2"/>
        <v>18.599999999999998</v>
      </c>
    </row>
    <row r="60" spans="1:10" s="62" customFormat="1" ht="75" hidden="1" x14ac:dyDescent="0.2">
      <c r="A60" s="176"/>
      <c r="B60" s="126"/>
      <c r="C60" s="182" t="str">
        <f>IF($G$1="ITALIANO",VLOOKUP(D60,'DB Accessori'!$A:$P,6,0),IF($G$1="ESPAÑOL",VLOOKUP(D60,'DB Accessori'!$A:$P,5,0),IF($G$1="DEUTSCH",VLOOKUP(D60,'DB Accessori'!$A:$P,3,0),IF($G$1="FRANÇAIS",VLOOKUP(D60,'DB Accessori'!$A:$P,4,0),IF($G$1="ENGLISH",VLOOKUP(D60,'DB Accessori'!$A:$P,2,0),"")))))</f>
        <v>A/C</v>
      </c>
      <c r="D60" s="54" t="s">
        <v>909</v>
      </c>
      <c r="E60" s="55" t="str">
        <f>IF($G$1="ITALIANO",VLOOKUP(D60,'DB Accessori'!$A:$P,11,0),IF($G$1="ESPAÑOL",VLOOKUP(D60,'DB Accessori'!$A:$P,10,0),IF($G$1="DEUTSCH",VLOOKUP(D60,'DB Accessori'!$A:$P,8,0),IF($G$1="FRANÇAIS",VLOOKUP(D60,'DB Accessori'!$A:$P,9,0),IF($G$1="ENGLISH",VLOOKUP(D60,'DB Accessori'!$A:$P,7,0),"")))))</f>
        <v>Oil bottle POE68 - 250ml for R134a, HFO1234yf mechanical and electric compressor</v>
      </c>
      <c r="F60" s="127" t="str">
        <f>IF($G$1="ITALIANO",VLOOKUP(D60,'DB Accessori'!$A:$P,16,0),IF($G$1="ESPAÑOL",VLOOKUP(D60,'DB Accessori'!$A:$P,15,0),IF($G$1="DEUTSCH",VLOOKUP(D60,'DB Accessori'!$A:$P,13,0),IF($G$1="FRANÇAIS",VLOOKUP(D60,'DB Accessori'!$A:$P,14,0),IF($G$1="ENGLISH",VLOOKUP(D60,'DB Accessori'!$A:$P,12,0),"")))))</f>
        <v>Oil bottle POE68 - 250ml for R134a, HFO1234yf mechanical and electric compressor</v>
      </c>
      <c r="G60" s="128" t="str">
        <f>IF(IF($G$1="ITALIANO",VLOOKUP(D60,'DB Accessori'!$A:$U,21,0),IF($G$1="ESPAÑOL",VLOOKUP(D60,'DB Accessori'!$A:$U,20,0),IF($G$1="DEUTSCH",VLOOKUP(D60,'DB Accessori'!$A:$U,18,0),IF($G$1="FRANÇAIS",VLOOKUP(D60,'DB Accessori'!$A:$U,19,0),IF($G$1="ENGLISH",VLOOKUP(D60,'DB Accessori'!$A:$U,17,0),"")))))=0,"",(IF($G$1="ITALIANO",VLOOKUP(D60,'DB Accessori'!$A:$U,21,0),IF($G$1="ESPAÑOL",VLOOKUP(D60,'DB Accessori'!$A:$U,20,0),IF($G$1="DEUTSCH",VLOOKUP(D60,'DB Accessori'!$A:$U,18,0),IF($G$1="FRANÇAIS",VLOOKUP(D60,'DB Accessori'!$A:$U,19,0),IF($G$1="ENGLISH",VLOOKUP(D60,'DB Accessori'!$A:$U,17,0),"")))))))</f>
        <v>All A/C machines</v>
      </c>
      <c r="H60" s="129">
        <f>IF(I$1="Germany",VLOOKUP(D60,Prices!A:AA,16,0),VLOOKUP(D60,Prices!A:AA,3,0))</f>
        <v>30</v>
      </c>
      <c r="I60" s="155">
        <f>VLOOKUP(D60,Prices!A:AA,HLOOKUP(I$1&amp;"D",Prices!A:AA,2,0),0)</f>
        <v>0.4</v>
      </c>
      <c r="J60" s="156">
        <f t="shared" si="2"/>
        <v>18</v>
      </c>
    </row>
    <row r="61" spans="1:10" s="62" customFormat="1" ht="75" hidden="1" x14ac:dyDescent="0.2">
      <c r="A61" s="176"/>
      <c r="B61" s="126"/>
      <c r="C61" s="182" t="str">
        <f>IF($G$1="ITALIANO",VLOOKUP(D61,'DB Accessori'!$A:$P,6,0),IF($G$1="ESPAÑOL",VLOOKUP(D61,'DB Accessori'!$A:$P,5,0),IF($G$1="DEUTSCH",VLOOKUP(D61,'DB Accessori'!$A:$P,3,0),IF($G$1="FRANÇAIS",VLOOKUP(D61,'DB Accessori'!$A:$P,4,0),IF($G$1="ENGLISH",VLOOKUP(D61,'DB Accessori'!$A:$P,2,0),"")))))</f>
        <v>A/C</v>
      </c>
      <c r="D61" s="54" t="s">
        <v>911</v>
      </c>
      <c r="E61" s="55" t="str">
        <f>IF($G$1="ITALIANO",VLOOKUP(D61,'DB Accessori'!$A:$P,11,0),IF($G$1="ESPAÑOL",VLOOKUP(D61,'DB Accessori'!$A:$P,10,0),IF($G$1="DEUTSCH",VLOOKUP(D61,'DB Accessori'!$A:$P,8,0),IF($G$1="FRANÇAIS",VLOOKUP(D61,'DB Accessori'!$A:$P,9,0),IF($G$1="ENGLISH",VLOOKUP(D61,'DB Accessori'!$A:$P,7,0),"")))))</f>
        <v>Sealed oil cartridge POE68 - 250ml for R134a, HFO1234yf and electric and mechanical compressor                       </v>
      </c>
      <c r="F61" s="127" t="str">
        <f>IF($G$1="ITALIANO",VLOOKUP(D61,'DB Accessori'!$A:$P,16,0),IF($G$1="ESPAÑOL",VLOOKUP(D61,'DB Accessori'!$A:$P,15,0),IF($G$1="DEUTSCH",VLOOKUP(D61,'DB Accessori'!$A:$P,13,0),IF($G$1="FRANÇAIS",VLOOKUP(D61,'DB Accessori'!$A:$P,14,0),IF($G$1="ENGLISH",VLOOKUP(D61,'DB Accessori'!$A:$P,12,0),"")))))</f>
        <v>Sealed oil cartridge POE68 - 250ml for R134a, HFO1234yf and electric and mechanical compressor                       </v>
      </c>
      <c r="G61" s="128" t="str">
        <f>IF(IF($G$1="ITALIANO",VLOOKUP(D61,'DB Accessori'!$A:$U,21,0),IF($G$1="ESPAÑOL",VLOOKUP(D61,'DB Accessori'!$A:$U,20,0),IF($G$1="DEUTSCH",VLOOKUP(D61,'DB Accessori'!$A:$U,18,0),IF($G$1="FRANÇAIS",VLOOKUP(D61,'DB Accessori'!$A:$U,19,0),IF($G$1="ENGLISH",VLOOKUP(D61,'DB Accessori'!$A:$U,17,0),"")))))=0,"",(IF($G$1="ITALIANO",VLOOKUP(D61,'DB Accessori'!$A:$U,21,0),IF($G$1="ESPAÑOL",VLOOKUP(D61,'DB Accessori'!$A:$U,20,0),IF($G$1="DEUTSCH",VLOOKUP(D61,'DB Accessori'!$A:$U,18,0),IF($G$1="FRANÇAIS",VLOOKUP(D61,'DB Accessori'!$A:$U,19,0),IF($G$1="ENGLISH",VLOOKUP(D61,'DB Accessori'!$A:$U,17,0),"")))))))</f>
        <v>All A/C machines</v>
      </c>
      <c r="H61" s="129">
        <f>IF(I$1="Germany",VLOOKUP(D61,Prices!A:AA,16,0),VLOOKUP(D61,Prices!A:AA,3,0))</f>
        <v>31</v>
      </c>
      <c r="I61" s="155">
        <f>VLOOKUP(D61,Prices!A:AA,HLOOKUP(I$1&amp;"D",Prices!A:AA,2,0),0)</f>
        <v>0.4</v>
      </c>
      <c r="J61" s="156">
        <f t="shared" si="2"/>
        <v>18.599999999999998</v>
      </c>
    </row>
    <row r="62" spans="1:10" s="62" customFormat="1" ht="75" hidden="1" x14ac:dyDescent="0.2">
      <c r="A62" s="176"/>
      <c r="B62" s="126"/>
      <c r="C62" s="182" t="str">
        <f>IF($G$1="ITALIANO",VLOOKUP(D62,'DB Accessori'!$A:$P,6,0),IF($G$1="ESPAÑOL",VLOOKUP(D62,'DB Accessori'!$A:$P,5,0),IF($G$1="DEUTSCH",VLOOKUP(D62,'DB Accessori'!$A:$P,3,0),IF($G$1="FRANÇAIS",VLOOKUP(D62,'DB Accessori'!$A:$P,4,0),IF($G$1="ENGLISH",VLOOKUP(D62,'DB Accessori'!$A:$P,2,0),"")))))</f>
        <v>A/C</v>
      </c>
      <c r="D62" s="54" t="s">
        <v>913</v>
      </c>
      <c r="E62" s="55" t="str">
        <f>IF($G$1="ITALIANO",VLOOKUP(D62,'DB Accessori'!$A:$P,11,0),IF($G$1="ESPAÑOL",VLOOKUP(D62,'DB Accessori'!$A:$P,10,0),IF($G$1="DEUTSCH",VLOOKUP(D62,'DB Accessori'!$A:$P,8,0),IF($G$1="FRANÇAIS",VLOOKUP(D62,'DB Accessori'!$A:$P,9,0),IF($G$1="ENGLISH",VLOOKUP(D62,'DB Accessori'!$A:$P,7,0),"")))))</f>
        <v>Oil + dye bottle POE85 - 250ml for R134a, HFO1234yf mechanical and electric compressor</v>
      </c>
      <c r="F62" s="127" t="str">
        <f>IF($G$1="ITALIANO",VLOOKUP(D62,'DB Accessori'!$A:$P,16,0),IF($G$1="ESPAÑOL",VLOOKUP(D62,'DB Accessori'!$A:$P,15,0),IF($G$1="DEUTSCH",VLOOKUP(D62,'DB Accessori'!$A:$P,13,0),IF($G$1="FRANÇAIS",VLOOKUP(D62,'DB Accessori'!$A:$P,14,0),IF($G$1="ENGLISH",VLOOKUP(D62,'DB Accessori'!$A:$P,12,0),"")))))</f>
        <v>Oil + dye bottle POE85 - 250ml for R134a, HFO1234yf mechanical and electric compressor</v>
      </c>
      <c r="G62" s="128" t="str">
        <f>IF(IF($G$1="ITALIANO",VLOOKUP(D62,'DB Accessori'!$A:$U,21,0),IF($G$1="ESPAÑOL",VLOOKUP(D62,'DB Accessori'!$A:$U,20,0),IF($G$1="DEUTSCH",VLOOKUP(D62,'DB Accessori'!$A:$U,18,0),IF($G$1="FRANÇAIS",VLOOKUP(D62,'DB Accessori'!$A:$U,19,0),IF($G$1="ENGLISH",VLOOKUP(D62,'DB Accessori'!$A:$U,17,0),"")))))=0,"",(IF($G$1="ITALIANO",VLOOKUP(D62,'DB Accessori'!$A:$U,21,0),IF($G$1="ESPAÑOL",VLOOKUP(D62,'DB Accessori'!$A:$U,20,0),IF($G$1="DEUTSCH",VLOOKUP(D62,'DB Accessori'!$A:$U,18,0),IF($G$1="FRANÇAIS",VLOOKUP(D62,'DB Accessori'!$A:$U,19,0),IF($G$1="ENGLISH",VLOOKUP(D62,'DB Accessori'!$A:$U,17,0),"")))))))</f>
        <v>All A/C machines</v>
      </c>
      <c r="H62" s="129">
        <f>IF(I$1="Germany",VLOOKUP(D62,Prices!A:AA,16,0),VLOOKUP(D62,Prices!A:AA,3,0))</f>
        <v>19.5</v>
      </c>
      <c r="I62" s="155">
        <f>VLOOKUP(D62,Prices!A:AA,HLOOKUP(I$1&amp;"D",Prices!A:AA,2,0),0)</f>
        <v>0.4</v>
      </c>
      <c r="J62" s="156">
        <f t="shared" si="2"/>
        <v>11.7</v>
      </c>
    </row>
    <row r="63" spans="1:10" s="62" customFormat="1" ht="75" hidden="1" x14ac:dyDescent="0.2">
      <c r="A63" s="176"/>
      <c r="B63" s="126"/>
      <c r="C63" s="182" t="str">
        <f>IF($G$1="ITALIANO",VLOOKUP(D63,'DB Accessori'!$A:$P,6,0),IF($G$1="ESPAÑOL",VLOOKUP(D63,'DB Accessori'!$A:$P,5,0),IF($G$1="DEUTSCH",VLOOKUP(D63,'DB Accessori'!$A:$P,3,0),IF($G$1="FRANÇAIS",VLOOKUP(D63,'DB Accessori'!$A:$P,4,0),IF($G$1="ENGLISH",VLOOKUP(D63,'DB Accessori'!$A:$P,2,0),"")))))</f>
        <v>A/C</v>
      </c>
      <c r="D63" s="54" t="s">
        <v>915</v>
      </c>
      <c r="E63" s="55" t="str">
        <f>IF($G$1="ITALIANO",VLOOKUP(D63,'DB Accessori'!$A:$P,11,0),IF($G$1="ESPAÑOL",VLOOKUP(D63,'DB Accessori'!$A:$P,10,0),IF($G$1="DEUTSCH",VLOOKUP(D63,'DB Accessori'!$A:$P,8,0),IF($G$1="FRANÇAIS",VLOOKUP(D63,'DB Accessori'!$A:$P,9,0),IF($G$1="ENGLISH",VLOOKUP(D63,'DB Accessori'!$A:$P,7,0),"")))))</f>
        <v>Sealed oil + dye cartridge POE85 - 250ml for R134a, HFO1234yf mechanical and electric compressor</v>
      </c>
      <c r="F63" s="127" t="str">
        <f>IF($G$1="ITALIANO",VLOOKUP(D63,'DB Accessori'!$A:$P,16,0),IF($G$1="ESPAÑOL",VLOOKUP(D63,'DB Accessori'!$A:$P,15,0),IF($G$1="DEUTSCH",VLOOKUP(D63,'DB Accessori'!$A:$P,13,0),IF($G$1="FRANÇAIS",VLOOKUP(D63,'DB Accessori'!$A:$P,14,0),IF($G$1="ENGLISH",VLOOKUP(D63,'DB Accessori'!$A:$P,12,0),"")))))</f>
        <v>Sealed oil + dye cartridge POE85 - 250ml for R134a, HFO1234yf mechanical and electric compressor</v>
      </c>
      <c r="G63" s="128" t="str">
        <f>IF(IF($G$1="ITALIANO",VLOOKUP(D63,'DB Accessori'!$A:$U,21,0),IF($G$1="ESPAÑOL",VLOOKUP(D63,'DB Accessori'!$A:$U,20,0),IF($G$1="DEUTSCH",VLOOKUP(D63,'DB Accessori'!$A:$U,18,0),IF($G$1="FRANÇAIS",VLOOKUP(D63,'DB Accessori'!$A:$U,19,0),IF($G$1="ENGLISH",VLOOKUP(D63,'DB Accessori'!$A:$U,17,0),"")))))=0,"",(IF($G$1="ITALIANO",VLOOKUP(D63,'DB Accessori'!$A:$U,21,0),IF($G$1="ESPAÑOL",VLOOKUP(D63,'DB Accessori'!$A:$U,20,0),IF($G$1="DEUTSCH",VLOOKUP(D63,'DB Accessori'!$A:$U,18,0),IF($G$1="FRANÇAIS",VLOOKUP(D63,'DB Accessori'!$A:$U,19,0),IF($G$1="ENGLISH",VLOOKUP(D63,'DB Accessori'!$A:$U,17,0),"")))))))</f>
        <v>All A/C machines</v>
      </c>
      <c r="H63" s="129">
        <f>IF(I$1="Germany",VLOOKUP(D63,Prices!A:AA,16,0),VLOOKUP(D63,Prices!A:AA,3,0))</f>
        <v>32.5</v>
      </c>
      <c r="I63" s="155">
        <f>VLOOKUP(D63,Prices!A:AA,HLOOKUP(I$1&amp;"D",Prices!A:AA,2,0),0)</f>
        <v>0.4</v>
      </c>
      <c r="J63" s="156">
        <f t="shared" si="2"/>
        <v>19.5</v>
      </c>
    </row>
    <row r="64" spans="1:10" s="62" customFormat="1" ht="75" hidden="1" x14ac:dyDescent="0.2">
      <c r="A64" s="176"/>
      <c r="B64" s="126"/>
      <c r="C64" s="182" t="str">
        <f>IF($G$1="ITALIANO",VLOOKUP(D64,'DB Accessori'!$A:$P,6,0),IF($G$1="ESPAÑOL",VLOOKUP(D64,'DB Accessori'!$A:$P,5,0),IF($G$1="DEUTSCH",VLOOKUP(D64,'DB Accessori'!$A:$P,3,0),IF($G$1="FRANÇAIS",VLOOKUP(D64,'DB Accessori'!$A:$P,4,0),IF($G$1="ENGLISH",VLOOKUP(D64,'DB Accessori'!$A:$P,2,0),"")))))</f>
        <v>A/C</v>
      </c>
      <c r="D64" s="54" t="s">
        <v>917</v>
      </c>
      <c r="E64" s="55" t="str">
        <f>IF($G$1="ITALIANO",VLOOKUP(D64,'DB Accessori'!$A:$P,11,0),IF($G$1="ESPAÑOL",VLOOKUP(D64,'DB Accessori'!$A:$P,10,0),IF($G$1="DEUTSCH",VLOOKUP(D64,'DB Accessori'!$A:$P,8,0),IF($G$1="FRANÇAIS",VLOOKUP(D64,'DB Accessori'!$A:$P,9,0),IF($G$1="ENGLISH",VLOOKUP(D64,'DB Accessori'!$A:$P,7,0),"")))))</f>
        <v>Universal dye bottle, PAG, R134, HFO1234yf, mechanical and electrical compressor, 6 x 250 ml</v>
      </c>
      <c r="F64" s="127" t="str">
        <f>IF($G$1="ITALIANO",VLOOKUP(D64,'DB Accessori'!$A:$P,16,0),IF($G$1="ESPAÑOL",VLOOKUP(D64,'DB Accessori'!$A:$P,15,0),IF($G$1="DEUTSCH",VLOOKUP(D64,'DB Accessori'!$A:$P,13,0),IF($G$1="FRANÇAIS",VLOOKUP(D64,'DB Accessori'!$A:$P,14,0),IF($G$1="ENGLISH",VLOOKUP(D64,'DB Accessori'!$A:$P,12,0),"")))))</f>
        <v>Universal dye bottle, PAG, R134, HFO1234yf, mechanical and electrical compressor, 6 x 250 ml</v>
      </c>
      <c r="G64" s="128" t="str">
        <f>IF(IF($G$1="ITALIANO",VLOOKUP(D64,'DB Accessori'!$A:$U,21,0),IF($G$1="ESPAÑOL",VLOOKUP(D64,'DB Accessori'!$A:$U,20,0),IF($G$1="DEUTSCH",VLOOKUP(D64,'DB Accessori'!$A:$U,18,0),IF($G$1="FRANÇAIS",VLOOKUP(D64,'DB Accessori'!$A:$U,19,0),IF($G$1="ENGLISH",VLOOKUP(D64,'DB Accessori'!$A:$U,17,0),"")))))=0,"",(IF($G$1="ITALIANO",VLOOKUP(D64,'DB Accessori'!$A:$U,21,0),IF($G$1="ESPAÑOL",VLOOKUP(D64,'DB Accessori'!$A:$U,20,0),IF($G$1="DEUTSCH",VLOOKUP(D64,'DB Accessori'!$A:$U,18,0),IF($G$1="FRANÇAIS",VLOOKUP(D64,'DB Accessori'!$A:$U,19,0),IF($G$1="ENGLISH",VLOOKUP(D64,'DB Accessori'!$A:$U,17,0),"")))))))</f>
        <v>All A/C machines</v>
      </c>
      <c r="H64" s="129">
        <f>IF(I$1="Germany",VLOOKUP(D64,Prices!A:AA,16,0),VLOOKUP(D64,Prices!A:AA,3,0))</f>
        <v>43</v>
      </c>
      <c r="I64" s="155">
        <f>VLOOKUP(D64,Prices!A:AA,HLOOKUP(I$1&amp;"D",Prices!A:AA,2,0),0)</f>
        <v>0.4</v>
      </c>
      <c r="J64" s="156">
        <f t="shared" si="2"/>
        <v>25.8</v>
      </c>
    </row>
    <row r="65" spans="1:10" s="62" customFormat="1" ht="75" hidden="1" x14ac:dyDescent="0.2">
      <c r="A65" s="176"/>
      <c r="B65" s="126"/>
      <c r="C65" s="182" t="str">
        <f>IF($G$1="ITALIANO",VLOOKUP(D65,'DB Accessori'!$A:$P,6,0),IF($G$1="ESPAÑOL",VLOOKUP(D65,'DB Accessori'!$A:$P,5,0),IF($G$1="DEUTSCH",VLOOKUP(D65,'DB Accessori'!$A:$P,3,0),IF($G$1="FRANÇAIS",VLOOKUP(D65,'DB Accessori'!$A:$P,4,0),IF($G$1="ENGLISH",VLOOKUP(D65,'DB Accessori'!$A:$P,2,0),"")))))</f>
        <v>A/C</v>
      </c>
      <c r="D65" s="54" t="s">
        <v>919</v>
      </c>
      <c r="E65" s="55" t="str">
        <f>IF($G$1="ITALIANO",VLOOKUP(D65,'DB Accessori'!$A:$P,11,0),IF($G$1="ESPAÑOL",VLOOKUP(D65,'DB Accessori'!$A:$P,10,0),IF($G$1="DEUTSCH",VLOOKUP(D65,'DB Accessori'!$A:$P,8,0),IF($G$1="FRANÇAIS",VLOOKUP(D65,'DB Accessori'!$A:$P,9,0),IF($G$1="ENGLISH",VLOOKUP(D65,'DB Accessori'!$A:$P,7,0),"")))))</f>
        <v>Sealed dye cartridge 125ml for R134a, HFO1234yf mechanical and electric compressor</v>
      </c>
      <c r="F65" s="127" t="str">
        <f>IF($G$1="ITALIANO",VLOOKUP(D65,'DB Accessori'!$A:$P,16,0),IF($G$1="ESPAÑOL",VLOOKUP(D65,'DB Accessori'!$A:$P,15,0),IF($G$1="DEUTSCH",VLOOKUP(D65,'DB Accessori'!$A:$P,13,0),IF($G$1="FRANÇAIS",VLOOKUP(D65,'DB Accessori'!$A:$P,14,0),IF($G$1="ENGLISH",VLOOKUP(D65,'DB Accessori'!$A:$P,12,0),"")))))</f>
        <v>Sealed dye cartridge 125ml for R134a, HFO1234yf mechanical and electric compressor</v>
      </c>
      <c r="G65" s="128" t="str">
        <f>IF(IF($G$1="ITALIANO",VLOOKUP(D65,'DB Accessori'!$A:$U,21,0),IF($G$1="ESPAÑOL",VLOOKUP(D65,'DB Accessori'!$A:$U,20,0),IF($G$1="DEUTSCH",VLOOKUP(D65,'DB Accessori'!$A:$U,18,0),IF($G$1="FRANÇAIS",VLOOKUP(D65,'DB Accessori'!$A:$U,19,0),IF($G$1="ENGLISH",VLOOKUP(D65,'DB Accessori'!$A:$U,17,0),"")))))=0,"",(IF($G$1="ITALIANO",VLOOKUP(D65,'DB Accessori'!$A:$U,21,0),IF($G$1="ESPAÑOL",VLOOKUP(D65,'DB Accessori'!$A:$U,20,0),IF($G$1="DEUTSCH",VLOOKUP(D65,'DB Accessori'!$A:$U,18,0),IF($G$1="FRANÇAIS",VLOOKUP(D65,'DB Accessori'!$A:$U,19,0),IF($G$1="ENGLISH",VLOOKUP(D65,'DB Accessori'!$A:$U,17,0),"")))))))</f>
        <v>All A/C machines</v>
      </c>
      <c r="H65" s="129">
        <f>IF(I$1="Germany",VLOOKUP(D65,Prices!A:AA,16,0),VLOOKUP(D65,Prices!A:AA,3,0))</f>
        <v>36.5</v>
      </c>
      <c r="I65" s="155">
        <f>VLOOKUP(D65,Prices!A:AA,HLOOKUP(I$1&amp;"D",Prices!A:AA,2,0),0)</f>
        <v>0.4</v>
      </c>
      <c r="J65" s="156">
        <f t="shared" si="2"/>
        <v>21.9</v>
      </c>
    </row>
    <row r="66" spans="1:10" s="62" customFormat="1" ht="37.5" hidden="1" x14ac:dyDescent="0.2">
      <c r="A66" s="176"/>
      <c r="B66" s="126"/>
      <c r="C66" s="182" t="str">
        <f>IF($G$1="ITALIANO",VLOOKUP(D66,'DB Accessori'!$A:$P,6,0),IF($G$1="ESPAÑOL",VLOOKUP(D66,'DB Accessori'!$A:$P,5,0),IF($G$1="DEUTSCH",VLOOKUP(D66,'DB Accessori'!$A:$P,3,0),IF($G$1="FRANÇAIS",VLOOKUP(D66,'DB Accessori'!$A:$P,4,0),IF($G$1="ENGLISH",VLOOKUP(D66,'DB Accessori'!$A:$P,2,0),"")))))</f>
        <v>A/C</v>
      </c>
      <c r="D66" s="54" t="s">
        <v>921</v>
      </c>
      <c r="E66" s="55" t="str">
        <f>IF($G$1="ITALIANO",VLOOKUP(D66,'DB Accessori'!$A:$P,11,0),IF($G$1="ESPAÑOL",VLOOKUP(D66,'DB Accessori'!$A:$P,10,0),IF($G$1="DEUTSCH",VLOOKUP(D66,'DB Accessori'!$A:$P,8,0),IF($G$1="FRANÇAIS",VLOOKUP(D66,'DB Accessori'!$A:$P,9,0),IF($G$1="ENGLISH",VLOOKUP(D66,'DB Accessori'!$A:$P,7,0),"")))))</f>
        <v>Adapter for dye cartidge DECKAEK270-N</v>
      </c>
      <c r="F66" s="127" t="str">
        <f>IF($G$1="ITALIANO",VLOOKUP(D66,'DB Accessori'!$A:$P,16,0),IF($G$1="ESPAÑOL",VLOOKUP(D66,'DB Accessori'!$A:$P,15,0),IF($G$1="DEUTSCH",VLOOKUP(D66,'DB Accessori'!$A:$P,13,0),IF($G$1="FRANÇAIS",VLOOKUP(D66,'DB Accessori'!$A:$P,14,0),IF($G$1="ENGLISH",VLOOKUP(D66,'DB Accessori'!$A:$P,12,0),"")))))</f>
        <v>Adapter for dye cartidge DECKAEK270-N</v>
      </c>
      <c r="G66" s="128" t="str">
        <f>IF(IF($G$1="ITALIANO",VLOOKUP(D66,'DB Accessori'!$A:$U,21,0),IF($G$1="ESPAÑOL",VLOOKUP(D66,'DB Accessori'!$A:$U,20,0),IF($G$1="DEUTSCH",VLOOKUP(D66,'DB Accessori'!$A:$U,18,0),IF($G$1="FRANÇAIS",VLOOKUP(D66,'DB Accessori'!$A:$U,19,0),IF($G$1="ENGLISH",VLOOKUP(D66,'DB Accessori'!$A:$U,17,0),"")))))=0,"",(IF($G$1="ITALIANO",VLOOKUP(D66,'DB Accessori'!$A:$U,21,0),IF($G$1="ESPAÑOL",VLOOKUP(D66,'DB Accessori'!$A:$U,20,0),IF($G$1="DEUTSCH",VLOOKUP(D66,'DB Accessori'!$A:$U,18,0),IF($G$1="FRANÇAIS",VLOOKUP(D66,'DB Accessori'!$A:$U,19,0),IF($G$1="ENGLISH",VLOOKUP(D66,'DB Accessori'!$A:$U,17,0),"")))))))</f>
        <v>Breeze III, Qtech III</v>
      </c>
      <c r="H66" s="129">
        <f>IF(I$1="Germany",VLOOKUP(D66,Prices!A:AA,16,0),VLOOKUP(D66,Prices!A:AA,3,0))</f>
        <v>8</v>
      </c>
      <c r="I66" s="155">
        <f>VLOOKUP(D66,Prices!A:AA,HLOOKUP(I$1&amp;"D",Prices!A:AA,2,0),0)</f>
        <v>0.4</v>
      </c>
      <c r="J66" s="156">
        <f t="shared" si="2"/>
        <v>4.8</v>
      </c>
    </row>
    <row r="67" spans="1:10" s="62" customFormat="1" ht="39.950000000000003" hidden="1" customHeight="1" x14ac:dyDescent="0.2">
      <c r="A67" s="176"/>
      <c r="B67" s="126"/>
      <c r="C67" s="182" t="str">
        <f>IF($G$1="ITALIANO",VLOOKUP(D67,'DB Accessori'!$A:$P,6,0),IF($G$1="ESPAÑOL",VLOOKUP(D67,'DB Accessori'!$A:$P,5,0),IF($G$1="DEUTSCH",VLOOKUP(D67,'DB Accessori'!$A:$P,3,0),IF($G$1="FRANÇAIS",VLOOKUP(D67,'DB Accessori'!$A:$P,4,0),IF($G$1="ENGLISH",VLOOKUP(D67,'DB Accessori'!$A:$P,2,0),"")))))</f>
        <v>A/C</v>
      </c>
      <c r="D67" s="54" t="s">
        <v>923</v>
      </c>
      <c r="E67" s="55" t="str">
        <f>IF($G$1="ITALIANO",VLOOKUP(D67,'DB Accessori'!$A:$P,11,0),IF($G$1="ESPAÑOL",VLOOKUP(D67,'DB Accessori'!$A:$P,10,0),IF($G$1="DEUTSCH",VLOOKUP(D67,'DB Accessori'!$A:$P,8,0),IF($G$1="FRANÇAIS",VLOOKUP(D67,'DB Accessori'!$A:$P,9,0),IF($G$1="ENGLISH",VLOOKUP(D67,'DB Accessori'!$A:$P,7,0),"")))))</f>
        <v>Adapter for oil cartdidge DECK250-N</v>
      </c>
      <c r="F67" s="127" t="str">
        <f>IF($G$1="ITALIANO",VLOOKUP(D67,'DB Accessori'!$A:$P,16,0),IF($G$1="ESPAÑOL",VLOOKUP(D67,'DB Accessori'!$A:$P,15,0),IF($G$1="DEUTSCH",VLOOKUP(D67,'DB Accessori'!$A:$P,13,0),IF($G$1="FRANÇAIS",VLOOKUP(D67,'DB Accessori'!$A:$P,14,0),IF($G$1="ENGLISH",VLOOKUP(D67,'DB Accessori'!$A:$P,12,0),"")))))</f>
        <v>Adapter for oil cartdidge DECK250-N</v>
      </c>
      <c r="G67" s="128" t="str">
        <f>IF(IF($G$1="ITALIANO",VLOOKUP(D67,'DB Accessori'!$A:$U,21,0),IF($G$1="ESPAÑOL",VLOOKUP(D67,'DB Accessori'!$A:$U,20,0),IF($G$1="DEUTSCH",VLOOKUP(D67,'DB Accessori'!$A:$U,18,0),IF($G$1="FRANÇAIS",VLOOKUP(D67,'DB Accessori'!$A:$U,19,0),IF($G$1="ENGLISH",VLOOKUP(D67,'DB Accessori'!$A:$U,17,0),"")))))=0,"",(IF($G$1="ITALIANO",VLOOKUP(D67,'DB Accessori'!$A:$U,21,0),IF($G$1="ESPAÑOL",VLOOKUP(D67,'DB Accessori'!$A:$U,20,0),IF($G$1="DEUTSCH",VLOOKUP(D67,'DB Accessori'!$A:$U,18,0),IF($G$1="FRANÇAIS",VLOOKUP(D67,'DB Accessori'!$A:$U,19,0),IF($G$1="ENGLISH",VLOOKUP(D67,'DB Accessori'!$A:$U,17,0),"")))))))</f>
        <v>Breeze III, Qtech III</v>
      </c>
      <c r="H67" s="129">
        <f>IF(I$1="Germany",VLOOKUP(D67,Prices!A:AA,16,0),VLOOKUP(D67,Prices!A:AA,3,0))</f>
        <v>8</v>
      </c>
      <c r="I67" s="155">
        <f>VLOOKUP(D67,Prices!A:AA,HLOOKUP(I$1&amp;"D",Prices!A:AA,2,0),0)</f>
        <v>0.4</v>
      </c>
      <c r="J67" s="156">
        <f t="shared" si="2"/>
        <v>4.8</v>
      </c>
    </row>
    <row r="68" spans="1:10" s="62" customFormat="1" ht="39.950000000000003" hidden="1" customHeight="1" x14ac:dyDescent="0.2">
      <c r="A68" s="176"/>
      <c r="B68" s="126"/>
      <c r="C68" s="182" t="str">
        <f>IF($G$1="ITALIANO",VLOOKUP(D68,'DB Accessori'!$A:$P,6,0),IF($G$1="ESPAÑOL",VLOOKUP(D68,'DB Accessori'!$A:$P,5,0),IF($G$1="DEUTSCH",VLOOKUP(D68,'DB Accessori'!$A:$P,3,0),IF($G$1="FRANÇAIS",VLOOKUP(D68,'DB Accessori'!$A:$P,4,0),IF($G$1="ENGLISH",VLOOKUP(D68,'DB Accessori'!$A:$P,2,0),"")))))</f>
        <v>A/C</v>
      </c>
      <c r="D68" s="54" t="s">
        <v>925</v>
      </c>
      <c r="E68" s="55" t="str">
        <f>IF($G$1="ITALIANO",VLOOKUP(D68,'DB Accessori'!$A:$P,11,0),IF($G$1="ESPAÑOL",VLOOKUP(D68,'DB Accessori'!$A:$P,10,0),IF($G$1="DEUTSCH",VLOOKUP(D68,'DB Accessori'!$A:$P,8,0),IF($G$1="FRANÇAIS",VLOOKUP(D68,'DB Accessori'!$A:$P,9,0),IF($G$1="ENGLISH",VLOOKUP(D68,'DB Accessori'!$A:$P,7,0),"")))))</f>
        <v>UV Cobra Led lamp, lamp and goggles</v>
      </c>
      <c r="F68" s="127" t="str">
        <f>IF($G$1="ITALIANO",VLOOKUP(D68,'DB Accessori'!$A:$P,16,0),IF($G$1="ESPAÑOL",VLOOKUP(D68,'DB Accessori'!$A:$P,15,0),IF($G$1="DEUTSCH",VLOOKUP(D68,'DB Accessori'!$A:$P,13,0),IF($G$1="FRANÇAIS",VLOOKUP(D68,'DB Accessori'!$A:$P,14,0),IF($G$1="ENGLISH",VLOOKUP(D68,'DB Accessori'!$A:$P,12,0),"")))))</f>
        <v>UV Cobra Led lamp, lamp and goggles</v>
      </c>
      <c r="G68" s="128" t="str">
        <f>IF(IF($G$1="ITALIANO",VLOOKUP(D68,'DB Accessori'!$A:$U,21,0),IF($G$1="ESPAÑOL",VLOOKUP(D68,'DB Accessori'!$A:$U,20,0),IF($G$1="DEUTSCH",VLOOKUP(D68,'DB Accessori'!$A:$U,18,0),IF($G$1="FRANÇAIS",VLOOKUP(D68,'DB Accessori'!$A:$U,19,0),IF($G$1="ENGLISH",VLOOKUP(D68,'DB Accessori'!$A:$U,17,0),"")))))=0,"",(IF($G$1="ITALIANO",VLOOKUP(D68,'DB Accessori'!$A:$U,21,0),IF($G$1="ESPAÑOL",VLOOKUP(D68,'DB Accessori'!$A:$U,20,0),IF($G$1="DEUTSCH",VLOOKUP(D68,'DB Accessori'!$A:$U,18,0),IF($G$1="FRANÇAIS",VLOOKUP(D68,'DB Accessori'!$A:$U,19,0),IF($G$1="ENGLISH",VLOOKUP(D68,'DB Accessori'!$A:$U,17,0),"")))))))</f>
        <v>All A/C machines</v>
      </c>
      <c r="H68" s="129">
        <f>IF(I$1="Germany",VLOOKUP(D68,Prices!A:AA,16,0),VLOOKUP(D68,Prices!A:AA,3,0))</f>
        <v>80</v>
      </c>
      <c r="I68" s="155">
        <f>VLOOKUP(D68,Prices!A:AA,HLOOKUP(I$1&amp;"D",Prices!A:AA,2,0),0)</f>
        <v>0.4</v>
      </c>
      <c r="J68" s="156">
        <f t="shared" si="2"/>
        <v>48</v>
      </c>
    </row>
    <row r="69" spans="1:10" s="62" customFormat="1" ht="93.75" hidden="1" x14ac:dyDescent="0.2">
      <c r="A69" s="176"/>
      <c r="B69" s="126"/>
      <c r="C69" s="182" t="str">
        <f>IF($G$1="ITALIANO",VLOOKUP(D69,'DB Accessori'!$A:$P,6,0),IF($G$1="ESPAÑOL",VLOOKUP(D69,'DB Accessori'!$A:$P,5,0),IF($G$1="DEUTSCH",VLOOKUP(D69,'DB Accessori'!$A:$P,3,0),IF($G$1="FRANÇAIS",VLOOKUP(D69,'DB Accessori'!$A:$P,4,0),IF($G$1="ENGLISH",VLOOKUP(D69,'DB Accessori'!$A:$P,2,0),"")))))</f>
        <v>A/C</v>
      </c>
      <c r="D69" s="54" t="s">
        <v>927</v>
      </c>
      <c r="E69" s="55" t="str">
        <f>IF($G$1="ITALIANO",VLOOKUP(D69,'DB Accessori'!$A:$P,11,0),IF($G$1="ESPAÑOL",VLOOKUP(D69,'DB Accessori'!$A:$P,10,0),IF($G$1="DEUTSCH",VLOOKUP(D69,'DB Accessori'!$A:$P,8,0),IF($G$1="FRANÇAIS",VLOOKUP(D69,'DB Accessori'!$A:$P,9,0),IF($G$1="ENGLISH",VLOOKUP(D69,'DB Accessori'!$A:$P,7,0),"")))))</f>
        <v>Cobra Kit HD - Leak detector for AC units - UV lamp, hermetic dye cartridge 55 m l for 7 applications, dye injector R134</v>
      </c>
      <c r="F69" s="127" t="str">
        <f>IF($G$1="ITALIANO",VLOOKUP(D69,'DB Accessori'!$A:$P,16,0),IF($G$1="ESPAÑOL",VLOOKUP(D69,'DB Accessori'!$A:$P,15,0),IF($G$1="DEUTSCH",VLOOKUP(D69,'DB Accessori'!$A:$P,13,0),IF($G$1="FRANÇAIS",VLOOKUP(D69,'DB Accessori'!$A:$P,14,0),IF($G$1="ENGLISH",VLOOKUP(D69,'DB Accessori'!$A:$P,12,0),"")))))</f>
        <v>Cobra Kit HD - Leak detector for AC units - UV lamp, hermetic dye cartridge 55 m l for 7 applications, dye injector R134</v>
      </c>
      <c r="G69" s="128" t="str">
        <f>IF(IF($G$1="ITALIANO",VLOOKUP(D69,'DB Accessori'!$A:$U,21,0),IF($G$1="ESPAÑOL",VLOOKUP(D69,'DB Accessori'!$A:$U,20,0),IF($G$1="DEUTSCH",VLOOKUP(D69,'DB Accessori'!$A:$U,18,0),IF($G$1="FRANÇAIS",VLOOKUP(D69,'DB Accessori'!$A:$U,19,0),IF($G$1="ENGLISH",VLOOKUP(D69,'DB Accessori'!$A:$U,17,0),"")))))=0,"",(IF($G$1="ITALIANO",VLOOKUP(D69,'DB Accessori'!$A:$U,21,0),IF($G$1="ESPAÑOL",VLOOKUP(D69,'DB Accessori'!$A:$U,20,0),IF($G$1="DEUTSCH",VLOOKUP(D69,'DB Accessori'!$A:$U,18,0),IF($G$1="FRANÇAIS",VLOOKUP(D69,'DB Accessori'!$A:$U,19,0),IF($G$1="ENGLISH",VLOOKUP(D69,'DB Accessori'!$A:$U,17,0),"")))))))</f>
        <v>All A/C machines</v>
      </c>
      <c r="H69" s="129">
        <f>IF(I$1="Germany",VLOOKUP(D69,Prices!A:AA,16,0),VLOOKUP(D69,Prices!A:AA,3,0))</f>
        <v>158</v>
      </c>
      <c r="I69" s="155">
        <f>VLOOKUP(D69,Prices!A:AA,HLOOKUP(I$1&amp;"D",Prices!A:AA,2,0),0)</f>
        <v>0.4</v>
      </c>
      <c r="J69" s="156">
        <f t="shared" si="2"/>
        <v>94.8</v>
      </c>
    </row>
    <row r="70" spans="1:10" s="62" customFormat="1" ht="75" hidden="1" x14ac:dyDescent="0.2">
      <c r="A70" s="176"/>
      <c r="B70" s="126"/>
      <c r="C70" s="182" t="str">
        <f>IF($G$1="ITALIANO",VLOOKUP(D70,'DB Accessori'!$A:$P,6,0),IF($G$1="ESPAÑOL",VLOOKUP(D70,'DB Accessori'!$A:$P,5,0),IF($G$1="DEUTSCH",VLOOKUP(D70,'DB Accessori'!$A:$P,3,0),IF($G$1="FRANÇAIS",VLOOKUP(D70,'DB Accessori'!$A:$P,4,0),IF($G$1="ENGLISH",VLOOKUP(D70,'DB Accessori'!$A:$P,2,0),"")))))</f>
        <v>A/C</v>
      </c>
      <c r="D70" s="54" t="s">
        <v>929</v>
      </c>
      <c r="E70" s="55" t="str">
        <f>IF($G$1="ITALIANO",VLOOKUP(D70,'DB Accessori'!$A:$P,11,0),IF($G$1="ESPAÑOL",VLOOKUP(D70,'DB Accessori'!$A:$P,10,0),IF($G$1="DEUTSCH",VLOOKUP(D70,'DB Accessori'!$A:$P,8,0),IF($G$1="FRANÇAIS",VLOOKUP(D70,'DB Accessori'!$A:$P,9,0),IF($G$1="ENGLISH",VLOOKUP(D70,'DB Accessori'!$A:$P,7,0),"")))))</f>
        <v>Electronic Leak Detector, one instrument for identifying R134a, HFO1234yf and Hydrogen</v>
      </c>
      <c r="F70" s="127" t="str">
        <f>IF($G$1="ITALIANO",VLOOKUP(D70,'DB Accessori'!$A:$P,16,0),IF($G$1="ESPAÑOL",VLOOKUP(D70,'DB Accessori'!$A:$P,15,0),IF($G$1="DEUTSCH",VLOOKUP(D70,'DB Accessori'!$A:$P,13,0),IF($G$1="FRANÇAIS",VLOOKUP(D70,'DB Accessori'!$A:$P,14,0),IF($G$1="ENGLISH",VLOOKUP(D70,'DB Accessori'!$A:$P,12,0),"")))))</f>
        <v>Electronic Leak Detector, one instrument for identifying R134a, HFO1234yf and Hydrogen</v>
      </c>
      <c r="G70" s="128" t="str">
        <f>IF(IF($G$1="ITALIANO",VLOOKUP(D70,'DB Accessori'!$A:$U,21,0),IF($G$1="ESPAÑOL",VLOOKUP(D70,'DB Accessori'!$A:$U,20,0),IF($G$1="DEUTSCH",VLOOKUP(D70,'DB Accessori'!$A:$U,18,0),IF($G$1="FRANÇAIS",VLOOKUP(D70,'DB Accessori'!$A:$U,19,0),IF($G$1="ENGLISH",VLOOKUP(D70,'DB Accessori'!$A:$U,17,0),"")))))=0,"",(IF($G$1="ITALIANO",VLOOKUP(D70,'DB Accessori'!$A:$U,21,0),IF($G$1="ESPAÑOL",VLOOKUP(D70,'DB Accessori'!$A:$U,20,0),IF($G$1="DEUTSCH",VLOOKUP(D70,'DB Accessori'!$A:$U,18,0),IF($G$1="FRANÇAIS",VLOOKUP(D70,'DB Accessori'!$A:$U,19,0),IF($G$1="ENGLISH",VLOOKUP(D70,'DB Accessori'!$A:$U,17,0),"")))))))</f>
        <v>All A/C machines</v>
      </c>
      <c r="H70" s="129">
        <f>IF(I$1="Germany",VLOOKUP(D70,Prices!A:AA,16,0),VLOOKUP(D70,Prices!A:AA,3,0))</f>
        <v>585</v>
      </c>
      <c r="I70" s="155">
        <f>VLOOKUP(D70,Prices!A:AA,HLOOKUP(I$1&amp;"D",Prices!A:AA,2,0),0)</f>
        <v>0.4</v>
      </c>
      <c r="J70" s="156">
        <f t="shared" si="2"/>
        <v>351</v>
      </c>
    </row>
    <row r="71" spans="1:10" s="62" customFormat="1" ht="39.950000000000003" hidden="1" customHeight="1" x14ac:dyDescent="0.2">
      <c r="A71" s="176"/>
      <c r="B71" s="126"/>
      <c r="C71" s="182" t="str">
        <f>IF($G$1="ITALIANO",VLOOKUP(D71,'DB Accessori'!$A:$P,6,0),IF($G$1="ESPAÑOL",VLOOKUP(D71,'DB Accessori'!$A:$P,5,0),IF($G$1="DEUTSCH",VLOOKUP(D71,'DB Accessori'!$A:$P,3,0),IF($G$1="FRANÇAIS",VLOOKUP(D71,'DB Accessori'!$A:$P,4,0),IF($G$1="ENGLISH",VLOOKUP(D71,'DB Accessori'!$A:$P,2,0),"")))))</f>
        <v>A/C</v>
      </c>
      <c r="D71" s="54" t="s">
        <v>931</v>
      </c>
      <c r="E71" s="55" t="str">
        <f>IF($G$1="ITALIANO",VLOOKUP(D71,'DB Accessori'!$A:$P,11,0),IF($G$1="ESPAÑOL",VLOOKUP(D71,'DB Accessori'!$A:$P,10,0),IF($G$1="DEUTSCH",VLOOKUP(D71,'DB Accessori'!$A:$P,8,0),IF($G$1="FRANÇAIS",VLOOKUP(D71,'DB Accessori'!$A:$P,9,0),IF($G$1="ENGLISH",VLOOKUP(D71,'DB Accessori'!$A:$P,7,0),"")))))</f>
        <v>Manual oil injector kit R134A</v>
      </c>
      <c r="F71" s="127" t="str">
        <f>IF($G$1="ITALIANO",VLOOKUP(D71,'DB Accessori'!$A:$P,16,0),IF($G$1="ESPAÑOL",VLOOKUP(D71,'DB Accessori'!$A:$P,15,0),IF($G$1="DEUTSCH",VLOOKUP(D71,'DB Accessori'!$A:$P,13,0),IF($G$1="FRANÇAIS",VLOOKUP(D71,'DB Accessori'!$A:$P,14,0),IF($G$1="ENGLISH",VLOOKUP(D71,'DB Accessori'!$A:$P,12,0),"")))))</f>
        <v>Manual oil injector kit R134A</v>
      </c>
      <c r="G71" s="128" t="str">
        <f>IF(IF($G$1="ITALIANO",VLOOKUP(D71,'DB Accessori'!$A:$U,21,0),IF($G$1="ESPAÑOL",VLOOKUP(D71,'DB Accessori'!$A:$U,20,0),IF($G$1="DEUTSCH",VLOOKUP(D71,'DB Accessori'!$A:$U,18,0),IF($G$1="FRANÇAIS",VLOOKUP(D71,'DB Accessori'!$A:$U,19,0),IF($G$1="ENGLISH",VLOOKUP(D71,'DB Accessori'!$A:$U,17,0),"")))))=0,"",(IF($G$1="ITALIANO",VLOOKUP(D71,'DB Accessori'!$A:$U,21,0),IF($G$1="ESPAÑOL",VLOOKUP(D71,'DB Accessori'!$A:$U,20,0),IF($G$1="DEUTSCH",VLOOKUP(D71,'DB Accessori'!$A:$U,18,0),IF($G$1="FRANÇAIS",VLOOKUP(D71,'DB Accessori'!$A:$U,19,0),IF($G$1="ENGLISH",VLOOKUP(D71,'DB Accessori'!$A:$U,17,0),"")))))))</f>
        <v>All A/C machines</v>
      </c>
      <c r="H71" s="129">
        <f>IF(I$1="Germany",VLOOKUP(D71,Prices!A:AA,16,0),VLOOKUP(D71,Prices!A:AA,3,0))</f>
        <v>172</v>
      </c>
      <c r="I71" s="155">
        <f>VLOOKUP(D71,Prices!A:AA,HLOOKUP(I$1&amp;"D",Prices!A:AA,2,0),0)</f>
        <v>0.4</v>
      </c>
      <c r="J71" s="156">
        <f t="shared" si="2"/>
        <v>103.2</v>
      </c>
    </row>
    <row r="72" spans="1:10" s="62" customFormat="1" ht="56.25" hidden="1" x14ac:dyDescent="0.2">
      <c r="A72" s="176"/>
      <c r="B72" s="126"/>
      <c r="C72" s="182" t="str">
        <f>IF($G$1="ITALIANO",VLOOKUP(D72,'DB Accessori'!$A:$P,6,0),IF($G$1="ESPAÑOL",VLOOKUP(D72,'DB Accessori'!$A:$P,5,0),IF($G$1="DEUTSCH",VLOOKUP(D72,'DB Accessori'!$A:$P,3,0),IF($G$1="FRANÇAIS",VLOOKUP(D72,'DB Accessori'!$A:$P,4,0),IF($G$1="ENGLISH",VLOOKUP(D72,'DB Accessori'!$A:$P,2,0),"")))))</f>
        <v>A/C</v>
      </c>
      <c r="D72" s="54" t="s">
        <v>933</v>
      </c>
      <c r="E72" s="55" t="str">
        <f>IF($G$1="ITALIANO",VLOOKUP(D72,'DB Accessori'!$A:$P,11,0),IF($G$1="ESPAÑOL",VLOOKUP(D72,'DB Accessori'!$A:$P,10,0),IF($G$1="DEUTSCH",VLOOKUP(D72,'DB Accessori'!$A:$P,8,0),IF($G$1="FRANÇAIS",VLOOKUP(D72,'DB Accessori'!$A:$P,9,0),IF($G$1="ENGLISH",VLOOKUP(D72,'DB Accessori'!$A:$P,7,0),"")))))</f>
        <v>Universal nitrogen leak detection kit with Nitrogen-Hydrogen bottle (950ml)</v>
      </c>
      <c r="F72" s="127" t="str">
        <f>IF($G$1="ITALIANO",VLOOKUP(D72,'DB Accessori'!$A:$P,16,0),IF($G$1="ESPAÑOL",VLOOKUP(D72,'DB Accessori'!$A:$P,15,0),IF($G$1="DEUTSCH",VLOOKUP(D72,'DB Accessori'!$A:$P,13,0),IF($G$1="FRANÇAIS",VLOOKUP(D72,'DB Accessori'!$A:$P,14,0),IF($G$1="ENGLISH",VLOOKUP(D72,'DB Accessori'!$A:$P,12,0),"")))))</f>
        <v>Universal nitrogen leak detection kit with Nitrogen-Hydrogen bottle (950ml)</v>
      </c>
      <c r="G72" s="128" t="str">
        <f>IF(IF($G$1="ITALIANO",VLOOKUP(D72,'DB Accessori'!$A:$U,21,0),IF($G$1="ESPAÑOL",VLOOKUP(D72,'DB Accessori'!$A:$U,20,0),IF($G$1="DEUTSCH",VLOOKUP(D72,'DB Accessori'!$A:$U,18,0),IF($G$1="FRANÇAIS",VLOOKUP(D72,'DB Accessori'!$A:$U,19,0),IF($G$1="ENGLISH",VLOOKUP(D72,'DB Accessori'!$A:$U,17,0),"")))))=0,"",(IF($G$1="ITALIANO",VLOOKUP(D72,'DB Accessori'!$A:$U,21,0),IF($G$1="ESPAÑOL",VLOOKUP(D72,'DB Accessori'!$A:$U,20,0),IF($G$1="DEUTSCH",VLOOKUP(D72,'DB Accessori'!$A:$U,18,0),IF($G$1="FRANÇAIS",VLOOKUP(D72,'DB Accessori'!$A:$U,19,0),IF($G$1="ENGLISH",VLOOKUP(D72,'DB Accessori'!$A:$U,17,0),"")))))))</f>
        <v>Qtech IV, Dual Gas, Qtech III</v>
      </c>
      <c r="H72" s="129">
        <f>IF(I$1="Germany",VLOOKUP(D72,Prices!A:AA,16,0),VLOOKUP(D72,Prices!A:AA,3,0))</f>
        <v>626</v>
      </c>
      <c r="I72" s="155">
        <f>VLOOKUP(D72,Prices!A:AA,HLOOKUP(I$1&amp;"D",Prices!A:AA,2,0),0)</f>
        <v>0.4</v>
      </c>
      <c r="J72" s="156">
        <f t="shared" si="2"/>
        <v>375.59999999999997</v>
      </c>
    </row>
    <row r="73" spans="1:10" s="62" customFormat="1" ht="39.950000000000003" hidden="1" customHeight="1" x14ac:dyDescent="0.2">
      <c r="A73" s="176"/>
      <c r="B73" s="126"/>
      <c r="C73" s="182" t="str">
        <f>IF($G$1="ITALIANO",VLOOKUP(D73,'DB Accessori'!$A:$P,6,0),IF($G$1="ESPAÑOL",VLOOKUP(D73,'DB Accessori'!$A:$P,5,0),IF($G$1="DEUTSCH",VLOOKUP(D73,'DB Accessori'!$A:$P,3,0),IF($G$1="FRANÇAIS",VLOOKUP(D73,'DB Accessori'!$A:$P,4,0),IF($G$1="ENGLISH",VLOOKUP(D73,'DB Accessori'!$A:$P,2,0),"")))))</f>
        <v>A/C</v>
      </c>
      <c r="D73" s="54" t="s">
        <v>935</v>
      </c>
      <c r="E73" s="55" t="str">
        <f>IF($G$1="ITALIANO",VLOOKUP(D73,'DB Accessori'!$A:$P,11,0),IF($G$1="ESPAÑOL",VLOOKUP(D73,'DB Accessori'!$A:$P,10,0),IF($G$1="DEUTSCH",VLOOKUP(D73,'DB Accessori'!$A:$P,8,0),IF($G$1="FRANÇAIS",VLOOKUP(D73,'DB Accessori'!$A:$P,9,0),IF($G$1="ENGLISH",VLOOKUP(D73,'DB Accessori'!$A:$P,7,0),"")))))</f>
        <v>Database update for cars / commercial vehicles</v>
      </c>
      <c r="F73" s="127" t="str">
        <f>IF($G$1="ITALIANO",VLOOKUP(D73,'DB Accessori'!$A:$P,16,0),IF($G$1="ESPAÑOL",VLOOKUP(D73,'DB Accessori'!$A:$P,15,0),IF($G$1="DEUTSCH",VLOOKUP(D73,'DB Accessori'!$A:$P,13,0),IF($G$1="FRANÇAIS",VLOOKUP(D73,'DB Accessori'!$A:$P,14,0),IF($G$1="ENGLISH",VLOOKUP(D73,'DB Accessori'!$A:$P,12,0),"")))))</f>
        <v>Database update for cars / commercial vehicles</v>
      </c>
      <c r="G73" s="128" t="str">
        <f>IF(IF($G$1="ITALIANO",VLOOKUP(D73,'DB Accessori'!$A:$U,21,0),IF($G$1="ESPAÑOL",VLOOKUP(D73,'DB Accessori'!$A:$U,20,0),IF($G$1="DEUTSCH",VLOOKUP(D73,'DB Accessori'!$A:$U,18,0),IF($G$1="FRANÇAIS",VLOOKUP(D73,'DB Accessori'!$A:$U,19,0),IF($G$1="ENGLISH",VLOOKUP(D73,'DB Accessori'!$A:$U,17,0),"")))))=0,"",(IF($G$1="ITALIANO",VLOOKUP(D73,'DB Accessori'!$A:$U,21,0),IF($G$1="ESPAÑOL",VLOOKUP(D73,'DB Accessori'!$A:$U,20,0),IF($G$1="DEUTSCH",VLOOKUP(D73,'DB Accessori'!$A:$U,18,0),IF($G$1="FRANÇAIS",VLOOKUP(D73,'DB Accessori'!$A:$U,19,0),IF($G$1="ENGLISH",VLOOKUP(D73,'DB Accessori'!$A:$U,17,0),"")))))))</f>
        <v>All A/C machines</v>
      </c>
      <c r="H73" s="129">
        <f>IF(I$1="Germany",VLOOKUP(D73,Prices!A:AA,16,0),VLOOKUP(D73,Prices!A:AA,3,0))</f>
        <v>224</v>
      </c>
      <c r="I73" s="155">
        <f>VLOOKUP(D73,Prices!A:AA,HLOOKUP(I$1&amp;"D",Prices!A:AA,2,0),0)</f>
        <v>0.4</v>
      </c>
      <c r="J73" s="156">
        <f t="shared" si="2"/>
        <v>134.4</v>
      </c>
    </row>
    <row r="74" spans="1:10" s="62" customFormat="1" ht="39.950000000000003" hidden="1" customHeight="1" x14ac:dyDescent="0.2">
      <c r="A74" s="176"/>
      <c r="B74" s="126"/>
      <c r="C74" s="182" t="str">
        <f>IF($G$1="ITALIANO",VLOOKUP(D74,'DB Accessori'!$A:$P,6,0),IF($G$1="ESPAÑOL",VLOOKUP(D74,'DB Accessori'!$A:$P,5,0),IF($G$1="DEUTSCH",VLOOKUP(D74,'DB Accessori'!$A:$P,3,0),IF($G$1="FRANÇAIS",VLOOKUP(D74,'DB Accessori'!$A:$P,4,0),IF($G$1="ENGLISH",VLOOKUP(D74,'DB Accessori'!$A:$P,2,0),"")))))</f>
        <v>A/C</v>
      </c>
      <c r="D74" s="54" t="s">
        <v>937</v>
      </c>
      <c r="E74" s="55" t="str">
        <f>IF($G$1="ITALIANO",VLOOKUP(D74,'DB Accessori'!$A:$P,11,0),IF($G$1="ESPAÑOL",VLOOKUP(D74,'DB Accessori'!$A:$P,10,0),IF($G$1="DEUTSCH",VLOOKUP(D74,'DB Accessori'!$A:$P,8,0),IF($G$1="FRANÇAIS",VLOOKUP(D74,'DB Accessori'!$A:$P,9,0),IF($G$1="ENGLISH",VLOOKUP(D74,'DB Accessori'!$A:$P,7,0),"")))))</f>
        <v>Vacuum pump oil 500 ml ISO46</v>
      </c>
      <c r="F74" s="127" t="str">
        <f>IF($G$1="ITALIANO",VLOOKUP(D74,'DB Accessori'!$A:$P,16,0),IF($G$1="ESPAÑOL",VLOOKUP(D74,'DB Accessori'!$A:$P,15,0),IF($G$1="DEUTSCH",VLOOKUP(D74,'DB Accessori'!$A:$P,13,0),IF($G$1="FRANÇAIS",VLOOKUP(D74,'DB Accessori'!$A:$P,14,0),IF($G$1="ENGLISH",VLOOKUP(D74,'DB Accessori'!$A:$P,12,0),"")))))</f>
        <v>Vacuum pump oil 500 ml ISO46</v>
      </c>
      <c r="G74" s="128" t="str">
        <f>IF(IF($G$1="ITALIANO",VLOOKUP(D74,'DB Accessori'!$A:$U,21,0),IF($G$1="ESPAÑOL",VLOOKUP(D74,'DB Accessori'!$A:$U,20,0),IF($G$1="DEUTSCH",VLOOKUP(D74,'DB Accessori'!$A:$U,18,0),IF($G$1="FRANÇAIS",VLOOKUP(D74,'DB Accessori'!$A:$U,19,0),IF($G$1="ENGLISH",VLOOKUP(D74,'DB Accessori'!$A:$U,17,0),"")))))=0,"",(IF($G$1="ITALIANO",VLOOKUP(D74,'DB Accessori'!$A:$U,21,0),IF($G$1="ESPAÑOL",VLOOKUP(D74,'DB Accessori'!$A:$U,20,0),IF($G$1="DEUTSCH",VLOOKUP(D74,'DB Accessori'!$A:$U,18,0),IF($G$1="FRANÇAIS",VLOOKUP(D74,'DB Accessori'!$A:$U,19,0),IF($G$1="ENGLISH",VLOOKUP(D74,'DB Accessori'!$A:$U,17,0),"")))))))</f>
        <v>All A/C machines</v>
      </c>
      <c r="H74" s="129">
        <f>IF(I$1="Germany",VLOOKUP(D74,Prices!A:AA,16,0),VLOOKUP(D74,Prices!A:AA,3,0))</f>
        <v>23</v>
      </c>
      <c r="I74" s="155">
        <f>VLOOKUP(D74,Prices!A:AA,HLOOKUP(I$1&amp;"D",Prices!A:AA,2,0),0)</f>
        <v>0.4</v>
      </c>
      <c r="J74" s="156">
        <f t="shared" si="2"/>
        <v>13.799999999999999</v>
      </c>
    </row>
    <row r="75" spans="1:10" s="62" customFormat="1" ht="39.950000000000003" hidden="1" customHeight="1" x14ac:dyDescent="0.2">
      <c r="A75" s="176"/>
      <c r="B75" s="126"/>
      <c r="C75" s="182" t="str">
        <f>IF($G$1="ITALIANO",VLOOKUP(D75,'DB Accessori'!$A:$P,6,0),IF($G$1="ESPAÑOL",VLOOKUP(D75,'DB Accessori'!$A:$P,5,0),IF($G$1="DEUTSCH",VLOOKUP(D75,'DB Accessori'!$A:$P,3,0),IF($G$1="FRANÇAIS",VLOOKUP(D75,'DB Accessori'!$A:$P,4,0),IF($G$1="ENGLISH",VLOOKUP(D75,'DB Accessori'!$A:$P,2,0),"")))))</f>
        <v>A/C</v>
      </c>
      <c r="D75" s="54" t="s">
        <v>938</v>
      </c>
      <c r="E75" s="55" t="str">
        <f>IF($G$1="ITALIANO",VLOOKUP(D75,'DB Accessori'!$A:$P,11,0),IF($G$1="ESPAÑOL",VLOOKUP(D75,'DB Accessori'!$A:$P,10,0),IF($G$1="DEUTSCH",VLOOKUP(D75,'DB Accessori'!$A:$P,8,0),IF($G$1="FRANÇAIS",VLOOKUP(D75,'DB Accessori'!$A:$P,9,0),IF($G$1="ENGLISH",VLOOKUP(D75,'DB Accessori'!$A:$P,7,0),"")))))</f>
        <v>Bypass adapters set for Flushing Kit</v>
      </c>
      <c r="F75" s="127" t="str">
        <f>IF($G$1="ITALIANO",VLOOKUP(D75,'DB Accessori'!$A:$P,16,0),IF($G$1="ESPAÑOL",VLOOKUP(D75,'DB Accessori'!$A:$P,15,0),IF($G$1="DEUTSCH",VLOOKUP(D75,'DB Accessori'!$A:$P,13,0),IF($G$1="FRANÇAIS",VLOOKUP(D75,'DB Accessori'!$A:$P,14,0),IF($G$1="ENGLISH",VLOOKUP(D75,'DB Accessori'!$A:$P,12,0),"")))))</f>
        <v>Bypass adapters set for Flushing Kit</v>
      </c>
      <c r="G75" s="128" t="str">
        <f>IF(IF($G$1="ITALIANO",VLOOKUP(D75,'DB Accessori'!$A:$U,21,0),IF($G$1="ESPAÑOL",VLOOKUP(D75,'DB Accessori'!$A:$U,20,0),IF($G$1="DEUTSCH",VLOOKUP(D75,'DB Accessori'!$A:$U,18,0),IF($G$1="FRANÇAIS",VLOOKUP(D75,'DB Accessori'!$A:$U,19,0),IF($G$1="ENGLISH",VLOOKUP(D75,'DB Accessori'!$A:$U,17,0),"")))))=0,"",(IF($G$1="ITALIANO",VLOOKUP(D75,'DB Accessori'!$A:$U,21,0),IF($G$1="ESPAÑOL",VLOOKUP(D75,'DB Accessori'!$A:$U,20,0),IF($G$1="DEUTSCH",VLOOKUP(D75,'DB Accessori'!$A:$U,18,0),IF($G$1="FRANÇAIS",VLOOKUP(D75,'DB Accessori'!$A:$U,19,0),IF($G$1="ENGLISH",VLOOKUP(D75,'DB Accessori'!$A:$U,17,0),"")))))))</f>
        <v>Breeze IV, Qtech IV, Dual Gas, Breeze III, Qtech III</v>
      </c>
      <c r="H75" s="129">
        <f>IF(I$1="Germany",VLOOKUP(D75,Prices!A:AA,16,0),VLOOKUP(D75,Prices!A:AA,3,0))</f>
        <v>650</v>
      </c>
      <c r="I75" s="155">
        <f>VLOOKUP(D75,Prices!A:AA,HLOOKUP(I$1&amp;"D",Prices!A:AA,2,0),0)</f>
        <v>0.4</v>
      </c>
      <c r="J75" s="156">
        <f t="shared" si="2"/>
        <v>390</v>
      </c>
    </row>
    <row r="76" spans="1:10" s="62" customFormat="1" ht="39.950000000000003" hidden="1" customHeight="1" x14ac:dyDescent="0.2">
      <c r="A76" s="176"/>
      <c r="B76" s="126"/>
      <c r="C76" s="182" t="str">
        <f>IF($G$1="ITALIANO",VLOOKUP(D76,'DB Accessori'!$A:$P,6,0),IF($G$1="ESPAÑOL",VLOOKUP(D76,'DB Accessori'!$A:$P,5,0),IF($G$1="DEUTSCH",VLOOKUP(D76,'DB Accessori'!$A:$P,3,0),IF($G$1="FRANÇAIS",VLOOKUP(D76,'DB Accessori'!$A:$P,4,0),IF($G$1="ENGLISH",VLOOKUP(D76,'DB Accessori'!$A:$P,2,0),"")))))</f>
        <v>A/C</v>
      </c>
      <c r="D76" s="54" t="s">
        <v>940</v>
      </c>
      <c r="E76" s="55" t="str">
        <f>IF($G$1="ITALIANO",VLOOKUP(D76,'DB Accessori'!$A:$P,11,0),IF($G$1="ESPAÑOL",VLOOKUP(D76,'DB Accessori'!$A:$P,10,0),IF($G$1="DEUTSCH",VLOOKUP(D76,'DB Accessori'!$A:$P,8,0),IF($G$1="FRANÇAIS",VLOOKUP(D76,'DB Accessori'!$A:$P,9,0),IF($G$1="ENGLISH",VLOOKUP(D76,'DB Accessori'!$A:$P,7,0),"")))))</f>
        <v>Flushing kit HFO / R134a</v>
      </c>
      <c r="F76" s="127" t="str">
        <f>IF($G$1="ITALIANO",VLOOKUP(D76,'DB Accessori'!$A:$P,16,0),IF($G$1="ESPAÑOL",VLOOKUP(D76,'DB Accessori'!$A:$P,15,0),IF($G$1="DEUTSCH",VLOOKUP(D76,'DB Accessori'!$A:$P,13,0),IF($G$1="FRANÇAIS",VLOOKUP(D76,'DB Accessori'!$A:$P,14,0),IF($G$1="ENGLISH",VLOOKUP(D76,'DB Accessori'!$A:$P,12,0),"")))))</f>
        <v>Flushing kit HFO / R134a</v>
      </c>
      <c r="G76" s="128" t="str">
        <f>IF(IF($G$1="ITALIANO",VLOOKUP(D76,'DB Accessori'!$A:$U,21,0),IF($G$1="ESPAÑOL",VLOOKUP(D76,'DB Accessori'!$A:$U,20,0),IF($G$1="DEUTSCH",VLOOKUP(D76,'DB Accessori'!$A:$U,18,0),IF($G$1="FRANÇAIS",VLOOKUP(D76,'DB Accessori'!$A:$U,19,0),IF($G$1="ENGLISH",VLOOKUP(D76,'DB Accessori'!$A:$U,17,0),"")))))=0,"",(IF($G$1="ITALIANO",VLOOKUP(D76,'DB Accessori'!$A:$U,21,0),IF($G$1="ESPAÑOL",VLOOKUP(D76,'DB Accessori'!$A:$U,20,0),IF($G$1="DEUTSCH",VLOOKUP(D76,'DB Accessori'!$A:$U,18,0),IF($G$1="FRANÇAIS",VLOOKUP(D76,'DB Accessori'!$A:$U,19,0),IF($G$1="ENGLISH",VLOOKUP(D76,'DB Accessori'!$A:$U,17,0),"")))))))</f>
        <v>Breeze IV, Qtech IV, Dual Gas, Breeze III, Qtech III</v>
      </c>
      <c r="H76" s="129">
        <f>IF(I$1="Germany",VLOOKUP(D76,Prices!A:AA,16,0),VLOOKUP(D76,Prices!A:AA,3,0))</f>
        <v>781</v>
      </c>
      <c r="I76" s="155">
        <f>VLOOKUP(D76,Prices!A:AA,HLOOKUP(I$1&amp;"D",Prices!A:AA,2,0),0)</f>
        <v>0.4</v>
      </c>
      <c r="J76" s="156">
        <f t="shared" si="2"/>
        <v>468.59999999999997</v>
      </c>
    </row>
    <row r="77" spans="1:10" s="62" customFormat="1" ht="39.950000000000003" hidden="1" customHeight="1" x14ac:dyDescent="0.2">
      <c r="A77" s="176"/>
      <c r="B77" s="126"/>
      <c r="C77" s="182" t="str">
        <f>IF($G$1="ITALIANO",VLOOKUP(D77,'DB Accessori'!$A:$P,6,0),IF($G$1="ESPAÑOL",VLOOKUP(D77,'DB Accessori'!$A:$P,5,0),IF($G$1="DEUTSCH",VLOOKUP(D77,'DB Accessori'!$A:$P,3,0),IF($G$1="FRANÇAIS",VLOOKUP(D77,'DB Accessori'!$A:$P,4,0),IF($G$1="ENGLISH",VLOOKUP(D77,'DB Accessori'!$A:$P,2,0),"")))))</f>
        <v>A/C</v>
      </c>
      <c r="D77" s="54" t="s">
        <v>942</v>
      </c>
      <c r="E77" s="55" t="str">
        <f>IF($G$1="ITALIANO",VLOOKUP(D77,'DB Accessori'!$A:$P,11,0),IF($G$1="ESPAÑOL",VLOOKUP(D77,'DB Accessori'!$A:$P,10,0),IF($G$1="DEUTSCH",VLOOKUP(D77,'DB Accessori'!$A:$P,8,0),IF($G$1="FRANÇAIS",VLOOKUP(D77,'DB Accessori'!$A:$P,9,0),IF($G$1="ENGLISH",VLOOKUP(D77,'DB Accessori'!$A:$P,7,0),"")))))</f>
        <v>Kit HFO for Flushing Kit AEK102-N21</v>
      </c>
      <c r="F77" s="127" t="str">
        <f>IF($G$1="ITALIANO",VLOOKUP(D77,'DB Accessori'!$A:$P,16,0),IF($G$1="ESPAÑOL",VLOOKUP(D77,'DB Accessori'!$A:$P,15,0),IF($G$1="DEUTSCH",VLOOKUP(D77,'DB Accessori'!$A:$P,13,0),IF($G$1="FRANÇAIS",VLOOKUP(D77,'DB Accessori'!$A:$P,14,0),IF($G$1="ENGLISH",VLOOKUP(D77,'DB Accessori'!$A:$P,12,0),"")))))</f>
        <v>Kit HFO for Flushing Kit AEK102-N21</v>
      </c>
      <c r="G77" s="128" t="str">
        <f>IF(IF($G$1="ITALIANO",VLOOKUP(D77,'DB Accessori'!$A:$U,21,0),IF($G$1="ESPAÑOL",VLOOKUP(D77,'DB Accessori'!$A:$U,20,0),IF($G$1="DEUTSCH",VLOOKUP(D77,'DB Accessori'!$A:$U,18,0),IF($G$1="FRANÇAIS",VLOOKUP(D77,'DB Accessori'!$A:$U,19,0),IF($G$1="ENGLISH",VLOOKUP(D77,'DB Accessori'!$A:$U,17,0),"")))))=0,"",(IF($G$1="ITALIANO",VLOOKUP(D77,'DB Accessori'!$A:$U,21,0),IF($G$1="ESPAÑOL",VLOOKUP(D77,'DB Accessori'!$A:$U,20,0),IF($G$1="DEUTSCH",VLOOKUP(D77,'DB Accessori'!$A:$U,18,0),IF($G$1="FRANÇAIS",VLOOKUP(D77,'DB Accessori'!$A:$U,19,0),IF($G$1="ENGLISH",VLOOKUP(D77,'DB Accessori'!$A:$U,17,0),"")))))))</f>
        <v>Breeze IV, Qtech IV, Dual Gas, Breeze III, Qtech III</v>
      </c>
      <c r="H77" s="129">
        <v>65</v>
      </c>
      <c r="I77" s="155">
        <f>VLOOKUP(D77,Prices!A:AA,HLOOKUP(I$1&amp;"D",Prices!A:AA,2,0),0)</f>
        <v>0.4</v>
      </c>
      <c r="J77" s="156">
        <f t="shared" si="2"/>
        <v>39</v>
      </c>
    </row>
    <row r="78" spans="1:10" s="62" customFormat="1" ht="39.950000000000003" hidden="1" customHeight="1" x14ac:dyDescent="0.2">
      <c r="A78" s="176"/>
      <c r="B78" s="126"/>
      <c r="C78" s="182" t="str">
        <f>IF($G$1="ITALIANO",VLOOKUP(D78,'DB Accessori'!$A:$P,6,0),IF($G$1="ESPAÑOL",VLOOKUP(D78,'DB Accessori'!$A:$P,5,0),IF($G$1="DEUTSCH",VLOOKUP(D78,'DB Accessori'!$A:$P,3,0),IF($G$1="FRANÇAIS",VLOOKUP(D78,'DB Accessori'!$A:$P,4,0),IF($G$1="ENGLISH",VLOOKUP(D78,'DB Accessori'!$A:$P,2,0),"")))))</f>
        <v>A/C</v>
      </c>
      <c r="D78" s="54" t="s">
        <v>943</v>
      </c>
      <c r="E78" s="55" t="str">
        <f>IF($G$1="ITALIANO",VLOOKUP(D78,'DB Accessori'!$A:$P,11,0),IF($G$1="ESPAÑOL",VLOOKUP(D78,'DB Accessori'!$A:$P,10,0),IF($G$1="DEUTSCH",VLOOKUP(D78,'DB Accessori'!$A:$P,8,0),IF($G$1="FRANÇAIS",VLOOKUP(D78,'DB Accessori'!$A:$P,9,0),IF($G$1="ENGLISH",VLOOKUP(D78,'DB Accessori'!$A:$P,7,0),"")))))</f>
        <v>Kit R134a for Flushing Kit AEK102-N21</v>
      </c>
      <c r="F78" s="127" t="str">
        <f>IF($G$1="ITALIANO",VLOOKUP(D78,'DB Accessori'!$A:$P,16,0),IF($G$1="ESPAÑOL",VLOOKUP(D78,'DB Accessori'!$A:$P,15,0),IF($G$1="DEUTSCH",VLOOKUP(D78,'DB Accessori'!$A:$P,13,0),IF($G$1="FRANÇAIS",VLOOKUP(D78,'DB Accessori'!$A:$P,14,0),IF($G$1="ENGLISH",VLOOKUP(D78,'DB Accessori'!$A:$P,12,0),"")))))</f>
        <v>Kit R134a for Flushing Kit AEK102-N21</v>
      </c>
      <c r="G78" s="128" t="str">
        <f>IF(IF($G$1="ITALIANO",VLOOKUP(D78,'DB Accessori'!$A:$U,21,0),IF($G$1="ESPAÑOL",VLOOKUP(D78,'DB Accessori'!$A:$U,20,0),IF($G$1="DEUTSCH",VLOOKUP(D78,'DB Accessori'!$A:$U,18,0),IF($G$1="FRANÇAIS",VLOOKUP(D78,'DB Accessori'!$A:$U,19,0),IF($G$1="ENGLISH",VLOOKUP(D78,'DB Accessori'!$A:$U,17,0),"")))))=0,"",(IF($G$1="ITALIANO",VLOOKUP(D78,'DB Accessori'!$A:$U,21,0),IF($G$1="ESPAÑOL",VLOOKUP(D78,'DB Accessori'!$A:$U,20,0),IF($G$1="DEUTSCH",VLOOKUP(D78,'DB Accessori'!$A:$U,18,0),IF($G$1="FRANÇAIS",VLOOKUP(D78,'DB Accessori'!$A:$U,19,0),IF($G$1="ENGLISH",VLOOKUP(D78,'DB Accessori'!$A:$U,17,0),"")))))))</f>
        <v>Breeze IV, Qtech IV, Dual Gas, Breeze III, Qtech III</v>
      </c>
      <c r="H78" s="129">
        <v>65</v>
      </c>
      <c r="I78" s="155">
        <f>VLOOKUP(D78,Prices!A:AA,HLOOKUP(I$1&amp;"D",Prices!A:AA,2,0),0)</f>
        <v>0.4</v>
      </c>
      <c r="J78" s="156">
        <f t="shared" si="2"/>
        <v>39</v>
      </c>
    </row>
    <row r="79" spans="1:10" s="62" customFormat="1" ht="39.950000000000003" hidden="1" customHeight="1" x14ac:dyDescent="0.2">
      <c r="A79" s="176"/>
      <c r="B79" s="126"/>
      <c r="C79" s="182" t="str">
        <f>IF($G$1="ITALIANO",VLOOKUP(D79,'DB Accessori'!$A:$P,6,0),IF($G$1="ESPAÑOL",VLOOKUP(D79,'DB Accessori'!$A:$P,5,0),IF($G$1="DEUTSCH",VLOOKUP(D79,'DB Accessori'!$A:$P,3,0),IF($G$1="FRANÇAIS",VLOOKUP(D79,'DB Accessori'!$A:$P,4,0),IF($G$1="ENGLISH",VLOOKUP(D79,'DB Accessori'!$A:$P,2,0),"")))))</f>
        <v>A/C</v>
      </c>
      <c r="D79" s="54" t="s">
        <v>938</v>
      </c>
      <c r="E79" s="55" t="str">
        <f>IF($G$1="ITALIANO",VLOOKUP(D79,'DB Accessori'!$A:$P,11,0),IF($G$1="ESPAÑOL",VLOOKUP(D79,'DB Accessori'!$A:$P,10,0),IF($G$1="DEUTSCH",VLOOKUP(D79,'DB Accessori'!$A:$P,8,0),IF($G$1="FRANÇAIS",VLOOKUP(D79,'DB Accessori'!$A:$P,9,0),IF($G$1="ENGLISH",VLOOKUP(D79,'DB Accessori'!$A:$P,7,0),"")))))</f>
        <v>Bypass adapters set for Flushing Kit</v>
      </c>
      <c r="F79" s="127" t="str">
        <f>IF($G$1="ITALIANO",VLOOKUP(D79,'DB Accessori'!$A:$P,16,0),IF($G$1="ESPAÑOL",VLOOKUP(D79,'DB Accessori'!$A:$P,15,0),IF($G$1="DEUTSCH",VLOOKUP(D79,'DB Accessori'!$A:$P,13,0),IF($G$1="FRANÇAIS",VLOOKUP(D79,'DB Accessori'!$A:$P,14,0),IF($G$1="ENGLISH",VLOOKUP(D79,'DB Accessori'!$A:$P,12,0),"")))))</f>
        <v>Bypass adapters set for Flushing Kit</v>
      </c>
      <c r="G79" s="128" t="str">
        <f>IF(IF($G$1="ITALIANO",VLOOKUP(D79,'DB Accessori'!$A:$U,21,0),IF($G$1="ESPAÑOL",VLOOKUP(D79,'DB Accessori'!$A:$U,20,0),IF($G$1="DEUTSCH",VLOOKUP(D79,'DB Accessori'!$A:$U,18,0),IF($G$1="FRANÇAIS",VLOOKUP(D79,'DB Accessori'!$A:$U,19,0),IF($G$1="ENGLISH",VLOOKUP(D79,'DB Accessori'!$A:$U,17,0),"")))))=0,"",(IF($G$1="ITALIANO",VLOOKUP(D79,'DB Accessori'!$A:$U,21,0),IF($G$1="ESPAÑOL",VLOOKUP(D79,'DB Accessori'!$A:$U,20,0),IF($G$1="DEUTSCH",VLOOKUP(D79,'DB Accessori'!$A:$U,18,0),IF($G$1="FRANÇAIS",VLOOKUP(D79,'DB Accessori'!$A:$U,19,0),IF($G$1="ENGLISH",VLOOKUP(D79,'DB Accessori'!$A:$U,17,0),"")))))))</f>
        <v>Breeze IV, Qtech IV, Dual Gas, Breeze III, Qtech III</v>
      </c>
      <c r="H79" s="129">
        <f>IF(I$1="Germany",VLOOKUP(D79,Prices!A:AA,16,0),VLOOKUP(D79,Prices!A:AA,3,0))</f>
        <v>650</v>
      </c>
      <c r="I79" s="155">
        <f>VLOOKUP(D79,Prices!A:AA,HLOOKUP(I$1&amp;"D",Prices!A:AA,2,0),0)</f>
        <v>0.4</v>
      </c>
      <c r="J79" s="156">
        <f t="shared" si="2"/>
        <v>390</v>
      </c>
    </row>
    <row r="80" spans="1:10" s="62" customFormat="1" ht="39.950000000000003" hidden="1" customHeight="1" x14ac:dyDescent="0.2">
      <c r="A80" s="176"/>
      <c r="B80" s="126"/>
      <c r="C80" s="182" t="str">
        <f>IF($G$1="ITALIANO",VLOOKUP(D80,'DB Accessori'!$A:$P,6,0),IF($G$1="ESPAÑOL",VLOOKUP(D80,'DB Accessori'!$A:$P,5,0),IF($G$1="DEUTSCH",VLOOKUP(D80,'DB Accessori'!$A:$P,3,0),IF($G$1="FRANÇAIS",VLOOKUP(D80,'DB Accessori'!$A:$P,4,0),IF($G$1="ENGLISH",VLOOKUP(D80,'DB Accessori'!$A:$P,2,0),"")))))</f>
        <v>A/C</v>
      </c>
      <c r="D80" s="54" t="s">
        <v>945</v>
      </c>
      <c r="E80" s="55" t="str">
        <f>IF($G$1="ITALIANO",VLOOKUP(D80,'DB Accessori'!$A:$P,11,0),IF($G$1="ESPAÑOL",VLOOKUP(D80,'DB Accessori'!$A:$P,10,0),IF($G$1="DEUTSCH",VLOOKUP(D80,'DB Accessori'!$A:$P,8,0),IF($G$1="FRANÇAIS",VLOOKUP(D80,'DB Accessori'!$A:$P,9,0),IF($G$1="ENGLISH",VLOOKUP(D80,'DB Accessori'!$A:$P,7,0),"")))))</f>
        <v>Digital Thermometer</v>
      </c>
      <c r="F80" s="127" t="str">
        <f>IF($G$1="ITALIANO",VLOOKUP(D80,'DB Accessori'!$A:$P,16,0),IF($G$1="ESPAÑOL",VLOOKUP(D80,'DB Accessori'!$A:$P,15,0),IF($G$1="DEUTSCH",VLOOKUP(D80,'DB Accessori'!$A:$P,13,0),IF($G$1="FRANÇAIS",VLOOKUP(D80,'DB Accessori'!$A:$P,14,0),IF($G$1="ENGLISH",VLOOKUP(D80,'DB Accessori'!$A:$P,12,0),"")))))</f>
        <v>Digital Thermometer</v>
      </c>
      <c r="G80" s="128" t="str">
        <f>IF(IF($G$1="ITALIANO",VLOOKUP(D80,'DB Accessori'!$A:$U,21,0),IF($G$1="ESPAÑOL",VLOOKUP(D80,'DB Accessori'!$A:$U,20,0),IF($G$1="DEUTSCH",VLOOKUP(D80,'DB Accessori'!$A:$U,18,0),IF($G$1="FRANÇAIS",VLOOKUP(D80,'DB Accessori'!$A:$U,19,0),IF($G$1="ENGLISH",VLOOKUP(D80,'DB Accessori'!$A:$U,17,0),"")))))=0,"",(IF($G$1="ITALIANO",VLOOKUP(D80,'DB Accessori'!$A:$U,21,0),IF($G$1="ESPAÑOL",VLOOKUP(D80,'DB Accessori'!$A:$U,20,0),IF($G$1="DEUTSCH",VLOOKUP(D80,'DB Accessori'!$A:$U,18,0),IF($G$1="FRANÇAIS",VLOOKUP(D80,'DB Accessori'!$A:$U,19,0),IF($G$1="ENGLISH",VLOOKUP(D80,'DB Accessori'!$A:$U,17,0),"")))))))</f>
        <v>All A/C machines</v>
      </c>
      <c r="H80" s="129">
        <f>IF(I$1="Germany",VLOOKUP(D80,Prices!A:AA,16,0),VLOOKUP(D80,Prices!A:AA,3,0))</f>
        <v>30</v>
      </c>
      <c r="I80" s="155">
        <f>VLOOKUP(D80,Prices!A:AA,HLOOKUP(I$1&amp;"D",Prices!A:AA,2,0),0)</f>
        <v>0.4</v>
      </c>
      <c r="J80" s="156">
        <f t="shared" si="2"/>
        <v>18</v>
      </c>
    </row>
    <row r="81" spans="1:10" s="62" customFormat="1" ht="39.950000000000003" hidden="1" customHeight="1" x14ac:dyDescent="0.2">
      <c r="A81" s="176"/>
      <c r="B81" s="126"/>
      <c r="C81" s="182" t="str">
        <f>IF($G$1="ITALIANO",VLOOKUP(D81,'DB Accessori'!$A:$P,6,0),IF($G$1="ESPAÑOL",VLOOKUP(D81,'DB Accessori'!$A:$P,5,0),IF($G$1="DEUTSCH",VLOOKUP(D81,'DB Accessori'!$A:$P,3,0),IF($G$1="FRANÇAIS",VLOOKUP(D81,'DB Accessori'!$A:$P,4,0),IF($G$1="ENGLISH",VLOOKUP(D81,'DB Accessori'!$A:$P,2,0),"")))))</f>
        <v>A/C</v>
      </c>
      <c r="D81" s="54" t="s">
        <v>947</v>
      </c>
      <c r="E81" s="55" t="str">
        <f>IF($G$1="ITALIANO",VLOOKUP(D81,'DB Accessori'!$A:$P,11,0),IF($G$1="ESPAÑOL",VLOOKUP(D81,'DB Accessori'!$A:$P,10,0),IF($G$1="DEUTSCH",VLOOKUP(D81,'DB Accessori'!$A:$P,8,0),IF($G$1="FRANÇAIS",VLOOKUP(D81,'DB Accessori'!$A:$P,9,0),IF($G$1="ENGLISH",VLOOKUP(D81,'DB Accessori'!$A:$P,7,0),"")))))</f>
        <v>Manual oil injector kit for HFO1234yf</v>
      </c>
      <c r="F81" s="127" t="str">
        <f>IF($G$1="ITALIANO",VLOOKUP(D81,'DB Accessori'!$A:$P,16,0),IF($G$1="ESPAÑOL",VLOOKUP(D81,'DB Accessori'!$A:$P,15,0),IF($G$1="DEUTSCH",VLOOKUP(D81,'DB Accessori'!$A:$P,13,0),IF($G$1="FRANÇAIS",VLOOKUP(D81,'DB Accessori'!$A:$P,14,0),IF($G$1="ENGLISH",VLOOKUP(D81,'DB Accessori'!$A:$P,12,0),"")))))</f>
        <v>Manual oil injector kit for HFO1234yf</v>
      </c>
      <c r="G81" s="128" t="str">
        <f>IF(IF($G$1="ITALIANO",VLOOKUP(D81,'DB Accessori'!$A:$U,21,0),IF($G$1="ESPAÑOL",VLOOKUP(D81,'DB Accessori'!$A:$U,20,0),IF($G$1="DEUTSCH",VLOOKUP(D81,'DB Accessori'!$A:$U,18,0),IF($G$1="FRANÇAIS",VLOOKUP(D81,'DB Accessori'!$A:$U,19,0),IF($G$1="ENGLISH",VLOOKUP(D81,'DB Accessori'!$A:$U,17,0),"")))))=0,"",(IF($G$1="ITALIANO",VLOOKUP(D81,'DB Accessori'!$A:$U,21,0),IF($G$1="ESPAÑOL",VLOOKUP(D81,'DB Accessori'!$A:$U,20,0),IF($G$1="DEUTSCH",VLOOKUP(D81,'DB Accessori'!$A:$U,18,0),IF($G$1="FRANÇAIS",VLOOKUP(D81,'DB Accessori'!$A:$U,19,0),IF($G$1="ENGLISH",VLOOKUP(D81,'DB Accessori'!$A:$U,17,0),"")))))))</f>
        <v>All A/C machines</v>
      </c>
      <c r="H81" s="129">
        <v>195</v>
      </c>
      <c r="I81" s="155">
        <f>VLOOKUP(D81,Prices!A:AA,HLOOKUP(I$1&amp;"D",Prices!A:AA,2,0),0)</f>
        <v>0.4</v>
      </c>
      <c r="J81" s="156">
        <f t="shared" si="2"/>
        <v>117</v>
      </c>
    </row>
    <row r="82" spans="1:10" s="62" customFormat="1" ht="39.950000000000003" hidden="1" customHeight="1" x14ac:dyDescent="0.2">
      <c r="A82" s="176"/>
      <c r="B82" s="126"/>
      <c r="C82" s="182" t="str">
        <f>IF($G$1="ITALIANO",VLOOKUP(D82,'DB Accessori'!$A:$P,6,0),IF($G$1="ESPAÑOL",VLOOKUP(D82,'DB Accessori'!$A:$P,5,0),IF($G$1="DEUTSCH",VLOOKUP(D82,'DB Accessori'!$A:$P,3,0),IF($G$1="FRANÇAIS",VLOOKUP(D82,'DB Accessori'!$A:$P,4,0),IF($G$1="ENGLISH",VLOOKUP(D82,'DB Accessori'!$A:$P,2,0),"")))))</f>
        <v>A/C</v>
      </c>
      <c r="D82" s="54" t="s">
        <v>949</v>
      </c>
      <c r="E82" s="55" t="str">
        <f>IF($G$1="ITALIANO",VLOOKUP(D82,'DB Accessori'!$A:$P,11,0),IF($G$1="ESPAÑOL",VLOOKUP(D82,'DB Accessori'!$A:$P,10,0),IF($G$1="DEUTSCH",VLOOKUP(D82,'DB Accessori'!$A:$P,8,0),IF($G$1="FRANÇAIS",VLOOKUP(D82,'DB Accessori'!$A:$P,9,0),IF($G$1="ENGLISH",VLOOKUP(D82,'DB Accessori'!$A:$P,7,0),"")))))</f>
        <v>Sealed bottle of tracer (55ml)</v>
      </c>
      <c r="F82" s="127" t="str">
        <f>IF($G$1="ITALIANO",VLOOKUP(D82,'DB Accessori'!$A:$P,16,0),IF($G$1="ESPAÑOL",VLOOKUP(D82,'DB Accessori'!$A:$P,15,0),IF($G$1="DEUTSCH",VLOOKUP(D82,'DB Accessori'!$A:$P,13,0),IF($G$1="FRANÇAIS",VLOOKUP(D82,'DB Accessori'!$A:$P,14,0),IF($G$1="ENGLISH",VLOOKUP(D82,'DB Accessori'!$A:$P,12,0),"")))))</f>
        <v>Sealed bottle of tracer (55ml)</v>
      </c>
      <c r="G82" s="128" t="str">
        <f>IF(IF($G$1="ITALIANO",VLOOKUP(D82,'DB Accessori'!$A:$U,21,0),IF($G$1="ESPAÑOL",VLOOKUP(D82,'DB Accessori'!$A:$U,20,0),IF($G$1="DEUTSCH",VLOOKUP(D82,'DB Accessori'!$A:$U,18,0),IF($G$1="FRANÇAIS",VLOOKUP(D82,'DB Accessori'!$A:$U,19,0),IF($G$1="ENGLISH",VLOOKUP(D82,'DB Accessori'!$A:$U,17,0),"")))))=0,"",(IF($G$1="ITALIANO",VLOOKUP(D82,'DB Accessori'!$A:$U,21,0),IF($G$1="ESPAÑOL",VLOOKUP(D82,'DB Accessori'!$A:$U,20,0),IF($G$1="DEUTSCH",VLOOKUP(D82,'DB Accessori'!$A:$U,18,0),IF($G$1="FRANÇAIS",VLOOKUP(D82,'DB Accessori'!$A:$U,19,0),IF($G$1="ENGLISH",VLOOKUP(D82,'DB Accessori'!$A:$U,17,0),"")))))))</f>
        <v>All A/C machines</v>
      </c>
      <c r="H82" s="129">
        <f>IF(I$1="Germany",VLOOKUP(D82,Prices!A:AA,16,0),VLOOKUP(D82,Prices!A:AA,3,0))</f>
        <v>26</v>
      </c>
      <c r="I82" s="155">
        <f>VLOOKUP(D82,Prices!A:AA,HLOOKUP(I$1&amp;"D",Prices!A:AA,2,0),0)</f>
        <v>0.4</v>
      </c>
      <c r="J82" s="156">
        <f t="shared" si="2"/>
        <v>15.6</v>
      </c>
    </row>
    <row r="83" spans="1:10" s="62" customFormat="1" ht="39.950000000000003" hidden="1" customHeight="1" x14ac:dyDescent="0.2">
      <c r="A83" s="176"/>
      <c r="B83" s="126"/>
      <c r="C83" s="182" t="str">
        <f>IF($G$1="ITALIANO",VLOOKUP(D83,'DB Accessori'!$A:$P,6,0),IF($G$1="ESPAÑOL",VLOOKUP(D83,'DB Accessori'!$A:$P,5,0),IF($G$1="DEUTSCH",VLOOKUP(D83,'DB Accessori'!$A:$P,3,0),IF($G$1="FRANÇAIS",VLOOKUP(D83,'DB Accessori'!$A:$P,4,0),IF($G$1="ENGLISH",VLOOKUP(D83,'DB Accessori'!$A:$P,2,0),"")))))</f>
        <v>A/C</v>
      </c>
      <c r="D83" s="54" t="s">
        <v>951</v>
      </c>
      <c r="E83" s="55" t="str">
        <f>IF($G$1="ITALIANO",VLOOKUP(D83,'DB Accessori'!$A:$P,11,0),IF($G$1="ESPAÑOL",VLOOKUP(D83,'DB Accessori'!$A:$P,10,0),IF($G$1="DEUTSCH",VLOOKUP(D83,'DB Accessori'!$A:$P,8,0),IF($G$1="FRANÇAIS",VLOOKUP(D83,'DB Accessori'!$A:$P,9,0),IF($G$1="ENGLISH",VLOOKUP(D83,'DB Accessori'!$A:$P,7,0),"")))))</f>
        <v xml:space="preserve">Refillable and hermetic container (260 ml) </v>
      </c>
      <c r="F83" s="127" t="str">
        <f>IF($G$1="ITALIANO",VLOOKUP(D83,'DB Accessori'!$A:$P,16,0),IF($G$1="ESPAÑOL",VLOOKUP(D83,'DB Accessori'!$A:$P,15,0),IF($G$1="DEUTSCH",VLOOKUP(D83,'DB Accessori'!$A:$P,13,0),IF($G$1="FRANÇAIS",VLOOKUP(D83,'DB Accessori'!$A:$P,14,0),IF($G$1="ENGLISH",VLOOKUP(D83,'DB Accessori'!$A:$P,12,0),"")))))</f>
        <v xml:space="preserve">Refillable and hermetic container (260 ml) </v>
      </c>
      <c r="G83" s="128" t="str">
        <f>IF(IF($G$1="ITALIANO",VLOOKUP(D83,'DB Accessori'!$A:$U,21,0),IF($G$1="ESPAÑOL",VLOOKUP(D83,'DB Accessori'!$A:$U,20,0),IF($G$1="DEUTSCH",VLOOKUP(D83,'DB Accessori'!$A:$U,18,0),IF($G$1="FRANÇAIS",VLOOKUP(D83,'DB Accessori'!$A:$U,19,0),IF($G$1="ENGLISH",VLOOKUP(D83,'DB Accessori'!$A:$U,17,0),"")))))=0,"",(IF($G$1="ITALIANO",VLOOKUP(D83,'DB Accessori'!$A:$U,21,0),IF($G$1="ESPAÑOL",VLOOKUP(D83,'DB Accessori'!$A:$U,20,0),IF($G$1="DEUTSCH",VLOOKUP(D83,'DB Accessori'!$A:$U,18,0),IF($G$1="FRANÇAIS",VLOOKUP(D83,'DB Accessori'!$A:$U,19,0),IF($G$1="ENGLISH",VLOOKUP(D83,'DB Accessori'!$A:$U,17,0),"")))))))</f>
        <v>Breeze IV, Qtech IV, Dual Gas, Breeze III, Qtech III</v>
      </c>
      <c r="H83" s="129">
        <f>IF(I$1="Germany",VLOOKUP(D83,Prices!A:AA,16,0),VLOOKUP(D83,Prices!A:AA,3,0))</f>
        <v>108.5</v>
      </c>
      <c r="I83" s="155">
        <f>VLOOKUP(D83,Prices!A:AA,HLOOKUP(I$1&amp;"D",Prices!A:AA,2,0),0)</f>
        <v>0.4</v>
      </c>
      <c r="J83" s="156">
        <f t="shared" si="2"/>
        <v>65.099999999999994</v>
      </c>
    </row>
    <row r="84" spans="1:10" s="62" customFormat="1" ht="39.950000000000003" hidden="1" customHeight="1" x14ac:dyDescent="0.2">
      <c r="A84" s="176"/>
      <c r="B84" s="126"/>
      <c r="C84" s="182" t="str">
        <f>IF($G$1="ITALIANO",VLOOKUP(D84,'DB Accessori'!$A:$P,6,0),IF($G$1="ESPAÑOL",VLOOKUP(D84,'DB Accessori'!$A:$P,5,0),IF($G$1="DEUTSCH",VLOOKUP(D84,'DB Accessori'!$A:$P,3,0),IF($G$1="FRANÇAIS",VLOOKUP(D84,'DB Accessori'!$A:$P,4,0),IF($G$1="ENGLISH",VLOOKUP(D84,'DB Accessori'!$A:$P,2,0),"")))))</f>
        <v>A/C</v>
      </c>
      <c r="D84" s="54" t="s">
        <v>953</v>
      </c>
      <c r="E84" s="55" t="str">
        <f>IF($G$1="ITALIANO",VLOOKUP(D84,'DB Accessori'!$A:$P,11,0),IF($G$1="ESPAÑOL",VLOOKUP(D84,'DB Accessori'!$A:$P,10,0),IF($G$1="DEUTSCH",VLOOKUP(D84,'DB Accessori'!$A:$P,8,0),IF($G$1="FRANÇAIS",VLOOKUP(D84,'DB Accessori'!$A:$P,9,0),IF($G$1="ENGLISH",VLOOKUP(D84,'DB Accessori'!$A:$P,7,0),"")))))</f>
        <v xml:space="preserve">Refillable and hermetic container (260 ml) </v>
      </c>
      <c r="F84" s="127" t="str">
        <f>IF($G$1="ITALIANO",VLOOKUP(D84,'DB Accessori'!$A:$P,16,0),IF($G$1="ESPAÑOL",VLOOKUP(D84,'DB Accessori'!$A:$P,15,0),IF($G$1="DEUTSCH",VLOOKUP(D84,'DB Accessori'!$A:$P,13,0),IF($G$1="FRANÇAIS",VLOOKUP(D84,'DB Accessori'!$A:$P,14,0),IF($G$1="ENGLISH",VLOOKUP(D84,'DB Accessori'!$A:$P,12,0),"")))))</f>
        <v xml:space="preserve">Refillable and hermetic container (260 ml) </v>
      </c>
      <c r="G84" s="128" t="str">
        <f>IF(IF($G$1="ITALIANO",VLOOKUP(D84,'DB Accessori'!$A:$U,21,0),IF($G$1="ESPAÑOL",VLOOKUP(D84,'DB Accessori'!$A:$U,20,0),IF($G$1="DEUTSCH",VLOOKUP(D84,'DB Accessori'!$A:$U,18,0),IF($G$1="FRANÇAIS",VLOOKUP(D84,'DB Accessori'!$A:$U,19,0),IF($G$1="ENGLISH",VLOOKUP(D84,'DB Accessori'!$A:$U,17,0),"")))))=0,"",(IF($G$1="ITALIANO",VLOOKUP(D84,'DB Accessori'!$A:$U,21,0),IF($G$1="ESPAÑOL",VLOOKUP(D84,'DB Accessori'!$A:$U,20,0),IF($G$1="DEUTSCH",VLOOKUP(D84,'DB Accessori'!$A:$U,18,0),IF($G$1="FRANÇAIS",VLOOKUP(D84,'DB Accessori'!$A:$U,19,0),IF($G$1="ENGLISH",VLOOKUP(D84,'DB Accessori'!$A:$U,17,0),"")))))))</f>
        <v>Breeze IV, Qtech IV, Dual Gas, Breeze III, Qtech III</v>
      </c>
      <c r="H84" s="129">
        <f>IF(I$1="Germany",VLOOKUP(D84,Prices!A:AA,16,0),VLOOKUP(D84,Prices!A:AA,3,0))</f>
        <v>108.5</v>
      </c>
      <c r="I84" s="155">
        <f>VLOOKUP(D84,Prices!A:AA,HLOOKUP(I$1&amp;"D",Prices!A:AA,2,0),0)</f>
        <v>0.4</v>
      </c>
      <c r="J84" s="156">
        <f t="shared" si="2"/>
        <v>65.099999999999994</v>
      </c>
    </row>
    <row r="85" spans="1:10" s="62" customFormat="1" ht="39.950000000000003" hidden="1" customHeight="1" x14ac:dyDescent="0.2">
      <c r="A85" s="176"/>
      <c r="B85" s="126"/>
      <c r="C85" s="182" t="str">
        <f>IF($G$1="ITALIANO",VLOOKUP(D85,'DB Accessori'!$A:$P,6,0),IF($G$1="ESPAÑOL",VLOOKUP(D85,'DB Accessori'!$A:$P,5,0),IF($G$1="DEUTSCH",VLOOKUP(D85,'DB Accessori'!$A:$P,3,0),IF($G$1="FRANÇAIS",VLOOKUP(D85,'DB Accessori'!$A:$P,4,0),IF($G$1="ENGLISH",VLOOKUP(D85,'DB Accessori'!$A:$P,2,0),"")))))</f>
        <v>A/C</v>
      </c>
      <c r="D85" s="54" t="s">
        <v>954</v>
      </c>
      <c r="E85" s="55" t="str">
        <f>IF($G$1="ITALIANO",VLOOKUP(D85,'DB Accessori'!$A:$P,11,0),IF($G$1="ESPAÑOL",VLOOKUP(D85,'DB Accessori'!$A:$P,10,0),IF($G$1="DEUTSCH",VLOOKUP(D85,'DB Accessori'!$A:$P,8,0),IF($G$1="FRANÇAIS",VLOOKUP(D85,'DB Accessori'!$A:$P,9,0),IF($G$1="ENGLISH",VLOOKUP(D85,'DB Accessori'!$A:$P,7,0),"")))))</f>
        <v xml:space="preserve">Refillable and hermetic container (260 ml) </v>
      </c>
      <c r="F85" s="127" t="str">
        <f>IF($G$1="ITALIANO",VLOOKUP(D85,'DB Accessori'!$A:$P,16,0),IF($G$1="ESPAÑOL",VLOOKUP(D85,'DB Accessori'!$A:$P,15,0),IF($G$1="DEUTSCH",VLOOKUP(D85,'DB Accessori'!$A:$P,13,0),IF($G$1="FRANÇAIS",VLOOKUP(D85,'DB Accessori'!$A:$P,14,0),IF($G$1="ENGLISH",VLOOKUP(D85,'DB Accessori'!$A:$P,12,0),"")))))</f>
        <v xml:space="preserve">Refillable and hermetic container (260 ml) </v>
      </c>
      <c r="G85" s="128" t="str">
        <f>IF(IF($G$1="ITALIANO",VLOOKUP(D85,'DB Accessori'!$A:$U,21,0),IF($G$1="ESPAÑOL",VLOOKUP(D85,'DB Accessori'!$A:$U,20,0),IF($G$1="DEUTSCH",VLOOKUP(D85,'DB Accessori'!$A:$U,18,0),IF($G$1="FRANÇAIS",VLOOKUP(D85,'DB Accessori'!$A:$U,19,0),IF($G$1="ENGLISH",VLOOKUP(D85,'DB Accessori'!$A:$U,17,0),"")))))=0,"",(IF($G$1="ITALIANO",VLOOKUP(D85,'DB Accessori'!$A:$U,21,0),IF($G$1="ESPAÑOL",VLOOKUP(D85,'DB Accessori'!$A:$U,20,0),IF($G$1="DEUTSCH",VLOOKUP(D85,'DB Accessori'!$A:$U,18,0),IF($G$1="FRANÇAIS",VLOOKUP(D85,'DB Accessori'!$A:$U,19,0),IF($G$1="ENGLISH",VLOOKUP(D85,'DB Accessori'!$A:$U,17,0),"")))))))</f>
        <v>Breeze IV, Qtech IV, Dual Gas, Breeze III, Qtech III</v>
      </c>
      <c r="H85" s="129">
        <f>IF(I$1="Germany",VLOOKUP(D85,Prices!A:AA,16,0),VLOOKUP(D85,Prices!A:AA,3,0))</f>
        <v>108.5</v>
      </c>
      <c r="I85" s="155">
        <f>VLOOKUP(D85,Prices!A:AA,HLOOKUP(I$1&amp;"D",Prices!A:AA,2,0),0)</f>
        <v>0.4</v>
      </c>
      <c r="J85" s="156">
        <f t="shared" si="2"/>
        <v>65.099999999999994</v>
      </c>
    </row>
    <row r="86" spans="1:10" s="62" customFormat="1" ht="39.950000000000003" hidden="1" customHeight="1" x14ac:dyDescent="0.2">
      <c r="A86" s="176"/>
      <c r="B86" s="126"/>
      <c r="C86" s="182" t="str">
        <f>IF($G$1="ITALIANO",VLOOKUP(D86,'DB Accessori'!$A:$P,6,0),IF($G$1="ESPAÑOL",VLOOKUP(D86,'DB Accessori'!$A:$P,5,0),IF($G$1="DEUTSCH",VLOOKUP(D86,'DB Accessori'!$A:$P,3,0),IF($G$1="FRANÇAIS",VLOOKUP(D86,'DB Accessori'!$A:$P,4,0),IF($G$1="ENGLISH",VLOOKUP(D86,'DB Accessori'!$A:$P,2,0),"")))))</f>
        <v>A/C</v>
      </c>
      <c r="D86" s="54" t="s">
        <v>955</v>
      </c>
      <c r="E86" s="55" t="str">
        <f>IF($G$1="ITALIANO",VLOOKUP(D86,'DB Accessori'!$A:$P,11,0),IF($G$1="ESPAÑOL",VLOOKUP(D86,'DB Accessori'!$A:$P,10,0),IF($G$1="DEUTSCH",VLOOKUP(D86,'DB Accessori'!$A:$P,8,0),IF($G$1="FRANÇAIS",VLOOKUP(D86,'DB Accessori'!$A:$P,9,0),IF($G$1="ENGLISH",VLOOKUP(D86,'DB Accessori'!$A:$P,7,0),"")))))</f>
        <v xml:space="preserve">Refillable and hermetic container (260 ml) </v>
      </c>
      <c r="F86" s="127" t="str">
        <f>IF($G$1="ITALIANO",VLOOKUP(D86,'DB Accessori'!$A:$P,16,0),IF($G$1="ESPAÑOL",VLOOKUP(D86,'DB Accessori'!$A:$P,15,0),IF($G$1="DEUTSCH",VLOOKUP(D86,'DB Accessori'!$A:$P,13,0),IF($G$1="FRANÇAIS",VLOOKUP(D86,'DB Accessori'!$A:$P,14,0),IF($G$1="ENGLISH",VLOOKUP(D86,'DB Accessori'!$A:$P,12,0),"")))))</f>
        <v xml:space="preserve">Refillable and hermetic container (260 ml) </v>
      </c>
      <c r="G86" s="128" t="str">
        <f>IF(IF($G$1="ITALIANO",VLOOKUP(D86,'DB Accessori'!$A:$U,21,0),IF($G$1="ESPAÑOL",VLOOKUP(D86,'DB Accessori'!$A:$U,20,0),IF($G$1="DEUTSCH",VLOOKUP(D86,'DB Accessori'!$A:$U,18,0),IF($G$1="FRANÇAIS",VLOOKUP(D86,'DB Accessori'!$A:$U,19,0),IF($G$1="ENGLISH",VLOOKUP(D86,'DB Accessori'!$A:$U,17,0),"")))))=0,"",(IF($G$1="ITALIANO",VLOOKUP(D86,'DB Accessori'!$A:$U,21,0),IF($G$1="ESPAÑOL",VLOOKUP(D86,'DB Accessori'!$A:$U,20,0),IF($G$1="DEUTSCH",VLOOKUP(D86,'DB Accessori'!$A:$U,18,0),IF($G$1="FRANÇAIS",VLOOKUP(D86,'DB Accessori'!$A:$U,19,0),IF($G$1="ENGLISH",VLOOKUP(D86,'DB Accessori'!$A:$U,17,0),"")))))))</f>
        <v>Breeze IV, Qtech IV, Dual Gas, Breeze III, Qtech III</v>
      </c>
      <c r="H86" s="129">
        <f>IF(I$1="Germany",VLOOKUP(D86,Prices!A:AA,16,0),VLOOKUP(D86,Prices!A:AA,3,0))</f>
        <v>108.5</v>
      </c>
      <c r="I86" s="155">
        <f>VLOOKUP(D86,Prices!A:AA,HLOOKUP(I$1&amp;"D",Prices!A:AA,2,0),0)</f>
        <v>0.4</v>
      </c>
      <c r="J86" s="156">
        <f t="shared" si="2"/>
        <v>65.099999999999994</v>
      </c>
    </row>
    <row r="87" spans="1:10" s="62" customFormat="1" ht="39.950000000000003" hidden="1" customHeight="1" x14ac:dyDescent="0.2">
      <c r="A87" s="176"/>
      <c r="B87" s="126"/>
      <c r="C87" s="182" t="str">
        <f>IF($G$1="ITALIANO",VLOOKUP(D87,'DB Accessori'!$A:$P,6,0),IF($G$1="ESPAÑOL",VLOOKUP(D87,'DB Accessori'!$A:$P,5,0),IF($G$1="DEUTSCH",VLOOKUP(D87,'DB Accessori'!$A:$P,3,0),IF($G$1="FRANÇAIS",VLOOKUP(D87,'DB Accessori'!$A:$P,4,0),IF($G$1="ENGLISH",VLOOKUP(D87,'DB Accessori'!$A:$P,2,0),"")))))</f>
        <v>A/C</v>
      </c>
      <c r="D87" s="54" t="s">
        <v>956</v>
      </c>
      <c r="E87" s="55" t="str">
        <f>IF($G$1="ITALIANO",VLOOKUP(D87,'DB Accessori'!$A:$P,11,0),IF($G$1="ESPAÑOL",VLOOKUP(D87,'DB Accessori'!$A:$P,10,0),IF($G$1="DEUTSCH",VLOOKUP(D87,'DB Accessori'!$A:$P,8,0),IF($G$1="FRANÇAIS",VLOOKUP(D87,'DB Accessori'!$A:$P,9,0),IF($G$1="ENGLISH",VLOOKUP(D87,'DB Accessori'!$A:$P,7,0),"")))))</f>
        <v>Nitrogen + H2 bottle (950ml)</v>
      </c>
      <c r="F87" s="127" t="str">
        <f>IF($G$1="ITALIANO",VLOOKUP(D87,'DB Accessori'!$A:$P,16,0),IF($G$1="ESPAÑOL",VLOOKUP(D87,'DB Accessori'!$A:$P,15,0),IF($G$1="DEUTSCH",VLOOKUP(D87,'DB Accessori'!$A:$P,13,0),IF($G$1="FRANÇAIS",VLOOKUP(D87,'DB Accessori'!$A:$P,14,0),IF($G$1="ENGLISH",VLOOKUP(D87,'DB Accessori'!$A:$P,12,0),"")))))</f>
        <v>Nitrogen + H2 bottle (950ml)</v>
      </c>
      <c r="G87" s="128" t="str">
        <f>IF(IF($G$1="ITALIANO",VLOOKUP(D87,'DB Accessori'!$A:$U,21,0),IF($G$1="ESPAÑOL",VLOOKUP(D87,'DB Accessori'!$A:$U,20,0),IF($G$1="DEUTSCH",VLOOKUP(D87,'DB Accessori'!$A:$U,18,0),IF($G$1="FRANÇAIS",VLOOKUP(D87,'DB Accessori'!$A:$U,19,0),IF($G$1="ENGLISH",VLOOKUP(D87,'DB Accessori'!$A:$U,17,0),"")))))=0,"",(IF($G$1="ITALIANO",VLOOKUP(D87,'DB Accessori'!$A:$U,21,0),IF($G$1="ESPAÑOL",VLOOKUP(D87,'DB Accessori'!$A:$U,20,0),IF($G$1="DEUTSCH",VLOOKUP(D87,'DB Accessori'!$A:$U,18,0),IF($G$1="FRANÇAIS",VLOOKUP(D87,'DB Accessori'!$A:$U,19,0),IF($G$1="ENGLISH",VLOOKUP(D87,'DB Accessori'!$A:$U,17,0),"")))))))</f>
        <v>Qtech IV, Dual Gas, HD-S, Qtech III</v>
      </c>
      <c r="H87" s="129">
        <f>IF(I$1="Germany",VLOOKUP(D87,Prices!A:AA,16,0),VLOOKUP(D87,Prices!A:AA,3,0))</f>
        <v>61</v>
      </c>
      <c r="I87" s="155">
        <f>VLOOKUP(D87,Prices!A:AA,HLOOKUP(I$1&amp;"D",Prices!A:AA,2,0),0)</f>
        <v>0.4</v>
      </c>
      <c r="J87" s="156">
        <f t="shared" si="2"/>
        <v>36.6</v>
      </c>
    </row>
    <row r="88" spans="1:10" s="62" customFormat="1" ht="56.25" hidden="1" x14ac:dyDescent="0.2">
      <c r="A88" s="176"/>
      <c r="B88" s="126"/>
      <c r="C88" s="182" t="str">
        <f>IF($G$1="ITALIANO",VLOOKUP(D88,'DB Accessori'!$A:$P,6,0),IF($G$1="ESPAÑOL",VLOOKUP(D88,'DB Accessori'!$A:$P,5,0),IF($G$1="DEUTSCH",VLOOKUP(D88,'DB Accessori'!$A:$P,3,0),IF($G$1="FRANÇAIS",VLOOKUP(D88,'DB Accessori'!$A:$P,4,0),IF($G$1="ENGLISH",VLOOKUP(D88,'DB Accessori'!$A:$P,2,0),"")))))</f>
        <v>A/C (service)</v>
      </c>
      <c r="D88" s="54" t="s">
        <v>1491</v>
      </c>
      <c r="E88" s="55" t="str">
        <f>IF($G$1="ITALIANO",VLOOKUP(D88,'DB Accessori'!$A:$P,11,0),IF($G$1="ESPAÑOL",VLOOKUP(D88,'DB Accessori'!$A:$P,10,0),IF($G$1="DEUTSCH",VLOOKUP(D88,'DB Accessori'!$A:$P,8,0),IF($G$1="FRANÇAIS",VLOOKUP(D88,'DB Accessori'!$A:$P,9,0),IF($G$1="ENGLISH",VLOOKUP(D88,'DB Accessori'!$A:$P,7,0),"")))))</f>
        <v>Maintenance Kit. Includes 1 bottle 500ml of vacuum pump oil + 1 filter FLT5005</v>
      </c>
      <c r="F88" s="127" t="str">
        <f>IF($G$1="ITALIANO",VLOOKUP(D88,'DB Accessori'!$A:$P,16,0),IF($G$1="ESPAÑOL",VLOOKUP(D88,'DB Accessori'!$A:$P,15,0),IF($G$1="DEUTSCH",VLOOKUP(D88,'DB Accessori'!$A:$P,13,0),IF($G$1="FRANÇAIS",VLOOKUP(D88,'DB Accessori'!$A:$P,14,0),IF($G$1="ENGLISH",VLOOKUP(D88,'DB Accessori'!$A:$P,12,0),"")))))</f>
        <v>Maintenance Kit. Includes 1 bottle 500ml of vacuum pump oil + 1 filter FLT5005</v>
      </c>
      <c r="G88" s="128" t="str">
        <f>IF(IF($G$1="ITALIANO",VLOOKUP(D88,'DB Accessori'!$A:$U,21,0),IF($G$1="ESPAÑOL",VLOOKUP(D88,'DB Accessori'!$A:$U,20,0),IF($G$1="DEUTSCH",VLOOKUP(D88,'DB Accessori'!$A:$U,18,0),IF($G$1="FRANÇAIS",VLOOKUP(D88,'DB Accessori'!$A:$U,19,0),IF($G$1="ENGLISH",VLOOKUP(D88,'DB Accessori'!$A:$U,17,0),"")))))=0,"",(IF($G$1="ITALIANO",VLOOKUP(D88,'DB Accessori'!$A:$U,21,0),IF($G$1="ESPAÑOL",VLOOKUP(D88,'DB Accessori'!$A:$U,20,0),IF($G$1="DEUTSCH",VLOOKUP(D88,'DB Accessori'!$A:$U,18,0),IF($G$1="FRANÇAIS",VLOOKUP(D88,'DB Accessori'!$A:$U,19,0),IF($G$1="ENGLISH",VLOOKUP(D88,'DB Accessori'!$A:$U,17,0),"")))))))</f>
        <v>Breeze IV, Breeze III</v>
      </c>
      <c r="H88" s="129">
        <f>IF(I$1="Germany",VLOOKUP(D88,Prices!A:AA,16,0),VLOOKUP(D88,Prices!A:AA,3,0))</f>
        <v>76</v>
      </c>
      <c r="I88" s="155">
        <f>VLOOKUP(D88,Prices!A:AA,HLOOKUP(I$1&amp;"D",Prices!A:AA,2,0),0)</f>
        <v>0.4</v>
      </c>
      <c r="J88" s="156">
        <f t="shared" si="2"/>
        <v>45.6</v>
      </c>
    </row>
    <row r="89" spans="1:10" s="62" customFormat="1" ht="56.25" hidden="1" x14ac:dyDescent="0.2">
      <c r="A89" s="176"/>
      <c r="B89" s="126"/>
      <c r="C89" s="182" t="str">
        <f>IF($G$1="ITALIANO",VLOOKUP(D89,'DB Accessori'!$A:$P,6,0),IF($G$1="ESPAÑOL",VLOOKUP(D89,'DB Accessori'!$A:$P,5,0),IF($G$1="DEUTSCH",VLOOKUP(D89,'DB Accessori'!$A:$P,3,0),IF($G$1="FRANÇAIS",VLOOKUP(D89,'DB Accessori'!$A:$P,4,0),IF($G$1="ENGLISH",VLOOKUP(D89,'DB Accessori'!$A:$P,2,0),"")))))</f>
        <v>A/C (service)</v>
      </c>
      <c r="D89" s="54" t="s">
        <v>1492</v>
      </c>
      <c r="E89" s="55" t="str">
        <f>IF($G$1="ITALIANO",VLOOKUP(D89,'DB Accessori'!$A:$P,11,0),IF($G$1="ESPAÑOL",VLOOKUP(D89,'DB Accessori'!$A:$P,10,0),IF($G$1="DEUTSCH",VLOOKUP(D89,'DB Accessori'!$A:$P,8,0),IF($G$1="FRANÇAIS",VLOOKUP(D89,'DB Accessori'!$A:$P,9,0),IF($G$1="ENGLISH",VLOOKUP(D89,'DB Accessori'!$A:$P,7,0),"")))))</f>
        <v>Maintenance Kit. Includes 1 bottle 500ml of vacuum pump oil + 1 filter FLT5512</v>
      </c>
      <c r="F89" s="127" t="str">
        <f>IF($G$1="ITALIANO",VLOOKUP(D89,'DB Accessori'!$A:$P,16,0),IF($G$1="ESPAÑOL",VLOOKUP(D89,'DB Accessori'!$A:$P,15,0),IF($G$1="DEUTSCH",VLOOKUP(D89,'DB Accessori'!$A:$P,13,0),IF($G$1="FRANÇAIS",VLOOKUP(D89,'DB Accessori'!$A:$P,14,0),IF($G$1="ENGLISH",VLOOKUP(D89,'DB Accessori'!$A:$P,12,0),"")))))</f>
        <v>Maintenance Kit. Includes 1 bottle 500ml of vacuum pump oil + 1 filter FLT5512</v>
      </c>
      <c r="G89" s="128" t="str">
        <f>IF(IF($G$1="ITALIANO",VLOOKUP(D89,'DB Accessori'!$A:$U,21,0),IF($G$1="ESPAÑOL",VLOOKUP(D89,'DB Accessori'!$A:$U,20,0),IF($G$1="DEUTSCH",VLOOKUP(D89,'DB Accessori'!$A:$U,18,0),IF($G$1="FRANÇAIS",VLOOKUP(D89,'DB Accessori'!$A:$U,19,0),IF($G$1="ENGLISH",VLOOKUP(D89,'DB Accessori'!$A:$U,17,0),"")))))=0,"",(IF($G$1="ITALIANO",VLOOKUP(D89,'DB Accessori'!$A:$U,21,0),IF($G$1="ESPAÑOL",VLOOKUP(D89,'DB Accessori'!$A:$U,20,0),IF($G$1="DEUTSCH",VLOOKUP(D89,'DB Accessori'!$A:$U,18,0),IF($G$1="FRANÇAIS",VLOOKUP(D89,'DB Accessori'!$A:$U,19,0),IF($G$1="ENGLISH",VLOOKUP(D89,'DB Accessori'!$A:$U,17,0),"")))))))</f>
        <v>Qtech IV, Dual Gas, Qtech III</v>
      </c>
      <c r="H89" s="129">
        <f>IF(I$1="Germany",VLOOKUP(D89,Prices!A:AA,16,0),VLOOKUP(D89,Prices!A:AA,3,0))</f>
        <v>150</v>
      </c>
      <c r="I89" s="155">
        <f>VLOOKUP(D89,Prices!A:AA,HLOOKUP(I$1&amp;"D",Prices!A:AA,2,0),0)</f>
        <v>0.4</v>
      </c>
      <c r="J89" s="156">
        <f t="shared" si="2"/>
        <v>90</v>
      </c>
    </row>
    <row r="90" spans="1:10" s="62" customFormat="1" ht="75" hidden="1" x14ac:dyDescent="0.2">
      <c r="A90" s="176"/>
      <c r="B90" s="126"/>
      <c r="C90" s="182" t="str">
        <f>IF($G$1="ITALIANO",VLOOKUP(D90,'DB Accessori'!$A:$P,6,0),IF($G$1="ESPAÑOL",VLOOKUP(D90,'DB Accessori'!$A:$P,5,0),IF($G$1="DEUTSCH",VLOOKUP(D90,'DB Accessori'!$A:$P,3,0),IF($G$1="FRANÇAIS",VLOOKUP(D90,'DB Accessori'!$A:$P,4,0),IF($G$1="ENGLISH",VLOOKUP(D90,'DB Accessori'!$A:$P,2,0),"")))))</f>
        <v>A/C (service)</v>
      </c>
      <c r="D90" s="54" t="s">
        <v>1493</v>
      </c>
      <c r="E90" s="55" t="str">
        <f>IF($G$1="ITALIANO",VLOOKUP(D90,'DB Accessori'!$A:$P,11,0),IF($G$1="ESPAÑOL",VLOOKUP(D90,'DB Accessori'!$A:$P,10,0),IF($G$1="DEUTSCH",VLOOKUP(D90,'DB Accessori'!$A:$P,8,0),IF($G$1="FRANÇAIS",VLOOKUP(D90,'DB Accessori'!$A:$P,9,0),IF($G$1="ENGLISH",VLOOKUP(D90,'DB Accessori'!$A:$P,7,0),"")))))</f>
        <v xml:space="preserve">Maintenance Kit. Includes 1 bottle 500ml of vacuum pump oil + 1 filter FLT5005 + 1 fiter FLT5006 </v>
      </c>
      <c r="F90" s="127" t="str">
        <f>IF($G$1="ITALIANO",VLOOKUP(D90,'DB Accessori'!$A:$P,16,0),IF($G$1="ESPAÑOL",VLOOKUP(D90,'DB Accessori'!$A:$P,15,0),IF($G$1="DEUTSCH",VLOOKUP(D90,'DB Accessori'!$A:$P,13,0),IF($G$1="FRANÇAIS",VLOOKUP(D90,'DB Accessori'!$A:$P,14,0),IF($G$1="ENGLISH",VLOOKUP(D90,'DB Accessori'!$A:$P,12,0),"")))))</f>
        <v xml:space="preserve">Maintenance Kit. Includes 1 bottle 500ml of vacuum pump oil + 1 filter FLT5005 + 1 fiter FLT5006 </v>
      </c>
      <c r="G90" s="128" t="str">
        <f>IF(IF($G$1="ITALIANO",VLOOKUP(D90,'DB Accessori'!$A:$U,21,0),IF($G$1="ESPAÑOL",VLOOKUP(D90,'DB Accessori'!$A:$U,20,0),IF($G$1="DEUTSCH",VLOOKUP(D90,'DB Accessori'!$A:$U,18,0),IF($G$1="FRANÇAIS",VLOOKUP(D90,'DB Accessori'!$A:$U,19,0),IF($G$1="ENGLISH",VLOOKUP(D90,'DB Accessori'!$A:$U,17,0),"")))))=0,"",(IF($G$1="ITALIANO",VLOOKUP(D90,'DB Accessori'!$A:$U,21,0),IF($G$1="ESPAÑOL",VLOOKUP(D90,'DB Accessori'!$A:$U,20,0),IF($G$1="DEUTSCH",VLOOKUP(D90,'DB Accessori'!$A:$U,18,0),IF($G$1="FRANÇAIS",VLOOKUP(D90,'DB Accessori'!$A:$U,19,0),IF($G$1="ENGLISH",VLOOKUP(D90,'DB Accessori'!$A:$U,17,0),"")))))))</f>
        <v>HD-S</v>
      </c>
      <c r="H90" s="129">
        <f>IF(I$1="Germany",VLOOKUP(D90,Prices!A:AA,16,0),VLOOKUP(D90,Prices!A:AA,3,0))</f>
        <v>144</v>
      </c>
      <c r="I90" s="155">
        <f>VLOOKUP(D90,Prices!A:AA,HLOOKUP(I$1&amp;"D",Prices!A:AA,2,0),0)</f>
        <v>0.4</v>
      </c>
      <c r="J90" s="156">
        <f t="shared" si="2"/>
        <v>86.399999999999991</v>
      </c>
    </row>
    <row r="91" spans="1:10" s="62" customFormat="1" ht="39.950000000000003" hidden="1" customHeight="1" x14ac:dyDescent="0.2">
      <c r="A91" s="176"/>
      <c r="B91" s="126"/>
      <c r="C91" s="182" t="str">
        <f>IF($G$1="ITALIANO",VLOOKUP(D91,'DB Accessori'!$A:$P,6,0),IF($G$1="ESPAÑOL",VLOOKUP(D91,'DB Accessori'!$A:$P,5,0),IF($G$1="DEUTSCH",VLOOKUP(D91,'DB Accessori'!$A:$P,3,0),IF($G$1="FRANÇAIS",VLOOKUP(D91,'DB Accessori'!$A:$P,4,0),IF($G$1="ENGLISH",VLOOKUP(D91,'DB Accessori'!$A:$P,2,0),"")))))</f>
        <v>A/C (service)</v>
      </c>
      <c r="D91" s="54" t="s">
        <v>960</v>
      </c>
      <c r="E91" s="55" t="str">
        <f>IF($G$1="ITALIANO",VLOOKUP(D91,'DB Accessori'!$A:$P,11,0),IF($G$1="ESPAÑOL",VLOOKUP(D91,'DB Accessori'!$A:$P,10,0),IF($G$1="DEUTSCH",VLOOKUP(D91,'DB Accessori'!$A:$P,8,0),IF($G$1="FRANÇAIS",VLOOKUP(D91,'DB Accessori'!$A:$P,9,0),IF($G$1="ENGLISH",VLOOKUP(D91,'DB Accessori'!$A:$P,7,0),"")))))</f>
        <v>Gas sample hose (HFO) for gas analiser</v>
      </c>
      <c r="F91" s="127" t="str">
        <f>IF($G$1="ITALIANO",VLOOKUP(D91,'DB Accessori'!$A:$P,16,0),IF($G$1="ESPAÑOL",VLOOKUP(D91,'DB Accessori'!$A:$P,15,0),IF($G$1="DEUTSCH",VLOOKUP(D91,'DB Accessori'!$A:$P,13,0),IF($G$1="FRANÇAIS",VLOOKUP(D91,'DB Accessori'!$A:$P,14,0),IF($G$1="ENGLISH",VLOOKUP(D91,'DB Accessori'!$A:$P,12,0),"")))))</f>
        <v>Gas sample hose (HFO) for gas analiser</v>
      </c>
      <c r="G91" s="128" t="str">
        <f>IF(IF($G$1="ITALIANO",VLOOKUP(D91,'DB Accessori'!$A:$U,21,0),IF($G$1="ESPAÑOL",VLOOKUP(D91,'DB Accessori'!$A:$U,20,0),IF($G$1="DEUTSCH",VLOOKUP(D91,'DB Accessori'!$A:$U,18,0),IF($G$1="FRANÇAIS",VLOOKUP(D91,'DB Accessori'!$A:$U,19,0),IF($G$1="ENGLISH",VLOOKUP(D91,'DB Accessori'!$A:$U,17,0),"")))))=0,"",(IF($G$1="ITALIANO",VLOOKUP(D91,'DB Accessori'!$A:$U,21,0),IF($G$1="ESPAÑOL",VLOOKUP(D91,'DB Accessori'!$A:$U,20,0),IF($G$1="DEUTSCH",VLOOKUP(D91,'DB Accessori'!$A:$U,18,0),IF($G$1="FRANÇAIS",VLOOKUP(D91,'DB Accessori'!$A:$U,19,0),IF($G$1="ENGLISH",VLOOKUP(D91,'DB Accessori'!$A:$U,17,0),"")))))))</f>
        <v>Breeze IV, Qtech IV</v>
      </c>
      <c r="H91" s="129">
        <f>IF(I$1="Germany",VLOOKUP(D91,Prices!A:AA,16,0),VLOOKUP(D91,Prices!A:AA,3,0))</f>
        <v>75</v>
      </c>
      <c r="I91" s="155">
        <f>VLOOKUP(D91,Prices!A:AA,HLOOKUP(I$1&amp;"D",Prices!A:AA,2,0),0)</f>
        <v>0.4</v>
      </c>
      <c r="J91" s="156">
        <f t="shared" si="2"/>
        <v>45</v>
      </c>
    </row>
    <row r="92" spans="1:10" s="62" customFormat="1" ht="39.950000000000003" hidden="1" customHeight="1" x14ac:dyDescent="0.2">
      <c r="A92" s="176"/>
      <c r="B92" s="126"/>
      <c r="C92" s="182" t="str">
        <f>IF($G$1="ITALIANO",VLOOKUP(D92,'DB Accessori'!$A:$P,6,0),IF($G$1="ESPAÑOL",VLOOKUP(D92,'DB Accessori'!$A:$P,5,0),IF($G$1="DEUTSCH",VLOOKUP(D92,'DB Accessori'!$A:$P,3,0),IF($G$1="FRANÇAIS",VLOOKUP(D92,'DB Accessori'!$A:$P,4,0),IF($G$1="ENGLISH",VLOOKUP(D92,'DB Accessori'!$A:$P,2,0),"")))))</f>
        <v>A/C (service)</v>
      </c>
      <c r="D92" s="54" t="s">
        <v>962</v>
      </c>
      <c r="E92" s="55" t="str">
        <f>IF($G$1="ITALIANO",VLOOKUP(D92,'DB Accessori'!$A:$P,11,0),IF($G$1="ESPAÑOL",VLOOKUP(D92,'DB Accessori'!$A:$P,10,0),IF($G$1="DEUTSCH",VLOOKUP(D92,'DB Accessori'!$A:$P,8,0),IF($G$1="FRANÇAIS",VLOOKUP(D92,'DB Accessori'!$A:$P,9,0),IF($G$1="ENGLISH",VLOOKUP(D92,'DB Accessori'!$A:$P,7,0),"")))))</f>
        <v>Gas sample hose (R134a) for gas analiser</v>
      </c>
      <c r="F92" s="127" t="str">
        <f>IF($G$1="ITALIANO",VLOOKUP(D92,'DB Accessori'!$A:$P,16,0),IF($G$1="ESPAÑOL",VLOOKUP(D92,'DB Accessori'!$A:$P,15,0),IF($G$1="DEUTSCH",VLOOKUP(D92,'DB Accessori'!$A:$P,13,0),IF($G$1="FRANÇAIS",VLOOKUP(D92,'DB Accessori'!$A:$P,14,0),IF($G$1="ENGLISH",VLOOKUP(D92,'DB Accessori'!$A:$P,12,0),"")))))</f>
        <v>Gas sample hose (R134a) for gas analiser</v>
      </c>
      <c r="G92" s="128" t="str">
        <f>IF(IF($G$1="ITALIANO",VLOOKUP(D92,'DB Accessori'!$A:$U,21,0),IF($G$1="ESPAÑOL",VLOOKUP(D92,'DB Accessori'!$A:$U,20,0),IF($G$1="DEUTSCH",VLOOKUP(D92,'DB Accessori'!$A:$U,18,0),IF($G$1="FRANÇAIS",VLOOKUP(D92,'DB Accessori'!$A:$U,19,0),IF($G$1="ENGLISH",VLOOKUP(D92,'DB Accessori'!$A:$U,17,0),"")))))=0,"",(IF($G$1="ITALIANO",VLOOKUP(D92,'DB Accessori'!$A:$U,21,0),IF($G$1="ESPAÑOL",VLOOKUP(D92,'DB Accessori'!$A:$U,20,0),IF($G$1="DEUTSCH",VLOOKUP(D92,'DB Accessori'!$A:$U,18,0),IF($G$1="FRANÇAIS",VLOOKUP(D92,'DB Accessori'!$A:$U,19,0),IF($G$1="ENGLISH",VLOOKUP(D92,'DB Accessori'!$A:$U,17,0),"")))))))</f>
        <v>Breeze IV, Qtech IV</v>
      </c>
      <c r="H92" s="129">
        <f>IF(I$1="Germany",VLOOKUP(D92,Prices!A:AA,16,0),VLOOKUP(D92,Prices!A:AA,3,0))</f>
        <v>75</v>
      </c>
      <c r="I92" s="155">
        <f>VLOOKUP(D92,Prices!A:AA,HLOOKUP(I$1&amp;"D",Prices!A:AA,2,0),0)</f>
        <v>0.4</v>
      </c>
      <c r="J92" s="156">
        <f t="shared" si="2"/>
        <v>45</v>
      </c>
    </row>
    <row r="93" spans="1:10" s="62" customFormat="1" ht="39.950000000000003" hidden="1" customHeight="1" x14ac:dyDescent="0.2">
      <c r="A93" s="176"/>
      <c r="B93" s="126"/>
      <c r="C93" s="182" t="str">
        <f>IF($G$1="ITALIANO",VLOOKUP(D93,'DB Accessori'!$A:$P,6,0),IF($G$1="ESPAÑOL",VLOOKUP(D93,'DB Accessori'!$A:$P,5,0),IF($G$1="DEUTSCH",VLOOKUP(D93,'DB Accessori'!$A:$P,3,0),IF($G$1="FRANÇAIS",VLOOKUP(D93,'DB Accessori'!$A:$P,4,0),IF($G$1="ENGLISH",VLOOKUP(D93,'DB Accessori'!$A:$P,2,0),"")))))</f>
        <v>A/C (service)</v>
      </c>
      <c r="D93" s="54" t="s">
        <v>964</v>
      </c>
      <c r="E93" s="55" t="str">
        <f>IF($G$1="ITALIANO",VLOOKUP(D93,'DB Accessori'!$A:$P,11,0),IF($G$1="ESPAÑOL",VLOOKUP(D93,'DB Accessori'!$A:$P,10,0),IF($G$1="DEUTSCH",VLOOKUP(D93,'DB Accessori'!$A:$P,8,0),IF($G$1="FRANÇAIS",VLOOKUP(D93,'DB Accessori'!$A:$P,9,0),IF($G$1="ENGLISH",VLOOKUP(D93,'DB Accessori'!$A:$P,7,0),"")))))</f>
        <v>Filter for gas analiser &amp; identifier</v>
      </c>
      <c r="F93" s="127" t="str">
        <f>IF($G$1="ITALIANO",VLOOKUP(D93,'DB Accessori'!$A:$P,16,0),IF($G$1="ESPAÑOL",VLOOKUP(D93,'DB Accessori'!$A:$P,15,0),IF($G$1="DEUTSCH",VLOOKUP(D93,'DB Accessori'!$A:$P,13,0),IF($G$1="FRANÇAIS",VLOOKUP(D93,'DB Accessori'!$A:$P,14,0),IF($G$1="ENGLISH",VLOOKUP(D93,'DB Accessori'!$A:$P,12,0),"")))))</f>
        <v>Filter for gas analiser &amp; identifier</v>
      </c>
      <c r="G93" s="128" t="str">
        <f>IF(IF($G$1="ITALIANO",VLOOKUP(D93,'DB Accessori'!$A:$U,21,0),IF($G$1="ESPAÑOL",VLOOKUP(D93,'DB Accessori'!$A:$U,20,0),IF($G$1="DEUTSCH",VLOOKUP(D93,'DB Accessori'!$A:$U,18,0),IF($G$1="FRANÇAIS",VLOOKUP(D93,'DB Accessori'!$A:$U,19,0),IF($G$1="ENGLISH",VLOOKUP(D93,'DB Accessori'!$A:$U,17,0),"")))))=0,"",(IF($G$1="ITALIANO",VLOOKUP(D93,'DB Accessori'!$A:$U,21,0),IF($G$1="ESPAÑOL",VLOOKUP(D93,'DB Accessori'!$A:$U,20,0),IF($G$1="DEUTSCH",VLOOKUP(D93,'DB Accessori'!$A:$U,18,0),IF($G$1="FRANÇAIS",VLOOKUP(D93,'DB Accessori'!$A:$U,19,0),IF($G$1="ENGLISH",VLOOKUP(D93,'DB Accessori'!$A:$U,17,0),"")))))))</f>
        <v>Breeze IV, Qtech IV, Dual Gas, Qtech III</v>
      </c>
      <c r="H93" s="129">
        <f>IF(I$1="Germany",VLOOKUP(D93,Prices!A:AA,16,0),VLOOKUP(D93,Prices!A:AA,3,0))</f>
        <v>81</v>
      </c>
      <c r="I93" s="155">
        <f>VLOOKUP(D93,Prices!A:AA,HLOOKUP(I$1&amp;"D",Prices!A:AA,2,0),0)</f>
        <v>0.4</v>
      </c>
      <c r="J93" s="156">
        <f t="shared" si="2"/>
        <v>48.6</v>
      </c>
    </row>
    <row r="94" spans="1:10" s="62" customFormat="1" ht="39.950000000000003" hidden="1" customHeight="1" x14ac:dyDescent="0.2">
      <c r="A94" s="176"/>
      <c r="B94" s="126"/>
      <c r="C94" s="182" t="str">
        <f>IF($G$1="ITALIANO",VLOOKUP(D94,'DB Accessori'!$A:$P,6,0),IF($G$1="ESPAÑOL",VLOOKUP(D94,'DB Accessori'!$A:$P,5,0),IF($G$1="DEUTSCH",VLOOKUP(D94,'DB Accessori'!$A:$P,3,0),IF($G$1="FRANÇAIS",VLOOKUP(D94,'DB Accessori'!$A:$P,4,0),IF($G$1="ENGLISH",VLOOKUP(D94,'DB Accessori'!$A:$P,2,0),"")))))</f>
        <v>A/C (service)</v>
      </c>
      <c r="D94" s="54" t="s">
        <v>966</v>
      </c>
      <c r="E94" s="55" t="str">
        <f>IF($G$1="ITALIANO",VLOOKUP(D94,'DB Accessori'!$A:$P,11,0),IF($G$1="ESPAÑOL",VLOOKUP(D94,'DB Accessori'!$A:$P,10,0),IF($G$1="DEUTSCH",VLOOKUP(D94,'DB Accessori'!$A:$P,8,0),IF($G$1="FRANÇAIS",VLOOKUP(D94,'DB Accessori'!$A:$P,9,0),IF($G$1="ENGLISH",VLOOKUP(D94,'DB Accessori'!$A:$P,7,0),"")))))</f>
        <v>Filter for Flushing Kit 30µ (R134a)</v>
      </c>
      <c r="F94" s="127" t="str">
        <f>IF($G$1="ITALIANO",VLOOKUP(D94,'DB Accessori'!$A:$P,16,0),IF($G$1="ESPAÑOL",VLOOKUP(D94,'DB Accessori'!$A:$P,15,0),IF($G$1="DEUTSCH",VLOOKUP(D94,'DB Accessori'!$A:$P,13,0),IF($G$1="FRANÇAIS",VLOOKUP(D94,'DB Accessori'!$A:$P,14,0),IF($G$1="ENGLISH",VLOOKUP(D94,'DB Accessori'!$A:$P,12,0),"")))))</f>
        <v>Filter for Flushing Kit 30µ (R134a)</v>
      </c>
      <c r="G94" s="128" t="str">
        <f>IF(IF($G$1="ITALIANO",VLOOKUP(D94,'DB Accessori'!$A:$U,21,0),IF($G$1="ESPAÑOL",VLOOKUP(D94,'DB Accessori'!$A:$U,20,0),IF($G$1="DEUTSCH",VLOOKUP(D94,'DB Accessori'!$A:$U,18,0),IF($G$1="FRANÇAIS",VLOOKUP(D94,'DB Accessori'!$A:$U,19,0),IF($G$1="ENGLISH",VLOOKUP(D94,'DB Accessori'!$A:$U,17,0),"")))))=0,"",(IF($G$1="ITALIANO",VLOOKUP(D94,'DB Accessori'!$A:$U,21,0),IF($G$1="ESPAÑOL",VLOOKUP(D94,'DB Accessori'!$A:$U,20,0),IF($G$1="DEUTSCH",VLOOKUP(D94,'DB Accessori'!$A:$U,18,0),IF($G$1="FRANÇAIS",VLOOKUP(D94,'DB Accessori'!$A:$U,19,0),IF($G$1="ENGLISH",VLOOKUP(D94,'DB Accessori'!$A:$U,17,0),"")))))))</f>
        <v>Breeze IV, Qtech IV, Dual Gas, Breeze III, Qtech III</v>
      </c>
      <c r="H94" s="129">
        <v>132</v>
      </c>
      <c r="I94" s="155">
        <f>VLOOKUP(D94,Prices!A:AA,HLOOKUP(I$1&amp;"D",Prices!A:AA,2,0),0)</f>
        <v>0.4</v>
      </c>
      <c r="J94" s="156">
        <f t="shared" si="2"/>
        <v>79.2</v>
      </c>
    </row>
    <row r="95" spans="1:10" s="62" customFormat="1" ht="39.950000000000003" hidden="1" customHeight="1" x14ac:dyDescent="0.2">
      <c r="A95" s="176"/>
      <c r="B95" s="126"/>
      <c r="C95" s="182" t="str">
        <f>IF($G$1="ITALIANO",VLOOKUP(D95,'DB Accessori'!$A:$P,6,0),IF($G$1="ESPAÑOL",VLOOKUP(D95,'DB Accessori'!$A:$P,5,0),IF($G$1="DEUTSCH",VLOOKUP(D95,'DB Accessori'!$A:$P,3,0),IF($G$1="FRANÇAIS",VLOOKUP(D95,'DB Accessori'!$A:$P,4,0),IF($G$1="ENGLISH",VLOOKUP(D95,'DB Accessori'!$A:$P,2,0),"")))))</f>
        <v>A/C (service)</v>
      </c>
      <c r="D95" s="54" t="s">
        <v>968</v>
      </c>
      <c r="E95" s="55" t="str">
        <f>IF($G$1="ITALIANO",VLOOKUP(D95,'DB Accessori'!$A:$P,11,0),IF($G$1="ESPAÑOL",VLOOKUP(D95,'DB Accessori'!$A:$P,10,0),IF($G$1="DEUTSCH",VLOOKUP(D95,'DB Accessori'!$A:$P,8,0),IF($G$1="FRANÇAIS",VLOOKUP(D95,'DB Accessori'!$A:$P,9,0),IF($G$1="ENGLISH",VLOOKUP(D95,'DB Accessori'!$A:$P,7,0),"")))))</f>
        <v>Filter for Flushing Kit 20µ (HFO)</v>
      </c>
      <c r="F95" s="127" t="str">
        <f>IF($G$1="ITALIANO",VLOOKUP(D95,'DB Accessori'!$A:$P,16,0),IF($G$1="ESPAÑOL",VLOOKUP(D95,'DB Accessori'!$A:$P,15,0),IF($G$1="DEUTSCH",VLOOKUP(D95,'DB Accessori'!$A:$P,13,0),IF($G$1="FRANÇAIS",VLOOKUP(D95,'DB Accessori'!$A:$P,14,0),IF($G$1="ENGLISH",VLOOKUP(D95,'DB Accessori'!$A:$P,12,0),"")))))</f>
        <v>Filter for Flushing Kit 20µ (HFO)</v>
      </c>
      <c r="G95" s="128" t="str">
        <f>IF(IF($G$1="ITALIANO",VLOOKUP(D95,'DB Accessori'!$A:$U,21,0),IF($G$1="ESPAÑOL",VLOOKUP(D95,'DB Accessori'!$A:$U,20,0),IF($G$1="DEUTSCH",VLOOKUP(D95,'DB Accessori'!$A:$U,18,0),IF($G$1="FRANÇAIS",VLOOKUP(D95,'DB Accessori'!$A:$U,19,0),IF($G$1="ENGLISH",VLOOKUP(D95,'DB Accessori'!$A:$U,17,0),"")))))=0,"",(IF($G$1="ITALIANO",VLOOKUP(D95,'DB Accessori'!$A:$U,21,0),IF($G$1="ESPAÑOL",VLOOKUP(D95,'DB Accessori'!$A:$U,20,0),IF($G$1="DEUTSCH",VLOOKUP(D95,'DB Accessori'!$A:$U,18,0),IF($G$1="FRANÇAIS",VLOOKUP(D95,'DB Accessori'!$A:$U,19,0),IF($G$1="ENGLISH",VLOOKUP(D95,'DB Accessori'!$A:$U,17,0),"")))))))</f>
        <v>Breeze IV, Qtech IV, Dual Gas, Breeze III, Qtech III</v>
      </c>
      <c r="H95" s="129">
        <f>IF(I$1="Germany",VLOOKUP(D95,Prices!A:AA,16,0),VLOOKUP(D95,Prices!A:AA,3,0))</f>
        <v>132</v>
      </c>
      <c r="I95" s="155">
        <f>VLOOKUP(D95,Prices!A:AA,HLOOKUP(I$1&amp;"D",Prices!A:AA,2,0),0)</f>
        <v>0.4</v>
      </c>
      <c r="J95" s="156">
        <f t="shared" si="2"/>
        <v>79.2</v>
      </c>
    </row>
    <row r="96" spans="1:10" s="62" customFormat="1" ht="39.950000000000003" hidden="1" customHeight="1" x14ac:dyDescent="0.2">
      <c r="A96" s="176"/>
      <c r="B96" s="126"/>
      <c r="C96" s="182" t="str">
        <f>IF($G$1="ITALIANO",VLOOKUP(D96,'DB Accessori'!$A:$P,6,0),IF($G$1="ESPAÑOL",VLOOKUP(D96,'DB Accessori'!$A:$P,5,0),IF($G$1="DEUTSCH",VLOOKUP(D96,'DB Accessori'!$A:$P,3,0),IF($G$1="FRANÇAIS",VLOOKUP(D96,'DB Accessori'!$A:$P,4,0),IF($G$1="ENGLISH",VLOOKUP(D96,'DB Accessori'!$A:$P,2,0),"")))))</f>
        <v>A/C (service)</v>
      </c>
      <c r="D96" s="54" t="s">
        <v>970</v>
      </c>
      <c r="E96" s="55" t="str">
        <f>IF($G$1="ITALIANO",VLOOKUP(D96,'DB Accessori'!$A:$P,11,0),IF($G$1="ESPAÑOL",VLOOKUP(D96,'DB Accessori'!$A:$P,10,0),IF($G$1="DEUTSCH",VLOOKUP(D96,'DB Accessori'!$A:$P,8,0),IF($G$1="FRANÇAIS",VLOOKUP(D96,'DB Accessori'!$A:$P,9,0),IF($G$1="ENGLISH",VLOOKUP(D96,'DB Accessori'!$A:$P,7,0),"")))))</f>
        <v>Thermal Printer Upgrade option</v>
      </c>
      <c r="F96" s="127" t="str">
        <f>IF($G$1="ITALIANO",VLOOKUP(D96,'DB Accessori'!$A:$P,16,0),IF($G$1="ESPAÑOL",VLOOKUP(D96,'DB Accessori'!$A:$P,15,0),IF($G$1="DEUTSCH",VLOOKUP(D96,'DB Accessori'!$A:$P,13,0),IF($G$1="FRANÇAIS",VLOOKUP(D96,'DB Accessori'!$A:$P,14,0),IF($G$1="ENGLISH",VLOOKUP(D96,'DB Accessori'!$A:$P,12,0),"")))))</f>
        <v>Thermal Printer Upgrade option</v>
      </c>
      <c r="G96" s="128" t="str">
        <f>IF(IF($G$1="ITALIANO",VLOOKUP(D96,'DB Accessori'!$A:$U,21,0),IF($G$1="ESPAÑOL",VLOOKUP(D96,'DB Accessori'!$A:$U,20,0),IF($G$1="DEUTSCH",VLOOKUP(D96,'DB Accessori'!$A:$U,18,0),IF($G$1="FRANÇAIS",VLOOKUP(D96,'DB Accessori'!$A:$U,19,0),IF($G$1="ENGLISH",VLOOKUP(D96,'DB Accessori'!$A:$U,17,0),"")))))=0,"",(IF($G$1="ITALIANO",VLOOKUP(D96,'DB Accessori'!$A:$U,21,0),IF($G$1="ESPAÑOL",VLOOKUP(D96,'DB Accessori'!$A:$U,20,0),IF($G$1="DEUTSCH",VLOOKUP(D96,'DB Accessori'!$A:$U,18,0),IF($G$1="FRANÇAIS",VLOOKUP(D96,'DB Accessori'!$A:$U,19,0),IF($G$1="ENGLISH",VLOOKUP(D96,'DB Accessori'!$A:$U,17,0),"")))))))</f>
        <v>Breeze IV</v>
      </c>
      <c r="H96" s="129">
        <f>IF(I$1="Germany",VLOOKUP(D96,Prices!A:AA,16,0),VLOOKUP(D96,Prices!A:AA,3,0))</f>
        <v>116</v>
      </c>
      <c r="I96" s="155">
        <f>VLOOKUP(D96,Prices!A:AA,HLOOKUP(I$1&amp;"D",Prices!A:AA,2,0),0)</f>
        <v>0.4</v>
      </c>
      <c r="J96" s="156">
        <f t="shared" si="2"/>
        <v>69.599999999999994</v>
      </c>
    </row>
    <row r="97" spans="1:10" s="62" customFormat="1" ht="39.950000000000003" customHeight="1" x14ac:dyDescent="0.2">
      <c r="A97" s="178"/>
      <c r="B97" s="126"/>
      <c r="C97" s="182" t="str">
        <f>IF($G$1="ITALIANO",VLOOKUP(D97,'DB Accessori'!$A:$P,6,0),IF($G$1="ESPAÑOL",VLOOKUP(D97,'DB Accessori'!$A:$P,5,0),IF($G$1="DEUTSCH",VLOOKUP(D97,'DB Accessori'!$A:$P,3,0),IF($G$1="FRANÇAIS",VLOOKUP(D97,'DB Accessori'!$A:$P,4,0),IF($G$1="ENGLISH",VLOOKUP(D97,'DB Accessori'!$A:$P,2,0),"")))))</f>
        <v>ATF</v>
      </c>
      <c r="D97" s="54" t="s">
        <v>972</v>
      </c>
      <c r="E97" s="55" t="str">
        <f>IF($G$1="ITALIANO",VLOOKUP(D97,'DB Accessori'!$A:$P,11,0),IF($G$1="ESPAÑOL",VLOOKUP(D97,'DB Accessori'!$A:$P,10,0),IF($G$1="DEUTSCH",VLOOKUP(D97,'DB Accessori'!$A:$P,8,0),IF($G$1="FRANÇAIS",VLOOKUP(D97,'DB Accessori'!$A:$P,9,0),IF($G$1="ENGLISH",VLOOKUP(D97,'DB Accessori'!$A:$P,7,0),"")))))</f>
        <v>ATF BASE KIT ADAPTERS</v>
      </c>
      <c r="F97" s="127" t="str">
        <f>IF($G$1="ITALIANO",VLOOKUP(D97,'DB Accessori'!$A:$P,16,0),IF($G$1="ESPAÑOL",VLOOKUP(D97,'DB Accessori'!$A:$P,15,0),IF($G$1="DEUTSCH",VLOOKUP(D97,'DB Accessori'!$A:$P,13,0),IF($G$1="FRANÇAIS",VLOOKUP(D97,'DB Accessori'!$A:$P,14,0),IF($G$1="ENGLISH",VLOOKUP(D97,'DB Accessori'!$A:$P,12,0),"")))))</f>
        <v>ATF BASE KIT ADAPTERS</v>
      </c>
      <c r="G97" s="128" t="str">
        <f>IF(IF($G$1="ITALIANO",VLOOKUP(D97,'DB Accessori'!$A:$U,21,0),IF($G$1="ESPAÑOL",VLOOKUP(D97,'DB Accessori'!$A:$U,20,0),IF($G$1="DEUTSCH",VLOOKUP(D97,'DB Accessori'!$A:$U,18,0),IF($G$1="FRANÇAIS",VLOOKUP(D97,'DB Accessori'!$A:$U,19,0),IF($G$1="ENGLISH",VLOOKUP(D97,'DB Accessori'!$A:$U,17,0),"")))))=0,"",(IF($G$1="ITALIANO",VLOOKUP(D97,'DB Accessori'!$A:$U,21,0),IF($G$1="ESPAÑOL",VLOOKUP(D97,'DB Accessori'!$A:$U,20,0),IF($G$1="DEUTSCH",VLOOKUP(D97,'DB Accessori'!$A:$U,18,0),IF($G$1="FRANÇAIS",VLOOKUP(D97,'DB Accessori'!$A:$U,19,0),IF($G$1="ENGLISH",VLOOKUP(D97,'DB Accessori'!$A:$U,17,0),"")))))))</f>
        <v>ATF</v>
      </c>
      <c r="H97" s="129">
        <f>IF(I$1="Germany",VLOOKUP(D97,Prices!A:AA,16,0),VLOOKUP(D97,Prices!A:AA,3,0))</f>
        <v>865</v>
      </c>
      <c r="I97" s="155">
        <f>VLOOKUP(D97,Prices!A:AA,HLOOKUP(I$1&amp;"D",Prices!A:AA,2,0),0)</f>
        <v>0.4</v>
      </c>
      <c r="J97" s="156">
        <f t="shared" ref="J97:J102" si="3">+$H97*(1-I97)</f>
        <v>519</v>
      </c>
    </row>
    <row r="98" spans="1:10" s="62" customFormat="1" ht="39.950000000000003" customHeight="1" x14ac:dyDescent="0.2">
      <c r="A98" s="178"/>
      <c r="B98" s="126"/>
      <c r="C98" s="182" t="str">
        <f>IF($G$1="ITALIANO",VLOOKUP(D98,'DB Accessori'!$A:$P,6,0),IF($G$1="ESPAÑOL",VLOOKUP(D98,'DB Accessori'!$A:$P,5,0),IF($G$1="DEUTSCH",VLOOKUP(D98,'DB Accessori'!$A:$P,3,0),IF($G$1="FRANÇAIS",VLOOKUP(D98,'DB Accessori'!$A:$P,4,0),IF($G$1="ENGLISH",VLOOKUP(D98,'DB Accessori'!$A:$P,2,0),"")))))</f>
        <v>ATF</v>
      </c>
      <c r="D98" s="54" t="s">
        <v>1486</v>
      </c>
      <c r="E98" s="55" t="str">
        <f>IF($G$1="ITALIANO",VLOOKUP(D98,'DB Accessori'!$A:$P,11,0),IF($G$1="ESPAÑOL",VLOOKUP(D98,'DB Accessori'!$A:$P,10,0),IF($G$1="DEUTSCH",VLOOKUP(D98,'DB Accessori'!$A:$P,8,0),IF($G$1="FRANÇAIS",VLOOKUP(D98,'DB Accessori'!$A:$P,9,0),IF($G$1="ENGLISH",VLOOKUP(D98,'DB Accessori'!$A:$P,7,0),"")))))</f>
        <v>ATF ADVANCED KIT ADAPTERS</v>
      </c>
      <c r="F98" s="127" t="str">
        <f>IF($G$1="ITALIANO",VLOOKUP(D98,'DB Accessori'!$A:$P,16,0),IF($G$1="ESPAÑOL",VLOOKUP(D98,'DB Accessori'!$A:$P,15,0),IF($G$1="DEUTSCH",VLOOKUP(D98,'DB Accessori'!$A:$P,13,0),IF($G$1="FRANÇAIS",VLOOKUP(D98,'DB Accessori'!$A:$P,14,0),IF($G$1="ENGLISH",VLOOKUP(D98,'DB Accessori'!$A:$P,12,0),"")))))</f>
        <v>ATF ADVANCED KIT ADAPTERS</v>
      </c>
      <c r="G98" s="128" t="str">
        <f>IF(IF($G$1="ITALIANO",VLOOKUP(D98,'DB Accessori'!$A:$U,21,0),IF($G$1="ESPAÑOL",VLOOKUP(D98,'DB Accessori'!$A:$U,20,0),IF($G$1="DEUTSCH",VLOOKUP(D98,'DB Accessori'!$A:$U,18,0),IF($G$1="FRANÇAIS",VLOOKUP(D98,'DB Accessori'!$A:$U,19,0),IF($G$1="ENGLISH",VLOOKUP(D98,'DB Accessori'!$A:$U,17,0),"")))))=0,"",(IF($G$1="ITALIANO",VLOOKUP(D98,'DB Accessori'!$A:$U,21,0),IF($G$1="ESPAÑOL",VLOOKUP(D98,'DB Accessori'!$A:$U,20,0),IF($G$1="DEUTSCH",VLOOKUP(D98,'DB Accessori'!$A:$U,18,0),IF($G$1="FRANÇAIS",VLOOKUP(D98,'DB Accessori'!$A:$U,19,0),IF($G$1="ENGLISH",VLOOKUP(D98,'DB Accessori'!$A:$U,17,0),"")))))))</f>
        <v>ATF</v>
      </c>
      <c r="H98" s="129">
        <f>IF(I$1="Germany",VLOOKUP(D98,Prices!A:AA,16,0),VLOOKUP(D98,Prices!A:AA,3,0))</f>
        <v>865</v>
      </c>
      <c r="I98" s="155">
        <f>VLOOKUP(D98,Prices!A:AA,HLOOKUP(I$1&amp;"D",Prices!A:AA,2,0),0)</f>
        <v>0.4</v>
      </c>
      <c r="J98" s="156">
        <f t="shared" ref="J98" si="4">+$H98*(1-I98)</f>
        <v>519</v>
      </c>
    </row>
    <row r="99" spans="1:10" s="62" customFormat="1" ht="39.950000000000003" customHeight="1" x14ac:dyDescent="0.2">
      <c r="A99" s="178"/>
      <c r="B99" s="126"/>
      <c r="C99" s="182" t="str">
        <f>IF($G$1="ITALIANO",VLOOKUP(D99,'DB Accessori'!$A:$P,6,0),IF($G$1="ESPAÑOL",VLOOKUP(D99,'DB Accessori'!$A:$P,5,0),IF($G$1="DEUTSCH",VLOOKUP(D99,'DB Accessori'!$A:$P,3,0),IF($G$1="FRANÇAIS",VLOOKUP(D99,'DB Accessori'!$A:$P,4,0),IF($G$1="ENGLISH",VLOOKUP(D99,'DB Accessori'!$A:$P,2,0),"")))))</f>
        <v>ATF</v>
      </c>
      <c r="D99" s="54" t="s">
        <v>974</v>
      </c>
      <c r="E99" s="55" t="str">
        <f>IF($G$1="ITALIANO",VLOOKUP(D99,'DB Accessori'!$A:$P,11,0),IF($G$1="ESPAÑOL",VLOOKUP(D99,'DB Accessori'!$A:$P,10,0),IF($G$1="DEUTSCH",VLOOKUP(D99,'DB Accessori'!$A:$P,8,0),IF($G$1="FRANÇAIS",VLOOKUP(D99,'DB Accessori'!$A:$P,9,0),IF($G$1="ENGLISH",VLOOKUP(D99,'DB Accessori'!$A:$P,7,0),"")))))</f>
        <v>OIL LEVEL CONNECTORS</v>
      </c>
      <c r="F99" s="127" t="str">
        <f>IF($G$1="ITALIANO",VLOOKUP(D99,'DB Accessori'!$A:$P,16,0),IF($G$1="ESPAÑOL",VLOOKUP(D99,'DB Accessori'!$A:$P,15,0),IF($G$1="DEUTSCH",VLOOKUP(D99,'DB Accessori'!$A:$P,13,0),IF($G$1="FRANÇAIS",VLOOKUP(D99,'DB Accessori'!$A:$P,14,0),IF($G$1="ENGLISH",VLOOKUP(D99,'DB Accessori'!$A:$P,12,0),"")))))</f>
        <v>OIL LEVEL CONNECTORS</v>
      </c>
      <c r="G99" s="128" t="str">
        <f>IF(IF($G$1="ITALIANO",VLOOKUP(D99,'DB Accessori'!$A:$U,21,0),IF($G$1="ESPAÑOL",VLOOKUP(D99,'DB Accessori'!$A:$U,20,0),IF($G$1="DEUTSCH",VLOOKUP(D99,'DB Accessori'!$A:$U,18,0),IF($G$1="FRANÇAIS",VLOOKUP(D99,'DB Accessori'!$A:$U,19,0),IF($G$1="ENGLISH",VLOOKUP(D99,'DB Accessori'!$A:$U,17,0),"")))))=0,"",(IF($G$1="ITALIANO",VLOOKUP(D99,'DB Accessori'!$A:$U,21,0),IF($G$1="ESPAÑOL",VLOOKUP(D99,'DB Accessori'!$A:$U,20,0),IF($G$1="DEUTSCH",VLOOKUP(D99,'DB Accessori'!$A:$U,18,0),IF($G$1="FRANÇAIS",VLOOKUP(D99,'DB Accessori'!$A:$U,19,0),IF($G$1="ENGLISH",VLOOKUP(D99,'DB Accessori'!$A:$U,17,0),"")))))))</f>
        <v>ATF</v>
      </c>
      <c r="H99" s="129">
        <f>IF(I$1="Germany",VLOOKUP(D99,Prices!A:AA,16,0),VLOOKUP(D99,Prices!A:AA,3,0))</f>
        <v>155</v>
      </c>
      <c r="I99" s="155">
        <f>VLOOKUP(D99,Prices!A:AA,HLOOKUP(I$1&amp;"D",Prices!A:AA,2,0),0)</f>
        <v>0.4</v>
      </c>
      <c r="J99" s="156">
        <f t="shared" si="3"/>
        <v>93</v>
      </c>
    </row>
    <row r="100" spans="1:10" s="62" customFormat="1" ht="39.950000000000003" customHeight="1" x14ac:dyDescent="0.2">
      <c r="A100" s="178"/>
      <c r="B100" s="126"/>
      <c r="C100" s="182" t="str">
        <f>IF($G$1="ITALIANO",VLOOKUP(D100,'DB Accessori'!$A:$P,6,0),IF($G$1="ESPAÑOL",VLOOKUP(D100,'DB Accessori'!$A:$P,5,0),IF($G$1="DEUTSCH",VLOOKUP(D100,'DB Accessori'!$A:$P,3,0),IF($G$1="FRANÇAIS",VLOOKUP(D100,'DB Accessori'!$A:$P,4,0),IF($G$1="ENGLISH",VLOOKUP(D100,'DB Accessori'!$A:$P,2,0),"")))))</f>
        <v>ATF</v>
      </c>
      <c r="D100" s="54" t="s">
        <v>976</v>
      </c>
      <c r="E100" s="55" t="str">
        <f>IF($G$1="ITALIANO",VLOOKUP(D100,'DB Accessori'!$A:$P,11,0),IF($G$1="ESPAÑOL",VLOOKUP(D100,'DB Accessori'!$A:$P,10,0),IF($G$1="DEUTSCH",VLOOKUP(D100,'DB Accessori'!$A:$P,8,0),IF($G$1="FRANÇAIS",VLOOKUP(D100,'DB Accessori'!$A:$P,9,0),IF($G$1="ENGLISH",VLOOKUP(D100,'DB Accessori'!$A:$P,7,0),"")))))</f>
        <v>LOCAL DATABASE UPDATE</v>
      </c>
      <c r="F100" s="127" t="str">
        <f>IF($G$1="ITALIANO",VLOOKUP(D100,'DB Accessori'!$A:$P,16,0),IF($G$1="ESPAÑOL",VLOOKUP(D100,'DB Accessori'!$A:$P,15,0),IF($G$1="DEUTSCH",VLOOKUP(D100,'DB Accessori'!$A:$P,13,0),IF($G$1="FRANÇAIS",VLOOKUP(D100,'DB Accessori'!$A:$P,14,0),IF($G$1="ENGLISH",VLOOKUP(D100,'DB Accessori'!$A:$P,12,0),"")))))</f>
        <v>LOCAL DATABASE UPDATE</v>
      </c>
      <c r="G100" s="128" t="str">
        <f>IF(IF($G$1="ITALIANO",VLOOKUP(D100,'DB Accessori'!$A:$U,21,0),IF($G$1="ESPAÑOL",VLOOKUP(D100,'DB Accessori'!$A:$U,20,0),IF($G$1="DEUTSCH",VLOOKUP(D100,'DB Accessori'!$A:$U,18,0),IF($G$1="FRANÇAIS",VLOOKUP(D100,'DB Accessori'!$A:$U,19,0),IF($G$1="ENGLISH",VLOOKUP(D100,'DB Accessori'!$A:$U,17,0),"")))))=0,"",(IF($G$1="ITALIANO",VLOOKUP(D100,'DB Accessori'!$A:$U,21,0),IF($G$1="ESPAÑOL",VLOOKUP(D100,'DB Accessori'!$A:$U,20,0),IF($G$1="DEUTSCH",VLOOKUP(D100,'DB Accessori'!$A:$U,18,0),IF($G$1="FRANÇAIS",VLOOKUP(D100,'DB Accessori'!$A:$U,19,0),IF($G$1="ENGLISH",VLOOKUP(D100,'DB Accessori'!$A:$U,17,0),"")))))))</f>
        <v>ATF</v>
      </c>
      <c r="H100" s="129">
        <f>IF(I$1="Germany",VLOOKUP(D100,Prices!A:AA,16,0),VLOOKUP(D100,Prices!A:AA,3,0))</f>
        <v>360</v>
      </c>
      <c r="I100" s="155">
        <f>VLOOKUP(D100,Prices!A:AA,HLOOKUP(I$1&amp;"D",Prices!A:AA,2,0),0)</f>
        <v>0.55000000000000004</v>
      </c>
      <c r="J100" s="156">
        <f t="shared" si="3"/>
        <v>161.99999999999997</v>
      </c>
    </row>
    <row r="101" spans="1:10" s="62" customFormat="1" ht="39.950000000000003" customHeight="1" x14ac:dyDescent="0.2">
      <c r="A101" s="178"/>
      <c r="B101" s="126"/>
      <c r="C101" s="182" t="str">
        <f>IF($G$1="ITALIANO",VLOOKUP(D101,'DB Accessori'!$A:$P,6,0),IF($G$1="ESPAÑOL",VLOOKUP(D101,'DB Accessori'!$A:$P,5,0),IF($G$1="DEUTSCH",VLOOKUP(D101,'DB Accessori'!$A:$P,3,0),IF($G$1="FRANÇAIS",VLOOKUP(D101,'DB Accessori'!$A:$P,4,0),IF($G$1="ENGLISH",VLOOKUP(D101,'DB Accessori'!$A:$P,2,0),"")))))</f>
        <v>ATF</v>
      </c>
      <c r="D101" s="54" t="s">
        <v>978</v>
      </c>
      <c r="E101" s="55" t="str">
        <f>IF($G$1="ITALIANO",VLOOKUP(D101,'DB Accessori'!$A:$P,11,0),IF($G$1="ESPAÑOL",VLOOKUP(D101,'DB Accessori'!$A:$P,10,0),IF($G$1="DEUTSCH",VLOOKUP(D101,'DB Accessori'!$A:$P,8,0),IF($G$1="FRANÇAIS",VLOOKUP(D101,'DB Accessori'!$A:$P,9,0),IF($G$1="ENGLISH",VLOOKUP(D101,'DB Accessori'!$A:$P,7,0),"")))))</f>
        <v>LOCAL DATABASE UPDATE + WEB LICENSE</v>
      </c>
      <c r="F101" s="127" t="str">
        <f>IF($G$1="ITALIANO",VLOOKUP(D101,'DB Accessori'!$A:$P,16,0),IF($G$1="ESPAÑOL",VLOOKUP(D101,'DB Accessori'!$A:$P,15,0),IF($G$1="DEUTSCH",VLOOKUP(D101,'DB Accessori'!$A:$P,13,0),IF($G$1="FRANÇAIS",VLOOKUP(D101,'DB Accessori'!$A:$P,14,0),IF($G$1="ENGLISH",VLOOKUP(D101,'DB Accessori'!$A:$P,12,0),"")))))</f>
        <v>LOCAL DATABASE UPDATE + WEB LICENSE</v>
      </c>
      <c r="G101" s="128" t="str">
        <f>IF(IF($G$1="ITALIANO",VLOOKUP(D101,'DB Accessori'!$A:$U,21,0),IF($G$1="ESPAÑOL",VLOOKUP(D101,'DB Accessori'!$A:$U,20,0),IF($G$1="DEUTSCH",VLOOKUP(D101,'DB Accessori'!$A:$U,18,0),IF($G$1="FRANÇAIS",VLOOKUP(D101,'DB Accessori'!$A:$U,19,0),IF($G$1="ENGLISH",VLOOKUP(D101,'DB Accessori'!$A:$U,17,0),"")))))=0,"",(IF($G$1="ITALIANO",VLOOKUP(D101,'DB Accessori'!$A:$U,21,0),IF($G$1="ESPAÑOL",VLOOKUP(D101,'DB Accessori'!$A:$U,20,0),IF($G$1="DEUTSCH",VLOOKUP(D101,'DB Accessori'!$A:$U,18,0),IF($G$1="FRANÇAIS",VLOOKUP(D101,'DB Accessori'!$A:$U,19,0),IF($G$1="ENGLISH",VLOOKUP(D101,'DB Accessori'!$A:$U,17,0),"")))))))</f>
        <v>ATF</v>
      </c>
      <c r="H101" s="129">
        <f>IF(I$1="Germany",VLOOKUP(D101,Prices!A:AA,16,0),VLOOKUP(D101,Prices!A:AA,3,0))</f>
        <v>390</v>
      </c>
      <c r="I101" s="155">
        <f>VLOOKUP(D101,Prices!A:AA,HLOOKUP(I$1&amp;"D",Prices!A:AA,2,0),0)</f>
        <v>0.55000000000000004</v>
      </c>
      <c r="J101" s="156">
        <f t="shared" si="3"/>
        <v>175.49999999999997</v>
      </c>
    </row>
    <row r="102" spans="1:10" s="62" customFormat="1" ht="39.950000000000003" customHeight="1" x14ac:dyDescent="0.2">
      <c r="A102" s="178"/>
      <c r="B102" s="126"/>
      <c r="C102" s="182" t="str">
        <f>IF($G$1="ITALIANO",VLOOKUP(D102,'DB Accessori'!$A:$P,6,0),IF($G$1="ESPAÑOL",VLOOKUP(D102,'DB Accessori'!$A:$P,5,0),IF($G$1="DEUTSCH",VLOOKUP(D102,'DB Accessori'!$A:$P,3,0),IF($G$1="FRANÇAIS",VLOOKUP(D102,'DB Accessori'!$A:$P,4,0),IF($G$1="ENGLISH",VLOOKUP(D102,'DB Accessori'!$A:$P,2,0),"")))))</f>
        <v>ATF</v>
      </c>
      <c r="D102" s="54" t="s">
        <v>980</v>
      </c>
      <c r="E102" s="55" t="str">
        <f>IF($G$1="ITALIANO",VLOOKUP(D102,'DB Accessori'!$A:$P,11,0),IF($G$1="ESPAÑOL",VLOOKUP(D102,'DB Accessori'!$A:$P,10,0),IF($G$1="DEUTSCH",VLOOKUP(D102,'DB Accessori'!$A:$P,8,0),IF($G$1="FRANÇAIS",VLOOKUP(D102,'DB Accessori'!$A:$P,9,0),IF($G$1="ENGLISH",VLOOKUP(D102,'DB Accessori'!$A:$P,7,0),"")))))</f>
        <v>NEW CANISTER 20 liters</v>
      </c>
      <c r="F102" s="127" t="str">
        <f>IF($G$1="ITALIANO",VLOOKUP(D102,'DB Accessori'!$A:$P,16,0),IF($G$1="ESPAÑOL",VLOOKUP(D102,'DB Accessori'!$A:$P,15,0),IF($G$1="DEUTSCH",VLOOKUP(D102,'DB Accessori'!$A:$P,13,0),IF($G$1="FRANÇAIS",VLOOKUP(D102,'DB Accessori'!$A:$P,14,0),IF($G$1="ENGLISH",VLOOKUP(D102,'DB Accessori'!$A:$P,12,0),"")))))</f>
        <v>NEW CANISTER 20 liters</v>
      </c>
      <c r="G102" s="128" t="str">
        <f>IF(IF($G$1="ITALIANO",VLOOKUP(D102,'DB Accessori'!$A:$U,21,0),IF($G$1="ESPAÑOL",VLOOKUP(D102,'DB Accessori'!$A:$U,20,0),IF($G$1="DEUTSCH",VLOOKUP(D102,'DB Accessori'!$A:$U,18,0),IF($G$1="FRANÇAIS",VLOOKUP(D102,'DB Accessori'!$A:$U,19,0),IF($G$1="ENGLISH",VLOOKUP(D102,'DB Accessori'!$A:$U,17,0),"")))))=0,"",(IF($G$1="ITALIANO",VLOOKUP(D102,'DB Accessori'!$A:$U,21,0),IF($G$1="ESPAÑOL",VLOOKUP(D102,'DB Accessori'!$A:$U,20,0),IF($G$1="DEUTSCH",VLOOKUP(D102,'DB Accessori'!$A:$U,18,0),IF($G$1="FRANÇAIS",VLOOKUP(D102,'DB Accessori'!$A:$U,19,0),IF($G$1="ENGLISH",VLOOKUP(D102,'DB Accessori'!$A:$U,17,0),"")))))))</f>
        <v>ATF</v>
      </c>
      <c r="H102" s="129">
        <f>IF(I$1="Germany",VLOOKUP(D102,Prices!A:AA,16,0),VLOOKUP(D102,Prices!A:AA,3,0))</f>
        <v>40</v>
      </c>
      <c r="I102" s="155">
        <f>VLOOKUP(D102,Prices!A:AA,HLOOKUP(I$1&amp;"D",Prices!A:AA,2,0),0)</f>
        <v>0.4</v>
      </c>
      <c r="J102" s="156">
        <f t="shared" si="3"/>
        <v>24</v>
      </c>
    </row>
    <row r="103" spans="1:10" s="62" customFormat="1" ht="39.950000000000003" customHeight="1" x14ac:dyDescent="0.2">
      <c r="A103" s="178"/>
      <c r="B103" s="126"/>
      <c r="C103" s="182" t="str">
        <f>IF($G$1="ITALIANO",VLOOKUP(D103,'DB Accessori'!$A:$P,6,0),IF($G$1="ESPAÑOL",VLOOKUP(D103,'DB Accessori'!$A:$P,5,0),IF($G$1="DEUTSCH",VLOOKUP(D103,'DB Accessori'!$A:$P,3,0),IF($G$1="FRANÇAIS",VLOOKUP(D103,'DB Accessori'!$A:$P,4,0),IF($G$1="ENGLISH",VLOOKUP(D103,'DB Accessori'!$A:$P,2,0),"")))))</f>
        <v>ATF</v>
      </c>
      <c r="D103" s="54" t="s">
        <v>982</v>
      </c>
      <c r="E103" s="55" t="str">
        <f>IF($G$1="ITALIANO",VLOOKUP(D103,'DB Accessori'!$A:$P,11,0),IF($G$1="ESPAÑOL",VLOOKUP(D103,'DB Accessori'!$A:$P,10,0),IF($G$1="DEUTSCH",VLOOKUP(D103,'DB Accessori'!$A:$P,8,0),IF($G$1="FRANÇAIS",VLOOKUP(D103,'DB Accessori'!$A:$P,9,0),IF($G$1="ENGLISH",VLOOKUP(D103,'DB Accessori'!$A:$P,7,0),"")))))</f>
        <v>2 x FILTER CARTRIDGE</v>
      </c>
      <c r="F103" s="127" t="str">
        <f>IF($G$1="ITALIANO",VLOOKUP(D103,'DB Accessori'!$A:$P,16,0),IF($G$1="ESPAÑOL",VLOOKUP(D103,'DB Accessori'!$A:$P,15,0),IF($G$1="DEUTSCH",VLOOKUP(D103,'DB Accessori'!$A:$P,13,0),IF($G$1="FRANÇAIS",VLOOKUP(D103,'DB Accessori'!$A:$P,14,0),IF($G$1="ENGLISH",VLOOKUP(D103,'DB Accessori'!$A:$P,12,0),"")))))</f>
        <v>2 x FILTER CARTRIDGE</v>
      </c>
      <c r="G103" s="128" t="str">
        <f>IF(IF($G$1="ITALIANO",VLOOKUP(D103,'DB Accessori'!$A:$U,21,0),IF($G$1="ESPAÑOL",VLOOKUP(D103,'DB Accessori'!$A:$U,20,0),IF($G$1="DEUTSCH",VLOOKUP(D103,'DB Accessori'!$A:$U,18,0),IF($G$1="FRANÇAIS",VLOOKUP(D103,'DB Accessori'!$A:$U,19,0),IF($G$1="ENGLISH",VLOOKUP(D103,'DB Accessori'!$A:$U,17,0),"")))))=0,"",(IF($G$1="ITALIANO",VLOOKUP(D103,'DB Accessori'!$A:$U,21,0),IF($G$1="ESPAÑOL",VLOOKUP(D103,'DB Accessori'!$A:$U,20,0),IF($G$1="DEUTSCH",VLOOKUP(D103,'DB Accessori'!$A:$U,18,0),IF($G$1="FRANÇAIS",VLOOKUP(D103,'DB Accessori'!$A:$U,19,0),IF($G$1="ENGLISH",VLOOKUP(D103,'DB Accessori'!$A:$U,17,0),"")))))))</f>
        <v>ATF</v>
      </c>
      <c r="H103" s="129">
        <f>IF(I$1="Germany",VLOOKUP(D103,Prices!A:AA,16,0),VLOOKUP(D103,Prices!A:AA,3,0))</f>
        <v>72</v>
      </c>
      <c r="I103" s="155">
        <f>VLOOKUP(D103,Prices!A:AA,HLOOKUP(I$1&amp;"D",Prices!A:AA,2,0),0)</f>
        <v>0.4</v>
      </c>
      <c r="J103" s="156">
        <f t="shared" si="0"/>
        <v>43.199999999999996</v>
      </c>
    </row>
    <row r="104" spans="1:10" s="62" customFormat="1" ht="39.950000000000003" customHeight="1" x14ac:dyDescent="0.2">
      <c r="A104" s="178"/>
      <c r="B104" s="126"/>
      <c r="C104" s="182" t="str">
        <f>IF($G$1="ITALIANO",VLOOKUP(D104,'DB Accessori'!$A:$P,6,0),IF($G$1="ESPAÑOL",VLOOKUP(D104,'DB Accessori'!$A:$P,5,0),IF($G$1="DEUTSCH",VLOOKUP(D104,'DB Accessori'!$A:$P,3,0),IF($G$1="FRANÇAIS",VLOOKUP(D104,'DB Accessori'!$A:$P,4,0),IF($G$1="ENGLISH",VLOOKUP(D104,'DB Accessori'!$A:$P,2,0),"")))))</f>
        <v>ATF</v>
      </c>
      <c r="D104" s="54" t="s">
        <v>983</v>
      </c>
      <c r="E104" s="55" t="str">
        <f>IF($G$1="ITALIANO",VLOOKUP(D104,'DB Accessori'!$A:$P,11,0),IF($G$1="ESPAÑOL",VLOOKUP(D104,'DB Accessori'!$A:$P,10,0),IF($G$1="DEUTSCH",VLOOKUP(D104,'DB Accessori'!$A:$P,8,0),IF($G$1="FRANÇAIS",VLOOKUP(D104,'DB Accessori'!$A:$P,9,0),IF($G$1="ENGLISH",VLOOKUP(D104,'DB Accessori'!$A:$P,7,0),"")))))</f>
        <v>A1</v>
      </c>
      <c r="F104" s="127" t="str">
        <f>IF($G$1="ITALIANO",VLOOKUP(D104,'DB Accessori'!$A:$P,16,0),IF($G$1="ESPAÑOL",VLOOKUP(D104,'DB Accessori'!$A:$P,15,0),IF($G$1="DEUTSCH",VLOOKUP(D104,'DB Accessori'!$A:$P,13,0),IF($G$1="FRANÇAIS",VLOOKUP(D104,'DB Accessori'!$A:$P,14,0),IF($G$1="ENGLISH",VLOOKUP(D104,'DB Accessori'!$A:$P,12,0),"")))))</f>
        <v>A1-FITTING FOR JAGUAR, MERCEDES-BENZ, MITSUBISHI, SSANGYONG</v>
      </c>
      <c r="G104" s="128" t="str">
        <f>IF(IF($G$1="ITALIANO",VLOOKUP(D104,'DB Accessori'!$A:$U,21,0),IF($G$1="ESPAÑOL",VLOOKUP(D104,'DB Accessori'!$A:$U,20,0),IF($G$1="DEUTSCH",VLOOKUP(D104,'DB Accessori'!$A:$U,18,0),IF($G$1="FRANÇAIS",VLOOKUP(D104,'DB Accessori'!$A:$U,19,0),IF($G$1="ENGLISH",VLOOKUP(D104,'DB Accessori'!$A:$U,17,0),"")))))=0,"",(IF($G$1="ITALIANO",VLOOKUP(D104,'DB Accessori'!$A:$U,21,0),IF($G$1="ESPAÑOL",VLOOKUP(D104,'DB Accessori'!$A:$U,20,0),IF($G$1="DEUTSCH",VLOOKUP(D104,'DB Accessori'!$A:$U,18,0),IF($G$1="FRANÇAIS",VLOOKUP(D104,'DB Accessori'!$A:$U,19,0),IF($G$1="ENGLISH",VLOOKUP(D104,'DB Accessori'!$A:$U,17,0),"")))))))</f>
        <v>ATF</v>
      </c>
      <c r="H104" s="129">
        <v>39</v>
      </c>
      <c r="I104" s="155">
        <f>VLOOKUP(D104,Prices!A:AA,HLOOKUP(I$1&amp;"D",Prices!A:AA,2,0),0)</f>
        <v>0.4</v>
      </c>
      <c r="J104" s="156">
        <f t="shared" ref="J104" si="5">+$H104*(1-I104)</f>
        <v>23.4</v>
      </c>
    </row>
    <row r="105" spans="1:10" s="62" customFormat="1" ht="39.950000000000003" customHeight="1" x14ac:dyDescent="0.2">
      <c r="A105" s="178"/>
      <c r="B105" s="126"/>
      <c r="C105" s="182" t="str">
        <f>IF($G$1="ITALIANO",VLOOKUP(D105,'DB Accessori'!$A:$P,6,0),IF($G$1="ESPAÑOL",VLOOKUP(D105,'DB Accessori'!$A:$P,5,0),IF($G$1="DEUTSCH",VLOOKUP(D105,'DB Accessori'!$A:$P,3,0),IF($G$1="FRANÇAIS",VLOOKUP(D105,'DB Accessori'!$A:$P,4,0),IF($G$1="ENGLISH",VLOOKUP(D105,'DB Accessori'!$A:$P,2,0),"")))))</f>
        <v>ATF</v>
      </c>
      <c r="D105" s="54" t="s">
        <v>985</v>
      </c>
      <c r="E105" s="130" t="str">
        <f>IF($G$1="ITALIANO",VLOOKUP(D105,'DB Accessori'!$A:$P,11,0),IF($G$1="ESPAÑOL",VLOOKUP(D105,'DB Accessori'!$A:$P,10,0),IF($G$1="DEUTSCH",VLOOKUP(D105,'DB Accessori'!$A:$P,8,0),IF($G$1="FRANÇAIS",VLOOKUP(D105,'DB Accessori'!$A:$P,9,0),IF($G$1="ENGLISH",VLOOKUP(D105,'DB Accessori'!$A:$P,7,0),"")))))</f>
        <v>A2</v>
      </c>
      <c r="F105" s="131" t="str">
        <f>IF($G$1="ITALIANO",VLOOKUP(D105,'DB Accessori'!$A:$P,16,0),IF($G$1="ESPAÑOL",VLOOKUP(D105,'DB Accessori'!$A:$P,15,0),IF($G$1="DEUTSCH",VLOOKUP(D105,'DB Accessori'!$A:$P,13,0),IF($G$1="FRANÇAIS",VLOOKUP(D105,'DB Accessori'!$A:$P,14,0),IF($G$1="ENGLISH",VLOOKUP(D105,'DB Accessori'!$A:$P,12,0),"")))))</f>
        <v>A2-FITTING FOR JAGUAR, MERCEDES-BENZ, SSANGYONG</v>
      </c>
      <c r="G105" s="128" t="str">
        <f>IF(IF($G$1="ITALIANO",VLOOKUP(D105,'DB Accessori'!$A:$U,21,0),IF($G$1="ESPAÑOL",VLOOKUP(D105,'DB Accessori'!$A:$U,20,0),IF($G$1="DEUTSCH",VLOOKUP(D105,'DB Accessori'!$A:$U,18,0),IF($G$1="FRANÇAIS",VLOOKUP(D105,'DB Accessori'!$A:$U,19,0),IF($G$1="ENGLISH",VLOOKUP(D105,'DB Accessori'!$A:$U,17,0),"")))))=0,"",(IF($G$1="ITALIANO",VLOOKUP(D105,'DB Accessori'!$A:$U,21,0),IF($G$1="ESPAÑOL",VLOOKUP(D105,'DB Accessori'!$A:$U,20,0),IF($G$1="DEUTSCH",VLOOKUP(D105,'DB Accessori'!$A:$U,18,0),IF($G$1="FRANÇAIS",VLOOKUP(D105,'DB Accessori'!$A:$U,19,0),IF($G$1="ENGLISH",VLOOKUP(D105,'DB Accessori'!$A:$U,17,0),"")))))))</f>
        <v>ATF</v>
      </c>
      <c r="H105" s="129">
        <v>26</v>
      </c>
      <c r="I105" s="155">
        <f>VLOOKUP(D105,Prices!A:AA,HLOOKUP(I$1&amp;"D",Prices!A:AA,2,0),0)</f>
        <v>0.4</v>
      </c>
      <c r="J105" s="156">
        <f t="shared" si="0"/>
        <v>15.6</v>
      </c>
    </row>
    <row r="106" spans="1:10" s="62" customFormat="1" ht="39.950000000000003" customHeight="1" x14ac:dyDescent="0.2">
      <c r="A106" s="178"/>
      <c r="B106" s="126"/>
      <c r="C106" s="182" t="str">
        <f>IF($G$1="ITALIANO",VLOOKUP(D106,'DB Accessori'!$A:$P,6,0),IF($G$1="ESPAÑOL",VLOOKUP(D106,'DB Accessori'!$A:$P,5,0),IF($G$1="DEUTSCH",VLOOKUP(D106,'DB Accessori'!$A:$P,3,0),IF($G$1="FRANÇAIS",VLOOKUP(D106,'DB Accessori'!$A:$P,4,0),IF($G$1="ENGLISH",VLOOKUP(D106,'DB Accessori'!$A:$P,2,0),"")))))</f>
        <v>ATF</v>
      </c>
      <c r="D106" s="54" t="s">
        <v>987</v>
      </c>
      <c r="E106" s="130" t="str">
        <f>IF($G$1="ITALIANO",VLOOKUP(D106,'DB Accessori'!$A:$P,11,0),IF($G$1="ESPAÑOL",VLOOKUP(D106,'DB Accessori'!$A:$P,10,0),IF($G$1="DEUTSCH",VLOOKUP(D106,'DB Accessori'!$A:$P,8,0),IF($G$1="FRANÇAIS",VLOOKUP(D106,'DB Accessori'!$A:$P,9,0),IF($G$1="ENGLISH",VLOOKUP(D106,'DB Accessori'!$A:$P,7,0),"")))))</f>
        <v>A3</v>
      </c>
      <c r="F106" s="131" t="str">
        <f>IF($G$1="ITALIANO",VLOOKUP(D106,'DB Accessori'!$A:$P,16,0),IF($G$1="ESPAÑOL",VLOOKUP(D106,'DB Accessori'!$A:$P,15,0),IF($G$1="DEUTSCH",VLOOKUP(D106,'DB Accessori'!$A:$P,13,0),IF($G$1="FRANÇAIS",VLOOKUP(D106,'DB Accessori'!$A:$P,14,0),IF($G$1="ENGLISH",VLOOKUP(D106,'DB Accessori'!$A:$P,12,0),"")))))</f>
        <v>A3-FITTING FOR JEEP, FIAT, ALFA ROMEO, OPEL, CITROEN</v>
      </c>
      <c r="G106" s="128" t="str">
        <f>IF(IF($G$1="ITALIANO",VLOOKUP(D106,'DB Accessori'!$A:$U,21,0),IF($G$1="ESPAÑOL",VLOOKUP(D106,'DB Accessori'!$A:$U,20,0),IF($G$1="DEUTSCH",VLOOKUP(D106,'DB Accessori'!$A:$U,18,0),IF($G$1="FRANÇAIS",VLOOKUP(D106,'DB Accessori'!$A:$U,19,0),IF($G$1="ENGLISH",VLOOKUP(D106,'DB Accessori'!$A:$U,17,0),"")))))=0,"",(IF($G$1="ITALIANO",VLOOKUP(D106,'DB Accessori'!$A:$U,21,0),IF($G$1="ESPAÑOL",VLOOKUP(D106,'DB Accessori'!$A:$U,20,0),IF($G$1="DEUTSCH",VLOOKUP(D106,'DB Accessori'!$A:$U,18,0),IF($G$1="FRANÇAIS",VLOOKUP(D106,'DB Accessori'!$A:$U,19,0),IF($G$1="ENGLISH",VLOOKUP(D106,'DB Accessori'!$A:$U,17,0),"")))))))</f>
        <v>ATF</v>
      </c>
      <c r="H106" s="129">
        <v>103</v>
      </c>
      <c r="I106" s="155">
        <f>VLOOKUP(D106,Prices!A:AA,HLOOKUP(I$1&amp;"D",Prices!A:AA,2,0),0)</f>
        <v>0.4</v>
      </c>
      <c r="J106" s="156">
        <f t="shared" ref="J106:J169" si="6">+$H106*(1-I106)</f>
        <v>61.8</v>
      </c>
    </row>
    <row r="107" spans="1:10" s="62" customFormat="1" ht="39.950000000000003" customHeight="1" x14ac:dyDescent="0.2">
      <c r="A107" s="178"/>
      <c r="B107" s="126"/>
      <c r="C107" s="182" t="str">
        <f>IF($G$1="ITALIANO",VLOOKUP(D107,'DB Accessori'!$A:$P,6,0),IF($G$1="ESPAÑOL",VLOOKUP(D107,'DB Accessori'!$A:$P,5,0),IF($G$1="DEUTSCH",VLOOKUP(D107,'DB Accessori'!$A:$P,3,0),IF($G$1="FRANÇAIS",VLOOKUP(D107,'DB Accessori'!$A:$P,4,0),IF($G$1="ENGLISH",VLOOKUP(D107,'DB Accessori'!$A:$P,2,0),"")))))</f>
        <v>ATF</v>
      </c>
      <c r="D107" s="54" t="s">
        <v>989</v>
      </c>
      <c r="E107" s="130" t="str">
        <f>IF($G$1="ITALIANO",VLOOKUP(D107,'DB Accessori'!$A:$P,11,0),IF($G$1="ESPAÑOL",VLOOKUP(D107,'DB Accessori'!$A:$P,10,0),IF($G$1="DEUTSCH",VLOOKUP(D107,'DB Accessori'!$A:$P,8,0),IF($G$1="FRANÇAIS",VLOOKUP(D107,'DB Accessori'!$A:$P,9,0),IF($G$1="ENGLISH",VLOOKUP(D107,'DB Accessori'!$A:$P,7,0),"")))))</f>
        <v>A4</v>
      </c>
      <c r="F107" s="131" t="str">
        <f>IF($G$1="ITALIANO",VLOOKUP(D107,'DB Accessori'!$A:$P,16,0),IF($G$1="ESPAÑOL",VLOOKUP(D107,'DB Accessori'!$A:$P,15,0),IF($G$1="DEUTSCH",VLOOKUP(D107,'DB Accessori'!$A:$P,13,0),IF($G$1="FRANÇAIS",VLOOKUP(D107,'DB Accessori'!$A:$P,14,0),IF($G$1="ENGLISH",VLOOKUP(D107,'DB Accessori'!$A:$P,12,0),"")))))</f>
        <v>A4-FITTING FOR DSG AUDI, VOLKSWAGEN, SKODA</v>
      </c>
      <c r="G107" s="128" t="str">
        <f>IF(IF($G$1="ITALIANO",VLOOKUP(D107,'DB Accessori'!$A:$U,21,0),IF($G$1="ESPAÑOL",VLOOKUP(D107,'DB Accessori'!$A:$U,20,0),IF($G$1="DEUTSCH",VLOOKUP(D107,'DB Accessori'!$A:$U,18,0),IF($G$1="FRANÇAIS",VLOOKUP(D107,'DB Accessori'!$A:$U,19,0),IF($G$1="ENGLISH",VLOOKUP(D107,'DB Accessori'!$A:$U,17,0),"")))))=0,"",(IF($G$1="ITALIANO",VLOOKUP(D107,'DB Accessori'!$A:$U,21,0),IF($G$1="ESPAÑOL",VLOOKUP(D107,'DB Accessori'!$A:$U,20,0),IF($G$1="DEUTSCH",VLOOKUP(D107,'DB Accessori'!$A:$U,18,0),IF($G$1="FRANÇAIS",VLOOKUP(D107,'DB Accessori'!$A:$U,19,0),IF($G$1="ENGLISH",VLOOKUP(D107,'DB Accessori'!$A:$U,17,0),"")))))))</f>
        <v>ATF</v>
      </c>
      <c r="H107" s="129">
        <v>103</v>
      </c>
      <c r="I107" s="155">
        <f>VLOOKUP(D107,Prices!A:AA,HLOOKUP(I$1&amp;"D",Prices!A:AA,2,0),0)</f>
        <v>0.4</v>
      </c>
      <c r="J107" s="156">
        <f t="shared" si="6"/>
        <v>61.8</v>
      </c>
    </row>
    <row r="108" spans="1:10" s="62" customFormat="1" ht="39.950000000000003" customHeight="1" x14ac:dyDescent="0.2">
      <c r="A108" s="178"/>
      <c r="B108" s="126"/>
      <c r="C108" s="182" t="str">
        <f>IF($G$1="ITALIANO",VLOOKUP(D108,'DB Accessori'!$A:$P,6,0),IF($G$1="ESPAÑOL",VLOOKUP(D108,'DB Accessori'!$A:$P,5,0),IF($G$1="DEUTSCH",VLOOKUP(D108,'DB Accessori'!$A:$P,3,0),IF($G$1="FRANÇAIS",VLOOKUP(D108,'DB Accessori'!$A:$P,4,0),IF($G$1="ENGLISH",VLOOKUP(D108,'DB Accessori'!$A:$P,2,0),"")))))</f>
        <v>ATF</v>
      </c>
      <c r="D108" s="54" t="s">
        <v>991</v>
      </c>
      <c r="E108" s="130" t="str">
        <f>IF($G$1="ITALIANO",VLOOKUP(D108,'DB Accessori'!$A:$P,11,0),IF($G$1="ESPAÑOL",VLOOKUP(D108,'DB Accessori'!$A:$P,10,0),IF($G$1="DEUTSCH",VLOOKUP(D108,'DB Accessori'!$A:$P,8,0),IF($G$1="FRANÇAIS",VLOOKUP(D108,'DB Accessori'!$A:$P,9,0),IF($G$1="ENGLISH",VLOOKUP(D108,'DB Accessori'!$A:$P,7,0),"")))))</f>
        <v>A5</v>
      </c>
      <c r="F108" s="131" t="str">
        <f>IF($G$1="ITALIANO",VLOOKUP(D108,'DB Accessori'!$A:$P,16,0),IF($G$1="ESPAÑOL",VLOOKUP(D108,'DB Accessori'!$A:$P,15,0),IF($G$1="DEUTSCH",VLOOKUP(D108,'DB Accessori'!$A:$P,13,0),IF($G$1="FRANÇAIS",VLOOKUP(D108,'DB Accessori'!$A:$P,14,0),IF($G$1="ENGLISH",VLOOKUP(D108,'DB Accessori'!$A:$P,12,0),"")))))</f>
        <v>A5-FITTING FOR AUDI, VOLKSWAGEN, JEEP</v>
      </c>
      <c r="G108" s="128" t="str">
        <f>IF(IF($G$1="ITALIANO",VLOOKUP(D108,'DB Accessori'!$A:$U,21,0),IF($G$1="ESPAÑOL",VLOOKUP(D108,'DB Accessori'!$A:$U,20,0),IF($G$1="DEUTSCH",VLOOKUP(D108,'DB Accessori'!$A:$U,18,0),IF($G$1="FRANÇAIS",VLOOKUP(D108,'DB Accessori'!$A:$U,19,0),IF($G$1="ENGLISH",VLOOKUP(D108,'DB Accessori'!$A:$U,17,0),"")))))=0,"",(IF($G$1="ITALIANO",VLOOKUP(D108,'DB Accessori'!$A:$U,21,0),IF($G$1="ESPAÑOL",VLOOKUP(D108,'DB Accessori'!$A:$U,20,0),IF($G$1="DEUTSCH",VLOOKUP(D108,'DB Accessori'!$A:$U,18,0),IF($G$1="FRANÇAIS",VLOOKUP(D108,'DB Accessori'!$A:$U,19,0),IF($G$1="ENGLISH",VLOOKUP(D108,'DB Accessori'!$A:$U,17,0),"")))))))</f>
        <v>ATF</v>
      </c>
      <c r="H108" s="129">
        <v>39</v>
      </c>
      <c r="I108" s="155">
        <f>VLOOKUP(D108,Prices!A:AA,HLOOKUP(I$1&amp;"D",Prices!A:AA,2,0),0)</f>
        <v>0.4</v>
      </c>
      <c r="J108" s="156">
        <f t="shared" si="6"/>
        <v>23.4</v>
      </c>
    </row>
    <row r="109" spans="1:10" s="62" customFormat="1" ht="39.950000000000003" customHeight="1" x14ac:dyDescent="0.2">
      <c r="A109" s="178"/>
      <c r="B109" s="126"/>
      <c r="C109" s="182" t="str">
        <f>IF($G$1="ITALIANO",VLOOKUP(D109,'DB Accessori'!$A:$P,6,0),IF($G$1="ESPAÑOL",VLOOKUP(D109,'DB Accessori'!$A:$P,5,0),IF($G$1="DEUTSCH",VLOOKUP(D109,'DB Accessori'!$A:$P,3,0),IF($G$1="FRANÇAIS",VLOOKUP(D109,'DB Accessori'!$A:$P,4,0),IF($G$1="ENGLISH",VLOOKUP(D109,'DB Accessori'!$A:$P,2,0),"")))))</f>
        <v>ATF</v>
      </c>
      <c r="D109" s="54" t="s">
        <v>993</v>
      </c>
      <c r="E109" s="130" t="str">
        <f>IF($G$1="ITALIANO",VLOOKUP(D109,'DB Accessori'!$A:$P,11,0),IF($G$1="ESPAÑOL",VLOOKUP(D109,'DB Accessori'!$A:$P,10,0),IF($G$1="DEUTSCH",VLOOKUP(D109,'DB Accessori'!$A:$P,8,0),IF($G$1="FRANÇAIS",VLOOKUP(D109,'DB Accessori'!$A:$P,9,0),IF($G$1="ENGLISH",VLOOKUP(D109,'DB Accessori'!$A:$P,7,0),"")))))</f>
        <v>A6</v>
      </c>
      <c r="F109" s="131" t="str">
        <f>IF($G$1="ITALIANO",VLOOKUP(D109,'DB Accessori'!$A:$P,16,0),IF($G$1="ESPAÑOL",VLOOKUP(D109,'DB Accessori'!$A:$P,15,0),IF($G$1="DEUTSCH",VLOOKUP(D109,'DB Accessori'!$A:$P,13,0),IF($G$1="FRANÇAIS",VLOOKUP(D109,'DB Accessori'!$A:$P,14,0),IF($G$1="ENGLISH",VLOOKUP(D109,'DB Accessori'!$A:$P,12,0),"")))))</f>
        <v>A6-FITTING FOR AUDI, PORSCHE, OPEL, SUBARU, MAZDA, CITROEN, RENAUL, ALFA ROMEO, LANCIA</v>
      </c>
      <c r="G109" s="128" t="str">
        <f>IF(IF($G$1="ITALIANO",VLOOKUP(D109,'DB Accessori'!$A:$U,21,0),IF($G$1="ESPAÑOL",VLOOKUP(D109,'DB Accessori'!$A:$U,20,0),IF($G$1="DEUTSCH",VLOOKUP(D109,'DB Accessori'!$A:$U,18,0),IF($G$1="FRANÇAIS",VLOOKUP(D109,'DB Accessori'!$A:$U,19,0),IF($G$1="ENGLISH",VLOOKUP(D109,'DB Accessori'!$A:$U,17,0),"")))))=0,"",(IF($G$1="ITALIANO",VLOOKUP(D109,'DB Accessori'!$A:$U,21,0),IF($G$1="ESPAÑOL",VLOOKUP(D109,'DB Accessori'!$A:$U,20,0),IF($G$1="DEUTSCH",VLOOKUP(D109,'DB Accessori'!$A:$U,18,0),IF($G$1="FRANÇAIS",VLOOKUP(D109,'DB Accessori'!$A:$U,19,0),IF($G$1="ENGLISH",VLOOKUP(D109,'DB Accessori'!$A:$U,17,0),"")))))))</f>
        <v>ATF</v>
      </c>
      <c r="H109" s="129">
        <v>39</v>
      </c>
      <c r="I109" s="155">
        <f>VLOOKUP(D109,Prices!A:AA,HLOOKUP(I$1&amp;"D",Prices!A:AA,2,0),0)</f>
        <v>0.4</v>
      </c>
      <c r="J109" s="156">
        <f t="shared" si="6"/>
        <v>23.4</v>
      </c>
    </row>
    <row r="110" spans="1:10" s="62" customFormat="1" ht="39.950000000000003" customHeight="1" x14ac:dyDescent="0.2">
      <c r="A110" s="178"/>
      <c r="B110" s="126"/>
      <c r="C110" s="182" t="str">
        <f>IF($G$1="ITALIANO",VLOOKUP(D110,'DB Accessori'!$A:$P,6,0),IF($G$1="ESPAÑOL",VLOOKUP(D110,'DB Accessori'!$A:$P,5,0),IF($G$1="DEUTSCH",VLOOKUP(D110,'DB Accessori'!$A:$P,3,0),IF($G$1="FRANÇAIS",VLOOKUP(D110,'DB Accessori'!$A:$P,4,0),IF($G$1="ENGLISH",VLOOKUP(D110,'DB Accessori'!$A:$P,2,0),"")))))</f>
        <v>ATF</v>
      </c>
      <c r="D110" s="54" t="s">
        <v>995</v>
      </c>
      <c r="E110" s="130" t="str">
        <f>IF($G$1="ITALIANO",VLOOKUP(D110,'DB Accessori'!$A:$P,11,0),IF($G$1="ESPAÑOL",VLOOKUP(D110,'DB Accessori'!$A:$P,10,0),IF($G$1="DEUTSCH",VLOOKUP(D110,'DB Accessori'!$A:$P,8,0),IF($G$1="FRANÇAIS",VLOOKUP(D110,'DB Accessori'!$A:$P,9,0),IF($G$1="ENGLISH",VLOOKUP(D110,'DB Accessori'!$A:$P,7,0),"")))))</f>
        <v>A7</v>
      </c>
      <c r="F110" s="131" t="str">
        <f>IF($G$1="ITALIANO",VLOOKUP(D110,'DB Accessori'!$A:$P,16,0),IF($G$1="ESPAÑOL",VLOOKUP(D110,'DB Accessori'!$A:$P,15,0),IF($G$1="DEUTSCH",VLOOKUP(D110,'DB Accessori'!$A:$P,13,0),IF($G$1="FRANÇAIS",VLOOKUP(D110,'DB Accessori'!$A:$P,14,0),IF($G$1="ENGLISH",VLOOKUP(D110,'DB Accessori'!$A:$P,12,0),"")))))</f>
        <v>A7-FITTING FOR AUDI</v>
      </c>
      <c r="G110" s="128" t="str">
        <f>IF(IF($G$1="ITALIANO",VLOOKUP(D110,'DB Accessori'!$A:$U,21,0),IF($G$1="ESPAÑOL",VLOOKUP(D110,'DB Accessori'!$A:$U,20,0),IF($G$1="DEUTSCH",VLOOKUP(D110,'DB Accessori'!$A:$U,18,0),IF($G$1="FRANÇAIS",VLOOKUP(D110,'DB Accessori'!$A:$U,19,0),IF($G$1="ENGLISH",VLOOKUP(D110,'DB Accessori'!$A:$U,17,0),"")))))=0,"",(IF($G$1="ITALIANO",VLOOKUP(D110,'DB Accessori'!$A:$U,21,0),IF($G$1="ESPAÑOL",VLOOKUP(D110,'DB Accessori'!$A:$U,20,0),IF($G$1="DEUTSCH",VLOOKUP(D110,'DB Accessori'!$A:$U,18,0),IF($G$1="FRANÇAIS",VLOOKUP(D110,'DB Accessori'!$A:$U,19,0),IF($G$1="ENGLISH",VLOOKUP(D110,'DB Accessori'!$A:$U,17,0),"")))))))</f>
        <v>ATF</v>
      </c>
      <c r="H110" s="129">
        <v>39</v>
      </c>
      <c r="I110" s="155">
        <f>VLOOKUP(D110,Prices!A:AA,HLOOKUP(I$1&amp;"D",Prices!A:AA,2,0),0)</f>
        <v>0.4</v>
      </c>
      <c r="J110" s="156">
        <f t="shared" si="6"/>
        <v>23.4</v>
      </c>
    </row>
    <row r="111" spans="1:10" s="62" customFormat="1" ht="39.950000000000003" customHeight="1" x14ac:dyDescent="0.2">
      <c r="A111" s="178"/>
      <c r="B111" s="126"/>
      <c r="C111" s="182" t="str">
        <f>IF($G$1="ITALIANO",VLOOKUP(D111,'DB Accessori'!$A:$P,6,0),IF($G$1="ESPAÑOL",VLOOKUP(D111,'DB Accessori'!$A:$P,5,0),IF($G$1="DEUTSCH",VLOOKUP(D111,'DB Accessori'!$A:$P,3,0),IF($G$1="FRANÇAIS",VLOOKUP(D111,'DB Accessori'!$A:$P,4,0),IF($G$1="ENGLISH",VLOOKUP(D111,'DB Accessori'!$A:$P,2,0),"")))))</f>
        <v>ATF</v>
      </c>
      <c r="D111" s="54" t="s">
        <v>997</v>
      </c>
      <c r="E111" s="130" t="str">
        <f>IF($G$1="ITALIANO",VLOOKUP(D111,'DB Accessori'!$A:$P,11,0),IF($G$1="ESPAÑOL",VLOOKUP(D111,'DB Accessori'!$A:$P,10,0),IF($G$1="DEUTSCH",VLOOKUP(D111,'DB Accessori'!$A:$P,8,0),IF($G$1="FRANÇAIS",VLOOKUP(D111,'DB Accessori'!$A:$P,9,0),IF($G$1="ENGLISH",VLOOKUP(D111,'DB Accessori'!$A:$P,7,0),"")))))</f>
        <v>A8</v>
      </c>
      <c r="F111" s="131" t="str">
        <f>IF($G$1="ITALIANO",VLOOKUP(D111,'DB Accessori'!$A:$P,16,0),IF($G$1="ESPAÑOL",VLOOKUP(D111,'DB Accessori'!$A:$P,15,0),IF($G$1="DEUTSCH",VLOOKUP(D111,'DB Accessori'!$A:$P,13,0),IF($G$1="FRANÇAIS",VLOOKUP(D111,'DB Accessori'!$A:$P,14,0),IF($G$1="ENGLISH",VLOOKUP(D111,'DB Accessori'!$A:$P,12,0),"")))))</f>
        <v>A8-FITTING FOR AUDI, MERCEDES-BENZ, MITSUBISHI</v>
      </c>
      <c r="G111" s="128" t="str">
        <f>IF(IF($G$1="ITALIANO",VLOOKUP(D111,'DB Accessori'!$A:$U,21,0),IF($G$1="ESPAÑOL",VLOOKUP(D111,'DB Accessori'!$A:$U,20,0),IF($G$1="DEUTSCH",VLOOKUP(D111,'DB Accessori'!$A:$U,18,0),IF($G$1="FRANÇAIS",VLOOKUP(D111,'DB Accessori'!$A:$U,19,0),IF($G$1="ENGLISH",VLOOKUP(D111,'DB Accessori'!$A:$U,17,0),"")))))=0,"",(IF($G$1="ITALIANO",VLOOKUP(D111,'DB Accessori'!$A:$U,21,0),IF($G$1="ESPAÑOL",VLOOKUP(D111,'DB Accessori'!$A:$U,20,0),IF($G$1="DEUTSCH",VLOOKUP(D111,'DB Accessori'!$A:$U,18,0),IF($G$1="FRANÇAIS",VLOOKUP(D111,'DB Accessori'!$A:$U,19,0),IF($G$1="ENGLISH",VLOOKUP(D111,'DB Accessori'!$A:$U,17,0),"")))))))</f>
        <v>ATF</v>
      </c>
      <c r="H111" s="129">
        <v>39</v>
      </c>
      <c r="I111" s="155">
        <f>VLOOKUP(D111,Prices!A:AA,HLOOKUP(I$1&amp;"D",Prices!A:AA,2,0),0)</f>
        <v>0.4</v>
      </c>
      <c r="J111" s="156">
        <f t="shared" si="6"/>
        <v>23.4</v>
      </c>
    </row>
    <row r="112" spans="1:10" s="62" customFormat="1" ht="39.950000000000003" customHeight="1" x14ac:dyDescent="0.2">
      <c r="A112" s="178"/>
      <c r="B112" s="126"/>
      <c r="C112" s="182" t="str">
        <f>IF($G$1="ITALIANO",VLOOKUP(D112,'DB Accessori'!$A:$P,6,0),IF($G$1="ESPAÑOL",VLOOKUP(D112,'DB Accessori'!$A:$P,5,0),IF($G$1="DEUTSCH",VLOOKUP(D112,'DB Accessori'!$A:$P,3,0),IF($G$1="FRANÇAIS",VLOOKUP(D112,'DB Accessori'!$A:$P,4,0),IF($G$1="ENGLISH",VLOOKUP(D112,'DB Accessori'!$A:$P,2,0),"")))))</f>
        <v>ATF</v>
      </c>
      <c r="D112" s="54" t="s">
        <v>999</v>
      </c>
      <c r="E112" s="130" t="str">
        <f>IF($G$1="ITALIANO",VLOOKUP(D112,'DB Accessori'!$A:$P,11,0),IF($G$1="ESPAÑOL",VLOOKUP(D112,'DB Accessori'!$A:$P,10,0),IF($G$1="DEUTSCH",VLOOKUP(D112,'DB Accessori'!$A:$P,8,0),IF($G$1="FRANÇAIS",VLOOKUP(D112,'DB Accessori'!$A:$P,9,0),IF($G$1="ENGLISH",VLOOKUP(D112,'DB Accessori'!$A:$P,7,0),"")))))</f>
        <v>A9</v>
      </c>
      <c r="F112" s="131" t="str">
        <f>IF($G$1="ITALIANO",VLOOKUP(D112,'DB Accessori'!$A:$P,16,0),IF($G$1="ESPAÑOL",VLOOKUP(D112,'DB Accessori'!$A:$P,15,0),IF($G$1="DEUTSCH",VLOOKUP(D112,'DB Accessori'!$A:$P,13,0),IF($G$1="FRANÇAIS",VLOOKUP(D112,'DB Accessori'!$A:$P,14,0),IF($G$1="ENGLISH",VLOOKUP(D112,'DB Accessori'!$A:$P,12,0),"")))))</f>
        <v>A9-FITTING FOR BMW, RENAULT, SAAB, FORD, RANGE-ROVER, JAGUAR</v>
      </c>
      <c r="G112" s="128" t="str">
        <f>IF(IF($G$1="ITALIANO",VLOOKUP(D112,'DB Accessori'!$A:$U,21,0),IF($G$1="ESPAÑOL",VLOOKUP(D112,'DB Accessori'!$A:$U,20,0),IF($G$1="DEUTSCH",VLOOKUP(D112,'DB Accessori'!$A:$U,18,0),IF($G$1="FRANÇAIS",VLOOKUP(D112,'DB Accessori'!$A:$U,19,0),IF($G$1="ENGLISH",VLOOKUP(D112,'DB Accessori'!$A:$U,17,0),"")))))=0,"",(IF($G$1="ITALIANO",VLOOKUP(D112,'DB Accessori'!$A:$U,21,0),IF($G$1="ESPAÑOL",VLOOKUP(D112,'DB Accessori'!$A:$U,20,0),IF($G$1="DEUTSCH",VLOOKUP(D112,'DB Accessori'!$A:$U,18,0),IF($G$1="FRANÇAIS",VLOOKUP(D112,'DB Accessori'!$A:$U,19,0),IF($G$1="ENGLISH",VLOOKUP(D112,'DB Accessori'!$A:$U,17,0),"")))))))</f>
        <v>ATF</v>
      </c>
      <c r="H112" s="129">
        <f>IF(I$1="Germany",VLOOKUP(D112,Prices!A:AA,16,0),VLOOKUP(D112,Prices!A:AA,3,0))</f>
        <v>136</v>
      </c>
      <c r="I112" s="155">
        <f>VLOOKUP(D112,Prices!A:AA,HLOOKUP(I$1&amp;"D",Prices!A:AA,2,0),0)</f>
        <v>0.4</v>
      </c>
      <c r="J112" s="156">
        <f t="shared" si="6"/>
        <v>81.599999999999994</v>
      </c>
    </row>
    <row r="113" spans="1:10" s="62" customFormat="1" ht="39.950000000000003" customHeight="1" x14ac:dyDescent="0.2">
      <c r="A113" s="178"/>
      <c r="B113" s="126"/>
      <c r="C113" s="182" t="str">
        <f>IF($G$1="ITALIANO",VLOOKUP(D113,'DB Accessori'!$A:$P,6,0),IF($G$1="ESPAÑOL",VLOOKUP(D113,'DB Accessori'!$A:$P,5,0),IF($G$1="DEUTSCH",VLOOKUP(D113,'DB Accessori'!$A:$P,3,0),IF($G$1="FRANÇAIS",VLOOKUP(D113,'DB Accessori'!$A:$P,4,0),IF($G$1="ENGLISH",VLOOKUP(D113,'DB Accessori'!$A:$P,2,0),"")))))</f>
        <v>ATF</v>
      </c>
      <c r="D113" s="54" t="s">
        <v>1001</v>
      </c>
      <c r="E113" s="130" t="str">
        <f>IF($G$1="ITALIANO",VLOOKUP(D113,'DB Accessori'!$A:$P,11,0),IF($G$1="ESPAÑOL",VLOOKUP(D113,'DB Accessori'!$A:$P,10,0),IF($G$1="DEUTSCH",VLOOKUP(D113,'DB Accessori'!$A:$P,8,0),IF($G$1="FRANÇAIS",VLOOKUP(D113,'DB Accessori'!$A:$P,9,0),IF($G$1="ENGLISH",VLOOKUP(D113,'DB Accessori'!$A:$P,7,0),"")))))</f>
        <v>A10</v>
      </c>
      <c r="F113" s="131" t="str">
        <f>IF($G$1="ITALIANO",VLOOKUP(D113,'DB Accessori'!$A:$P,16,0),IF($G$1="ESPAÑOL",VLOOKUP(D113,'DB Accessori'!$A:$P,15,0),IF($G$1="DEUTSCH",VLOOKUP(D113,'DB Accessori'!$A:$P,13,0),IF($G$1="FRANÇAIS",VLOOKUP(D113,'DB Accessori'!$A:$P,14,0),IF($G$1="ENGLISH",VLOOKUP(D113,'DB Accessori'!$A:$P,12,0),"")))))</f>
        <v>A10-FITTING FOR VOLVO</v>
      </c>
      <c r="G113" s="128" t="str">
        <f>IF(IF($G$1="ITALIANO",VLOOKUP(D113,'DB Accessori'!$A:$U,21,0),IF($G$1="ESPAÑOL",VLOOKUP(D113,'DB Accessori'!$A:$U,20,0),IF($G$1="DEUTSCH",VLOOKUP(D113,'DB Accessori'!$A:$U,18,0),IF($G$1="FRANÇAIS",VLOOKUP(D113,'DB Accessori'!$A:$U,19,0),IF($G$1="ENGLISH",VLOOKUP(D113,'DB Accessori'!$A:$U,17,0),"")))))=0,"",(IF($G$1="ITALIANO",VLOOKUP(D113,'DB Accessori'!$A:$U,21,0),IF($G$1="ESPAÑOL",VLOOKUP(D113,'DB Accessori'!$A:$U,20,0),IF($G$1="DEUTSCH",VLOOKUP(D113,'DB Accessori'!$A:$U,18,0),IF($G$1="FRANÇAIS",VLOOKUP(D113,'DB Accessori'!$A:$U,19,0),IF($G$1="ENGLISH",VLOOKUP(D113,'DB Accessori'!$A:$U,17,0),"")))))))</f>
        <v>ATF</v>
      </c>
      <c r="H113" s="129">
        <v>39</v>
      </c>
      <c r="I113" s="155">
        <f>VLOOKUP(D113,Prices!A:AA,HLOOKUP(I$1&amp;"D",Prices!A:AA,2,0),0)</f>
        <v>0.4</v>
      </c>
      <c r="J113" s="156">
        <f t="shared" si="6"/>
        <v>23.4</v>
      </c>
    </row>
    <row r="114" spans="1:10" s="62" customFormat="1" ht="39.950000000000003" customHeight="1" x14ac:dyDescent="0.2">
      <c r="A114" s="178"/>
      <c r="B114" s="126"/>
      <c r="C114" s="182" t="str">
        <f>IF($G$1="ITALIANO",VLOOKUP(D114,'DB Accessori'!$A:$P,6,0),IF($G$1="ESPAÑOL",VLOOKUP(D114,'DB Accessori'!$A:$P,5,0),IF($G$1="DEUTSCH",VLOOKUP(D114,'DB Accessori'!$A:$P,3,0),IF($G$1="FRANÇAIS",VLOOKUP(D114,'DB Accessori'!$A:$P,4,0),IF($G$1="ENGLISH",VLOOKUP(D114,'DB Accessori'!$A:$P,2,0),"")))))</f>
        <v>ATF</v>
      </c>
      <c r="D114" s="54" t="s">
        <v>1003</v>
      </c>
      <c r="E114" s="130" t="str">
        <f>IF($G$1="ITALIANO",VLOOKUP(D114,'DB Accessori'!$A:$P,11,0),IF($G$1="ESPAÑOL",VLOOKUP(D114,'DB Accessori'!$A:$P,10,0),IF($G$1="DEUTSCH",VLOOKUP(D114,'DB Accessori'!$A:$P,8,0),IF($G$1="FRANÇAIS",VLOOKUP(D114,'DB Accessori'!$A:$P,9,0),IF($G$1="ENGLISH",VLOOKUP(D114,'DB Accessori'!$A:$P,7,0),"")))))</f>
        <v>A11</v>
      </c>
      <c r="F114" s="131" t="str">
        <f>IF($G$1="ITALIANO",VLOOKUP(D114,'DB Accessori'!$A:$P,16,0),IF($G$1="ESPAÑOL",VLOOKUP(D114,'DB Accessori'!$A:$P,15,0),IF($G$1="DEUTSCH",VLOOKUP(D114,'DB Accessori'!$A:$P,13,0),IF($G$1="FRANÇAIS",VLOOKUP(D114,'DB Accessori'!$A:$P,14,0),IF($G$1="ENGLISH",VLOOKUP(D114,'DB Accessori'!$A:$P,12,0),"")))))</f>
        <v>A11-FITTING FOR GM</v>
      </c>
      <c r="G114" s="128" t="str">
        <f>IF(IF($G$1="ITALIANO",VLOOKUP(D114,'DB Accessori'!$A:$U,21,0),IF($G$1="ESPAÑOL",VLOOKUP(D114,'DB Accessori'!$A:$U,20,0),IF($G$1="DEUTSCH",VLOOKUP(D114,'DB Accessori'!$A:$U,18,0),IF($G$1="FRANÇAIS",VLOOKUP(D114,'DB Accessori'!$A:$U,19,0),IF($G$1="ENGLISH",VLOOKUP(D114,'DB Accessori'!$A:$U,17,0),"")))))=0,"",(IF($G$1="ITALIANO",VLOOKUP(D114,'DB Accessori'!$A:$U,21,0),IF($G$1="ESPAÑOL",VLOOKUP(D114,'DB Accessori'!$A:$U,20,0),IF($G$1="DEUTSCH",VLOOKUP(D114,'DB Accessori'!$A:$U,18,0),IF($G$1="FRANÇAIS",VLOOKUP(D114,'DB Accessori'!$A:$U,19,0),IF($G$1="ENGLISH",VLOOKUP(D114,'DB Accessori'!$A:$U,17,0),"")))))))</f>
        <v>ATF</v>
      </c>
      <c r="H114" s="129">
        <v>39</v>
      </c>
      <c r="I114" s="155">
        <f>VLOOKUP(D114,Prices!A:AA,HLOOKUP(I$1&amp;"D",Prices!A:AA,2,0),0)</f>
        <v>0.4</v>
      </c>
      <c r="J114" s="156">
        <f t="shared" si="6"/>
        <v>23.4</v>
      </c>
    </row>
    <row r="115" spans="1:10" s="62" customFormat="1" ht="39.950000000000003" customHeight="1" x14ac:dyDescent="0.2">
      <c r="A115" s="178"/>
      <c r="B115" s="126"/>
      <c r="C115" s="182" t="str">
        <f>IF($G$1="ITALIANO",VLOOKUP(D115,'DB Accessori'!$A:$P,6,0),IF($G$1="ESPAÑOL",VLOOKUP(D115,'DB Accessori'!$A:$P,5,0),IF($G$1="DEUTSCH",VLOOKUP(D115,'DB Accessori'!$A:$P,3,0),IF($G$1="FRANÇAIS",VLOOKUP(D115,'DB Accessori'!$A:$P,4,0),IF($G$1="ENGLISH",VLOOKUP(D115,'DB Accessori'!$A:$P,2,0),"")))))</f>
        <v>ATF</v>
      </c>
      <c r="D115" s="54" t="s">
        <v>1005</v>
      </c>
      <c r="E115" s="130" t="str">
        <f>IF($G$1="ITALIANO",VLOOKUP(D115,'DB Accessori'!$A:$P,11,0),IF($G$1="ESPAÑOL",VLOOKUP(D115,'DB Accessori'!$A:$P,10,0),IF($G$1="DEUTSCH",VLOOKUP(D115,'DB Accessori'!$A:$P,8,0),IF($G$1="FRANÇAIS",VLOOKUP(D115,'DB Accessori'!$A:$P,9,0),IF($G$1="ENGLISH",VLOOKUP(D115,'DB Accessori'!$A:$P,7,0),"")))))</f>
        <v>A12</v>
      </c>
      <c r="F115" s="131" t="str">
        <f>IF($G$1="ITALIANO",VLOOKUP(D115,'DB Accessori'!$A:$P,16,0),IF($G$1="ESPAÑOL",VLOOKUP(D115,'DB Accessori'!$A:$P,15,0),IF($G$1="DEUTSCH",VLOOKUP(D115,'DB Accessori'!$A:$P,13,0),IF($G$1="FRANÇAIS",VLOOKUP(D115,'DB Accessori'!$A:$P,14,0),IF($G$1="ENGLISH",VLOOKUP(D115,'DB Accessori'!$A:$P,12,0),"")))))</f>
        <v>A12-FITTING FOR JEEP, DODGE, OPEL</v>
      </c>
      <c r="G115" s="128" t="str">
        <f>IF(IF($G$1="ITALIANO",VLOOKUP(D115,'DB Accessori'!$A:$U,21,0),IF($G$1="ESPAÑOL",VLOOKUP(D115,'DB Accessori'!$A:$U,20,0),IF($G$1="DEUTSCH",VLOOKUP(D115,'DB Accessori'!$A:$U,18,0),IF($G$1="FRANÇAIS",VLOOKUP(D115,'DB Accessori'!$A:$U,19,0),IF($G$1="ENGLISH",VLOOKUP(D115,'DB Accessori'!$A:$U,17,0),"")))))=0,"",(IF($G$1="ITALIANO",VLOOKUP(D115,'DB Accessori'!$A:$U,21,0),IF($G$1="ESPAÑOL",VLOOKUP(D115,'DB Accessori'!$A:$U,20,0),IF($G$1="DEUTSCH",VLOOKUP(D115,'DB Accessori'!$A:$U,18,0),IF($G$1="FRANÇAIS",VLOOKUP(D115,'DB Accessori'!$A:$U,19,0),IF($G$1="ENGLISH",VLOOKUP(D115,'DB Accessori'!$A:$U,17,0),"")))))))</f>
        <v>ATF</v>
      </c>
      <c r="H115" s="129">
        <v>39</v>
      </c>
      <c r="I115" s="155">
        <f>VLOOKUP(D115,Prices!A:AA,HLOOKUP(I$1&amp;"D",Prices!A:AA,2,0),0)</f>
        <v>0.4</v>
      </c>
      <c r="J115" s="156">
        <f t="shared" si="6"/>
        <v>23.4</v>
      </c>
    </row>
    <row r="116" spans="1:10" s="62" customFormat="1" ht="39.950000000000003" customHeight="1" x14ac:dyDescent="0.2">
      <c r="A116" s="178"/>
      <c r="B116" s="126"/>
      <c r="C116" s="182" t="str">
        <f>IF($G$1="ITALIANO",VLOOKUP(D116,'DB Accessori'!$A:$P,6,0),IF($G$1="ESPAÑOL",VLOOKUP(D116,'DB Accessori'!$A:$P,5,0),IF($G$1="DEUTSCH",VLOOKUP(D116,'DB Accessori'!$A:$P,3,0),IF($G$1="FRANÇAIS",VLOOKUP(D116,'DB Accessori'!$A:$P,4,0),IF($G$1="ENGLISH",VLOOKUP(D116,'DB Accessori'!$A:$P,2,0),"")))))</f>
        <v>ATF</v>
      </c>
      <c r="D116" s="54" t="s">
        <v>1007</v>
      </c>
      <c r="E116" s="130" t="str">
        <f>IF($G$1="ITALIANO",VLOOKUP(D116,'DB Accessori'!$A:$P,11,0),IF($G$1="ESPAÑOL",VLOOKUP(D116,'DB Accessori'!$A:$P,10,0),IF($G$1="DEUTSCH",VLOOKUP(D116,'DB Accessori'!$A:$P,8,0),IF($G$1="FRANÇAIS",VLOOKUP(D116,'DB Accessori'!$A:$P,9,0),IF($G$1="ENGLISH",VLOOKUP(D116,'DB Accessori'!$A:$P,7,0),"")))))</f>
        <v>A13</v>
      </c>
      <c r="F116" s="131" t="str">
        <f>IF($G$1="ITALIANO",VLOOKUP(D116,'DB Accessori'!$A:$P,16,0),IF($G$1="ESPAÑOL",VLOOKUP(D116,'DB Accessori'!$A:$P,15,0),IF($G$1="DEUTSCH",VLOOKUP(D116,'DB Accessori'!$A:$P,13,0),IF($G$1="FRANÇAIS",VLOOKUP(D116,'DB Accessori'!$A:$P,14,0),IF($G$1="ENGLISH",VLOOKUP(D116,'DB Accessori'!$A:$P,12,0),"")))))</f>
        <v>A13-FITTING FOR JEEP</v>
      </c>
      <c r="G116" s="128" t="str">
        <f>IF(IF($G$1="ITALIANO",VLOOKUP(D116,'DB Accessori'!$A:$U,21,0),IF($G$1="ESPAÑOL",VLOOKUP(D116,'DB Accessori'!$A:$U,20,0),IF($G$1="DEUTSCH",VLOOKUP(D116,'DB Accessori'!$A:$U,18,0),IF($G$1="FRANÇAIS",VLOOKUP(D116,'DB Accessori'!$A:$U,19,0),IF($G$1="ENGLISH",VLOOKUP(D116,'DB Accessori'!$A:$U,17,0),"")))))=0,"",(IF($G$1="ITALIANO",VLOOKUP(D116,'DB Accessori'!$A:$U,21,0),IF($G$1="ESPAÑOL",VLOOKUP(D116,'DB Accessori'!$A:$U,20,0),IF($G$1="DEUTSCH",VLOOKUP(D116,'DB Accessori'!$A:$U,18,0),IF($G$1="FRANÇAIS",VLOOKUP(D116,'DB Accessori'!$A:$U,19,0),IF($G$1="ENGLISH",VLOOKUP(D116,'DB Accessori'!$A:$U,17,0),"")))))))</f>
        <v>ATF</v>
      </c>
      <c r="H116" s="129">
        <v>39</v>
      </c>
      <c r="I116" s="155">
        <f>VLOOKUP(D116,Prices!A:AA,HLOOKUP(I$1&amp;"D",Prices!A:AA,2,0),0)</f>
        <v>0.4</v>
      </c>
      <c r="J116" s="156">
        <f t="shared" si="6"/>
        <v>23.4</v>
      </c>
    </row>
    <row r="117" spans="1:10" s="62" customFormat="1" ht="39.950000000000003" customHeight="1" x14ac:dyDescent="0.2">
      <c r="A117" s="178"/>
      <c r="B117" s="126"/>
      <c r="C117" s="182" t="str">
        <f>IF($G$1="ITALIANO",VLOOKUP(D117,'DB Accessori'!$A:$P,6,0),IF($G$1="ESPAÑOL",VLOOKUP(D117,'DB Accessori'!$A:$P,5,0),IF($G$1="DEUTSCH",VLOOKUP(D117,'DB Accessori'!$A:$P,3,0),IF($G$1="FRANÇAIS",VLOOKUP(D117,'DB Accessori'!$A:$P,4,0),IF($G$1="ENGLISH",VLOOKUP(D117,'DB Accessori'!$A:$P,2,0),"")))))</f>
        <v>ATF</v>
      </c>
      <c r="D117" s="54" t="s">
        <v>1009</v>
      </c>
      <c r="E117" s="130" t="str">
        <f>IF($G$1="ITALIANO",VLOOKUP(D117,'DB Accessori'!$A:$P,11,0),IF($G$1="ESPAÑOL",VLOOKUP(D117,'DB Accessori'!$A:$P,10,0),IF($G$1="DEUTSCH",VLOOKUP(D117,'DB Accessori'!$A:$P,8,0),IF($G$1="FRANÇAIS",VLOOKUP(D117,'DB Accessori'!$A:$P,9,0),IF($G$1="ENGLISH",VLOOKUP(D117,'DB Accessori'!$A:$P,7,0),"")))))</f>
        <v>A14</v>
      </c>
      <c r="F117" s="131" t="str">
        <f>IF($G$1="ITALIANO",VLOOKUP(D117,'DB Accessori'!$A:$P,16,0),IF($G$1="ESPAÑOL",VLOOKUP(D117,'DB Accessori'!$A:$P,15,0),IF($G$1="DEUTSCH",VLOOKUP(D117,'DB Accessori'!$A:$P,13,0),IF($G$1="FRANÇAIS",VLOOKUP(D117,'DB Accessori'!$A:$P,14,0),IF($G$1="ENGLISH",VLOOKUP(D117,'DB Accessori'!$A:$P,12,0),"")))))</f>
        <v>A14-SET OF 4 UNIVERSAL RUBBER EXTENSIONS (8,10,13,15mm)</v>
      </c>
      <c r="G117" s="128" t="str">
        <f>IF(IF($G$1="ITALIANO",VLOOKUP(D117,'DB Accessori'!$A:$U,21,0),IF($G$1="ESPAÑOL",VLOOKUP(D117,'DB Accessori'!$A:$U,20,0),IF($G$1="DEUTSCH",VLOOKUP(D117,'DB Accessori'!$A:$U,18,0),IF($G$1="FRANÇAIS",VLOOKUP(D117,'DB Accessori'!$A:$U,19,0),IF($G$1="ENGLISH",VLOOKUP(D117,'DB Accessori'!$A:$U,17,0),"")))))=0,"",(IF($G$1="ITALIANO",VLOOKUP(D117,'DB Accessori'!$A:$U,21,0),IF($G$1="ESPAÑOL",VLOOKUP(D117,'DB Accessori'!$A:$U,20,0),IF($G$1="DEUTSCH",VLOOKUP(D117,'DB Accessori'!$A:$U,18,0),IF($G$1="FRANÇAIS",VLOOKUP(D117,'DB Accessori'!$A:$U,19,0),IF($G$1="ENGLISH",VLOOKUP(D117,'DB Accessori'!$A:$U,17,0),"")))))))</f>
        <v>ATF</v>
      </c>
      <c r="H117" s="129">
        <v>57</v>
      </c>
      <c r="I117" s="155">
        <f>VLOOKUP(D117,Prices!A:AA,HLOOKUP(I$1&amp;"D",Prices!A:AA,2,0),0)</f>
        <v>0.4</v>
      </c>
      <c r="J117" s="156">
        <f t="shared" si="6"/>
        <v>34.199999999999996</v>
      </c>
    </row>
    <row r="118" spans="1:10" s="62" customFormat="1" ht="39.950000000000003" customHeight="1" x14ac:dyDescent="0.2">
      <c r="A118" s="178"/>
      <c r="B118" s="126"/>
      <c r="C118" s="182" t="str">
        <f>IF($G$1="ITALIANO",VLOOKUP(D118,'DB Accessori'!$A:$P,6,0),IF($G$1="ESPAÑOL",VLOOKUP(D118,'DB Accessori'!$A:$P,5,0),IF($G$1="DEUTSCH",VLOOKUP(D118,'DB Accessori'!$A:$P,3,0),IF($G$1="FRANÇAIS",VLOOKUP(D118,'DB Accessori'!$A:$P,4,0),IF($G$1="ENGLISH",VLOOKUP(D118,'DB Accessori'!$A:$P,2,0),"")))))</f>
        <v>ATF</v>
      </c>
      <c r="D118" s="54" t="s">
        <v>1011</v>
      </c>
      <c r="E118" s="130" t="str">
        <f>IF($G$1="ITALIANO",VLOOKUP(D118,'DB Accessori'!$A:$P,11,0),IF($G$1="ESPAÑOL",VLOOKUP(D118,'DB Accessori'!$A:$P,10,0),IF($G$1="DEUTSCH",VLOOKUP(D118,'DB Accessori'!$A:$P,8,0),IF($G$1="FRANÇAIS",VLOOKUP(D118,'DB Accessori'!$A:$P,9,0),IF($G$1="ENGLISH",VLOOKUP(D118,'DB Accessori'!$A:$P,7,0),"")))))</f>
        <v>A15</v>
      </c>
      <c r="F118" s="131" t="str">
        <f>IF($G$1="ITALIANO",VLOOKUP(D118,'DB Accessori'!$A:$P,16,0),IF($G$1="ESPAÑOL",VLOOKUP(D118,'DB Accessori'!$A:$P,15,0),IF($G$1="DEUTSCH",VLOOKUP(D118,'DB Accessori'!$A:$P,13,0),IF($G$1="FRANÇAIS",VLOOKUP(D118,'DB Accessori'!$A:$P,14,0),IF($G$1="ENGLISH",VLOOKUP(D118,'DB Accessori'!$A:$P,12,0),"")))))</f>
        <v>A15-FITTING FOR BMW, VOLVO, AUDI, MERCEDES-BENZ, RENAULT, SAAB, FORD</v>
      </c>
      <c r="G118" s="128" t="str">
        <f>IF(IF($G$1="ITALIANO",VLOOKUP(D118,'DB Accessori'!$A:$U,21,0),IF($G$1="ESPAÑOL",VLOOKUP(D118,'DB Accessori'!$A:$U,20,0),IF($G$1="DEUTSCH",VLOOKUP(D118,'DB Accessori'!$A:$U,18,0),IF($G$1="FRANÇAIS",VLOOKUP(D118,'DB Accessori'!$A:$U,19,0),IF($G$1="ENGLISH",VLOOKUP(D118,'DB Accessori'!$A:$U,17,0),"")))))=0,"",(IF($G$1="ITALIANO",VLOOKUP(D118,'DB Accessori'!$A:$U,21,0),IF($G$1="ESPAÑOL",VLOOKUP(D118,'DB Accessori'!$A:$U,20,0),IF($G$1="DEUTSCH",VLOOKUP(D118,'DB Accessori'!$A:$U,18,0),IF($G$1="FRANÇAIS",VLOOKUP(D118,'DB Accessori'!$A:$U,19,0),IF($G$1="ENGLISH",VLOOKUP(D118,'DB Accessori'!$A:$U,17,0),"")))))))</f>
        <v>ATF</v>
      </c>
      <c r="H118" s="129">
        <v>121</v>
      </c>
      <c r="I118" s="155">
        <f>VLOOKUP(D118,Prices!A:AA,HLOOKUP(I$1&amp;"D",Prices!A:AA,2,0),0)</f>
        <v>0.4</v>
      </c>
      <c r="J118" s="156">
        <f t="shared" si="6"/>
        <v>72.599999999999994</v>
      </c>
    </row>
    <row r="119" spans="1:10" s="62" customFormat="1" ht="39.950000000000003" customHeight="1" x14ac:dyDescent="0.2">
      <c r="A119" s="178"/>
      <c r="B119" s="126"/>
      <c r="C119" s="182" t="str">
        <f>IF($G$1="ITALIANO",VLOOKUP(D119,'DB Accessori'!$A:$P,6,0),IF($G$1="ESPAÑOL",VLOOKUP(D119,'DB Accessori'!$A:$P,5,0),IF($G$1="DEUTSCH",VLOOKUP(D119,'DB Accessori'!$A:$P,3,0),IF($G$1="FRANÇAIS",VLOOKUP(D119,'DB Accessori'!$A:$P,4,0),IF($G$1="ENGLISH",VLOOKUP(D119,'DB Accessori'!$A:$P,2,0),"")))))</f>
        <v>ATF</v>
      </c>
      <c r="D119" s="54" t="s">
        <v>1013</v>
      </c>
      <c r="E119" s="130" t="str">
        <f>IF($G$1="ITALIANO",VLOOKUP(D119,'DB Accessori'!$A:$P,11,0),IF($G$1="ESPAÑOL",VLOOKUP(D119,'DB Accessori'!$A:$P,10,0),IF($G$1="DEUTSCH",VLOOKUP(D119,'DB Accessori'!$A:$P,8,0),IF($G$1="FRANÇAIS",VLOOKUP(D119,'DB Accessori'!$A:$P,9,0),IF($G$1="ENGLISH",VLOOKUP(D119,'DB Accessori'!$A:$P,7,0),"")))))</f>
        <v>A16</v>
      </c>
      <c r="F119" s="131" t="str">
        <f>IF($G$1="ITALIANO",VLOOKUP(D119,'DB Accessori'!$A:$P,16,0),IF($G$1="ESPAÑOL",VLOOKUP(D119,'DB Accessori'!$A:$P,15,0),IF($G$1="DEUTSCH",VLOOKUP(D119,'DB Accessori'!$A:$P,13,0),IF($G$1="FRANÇAIS",VLOOKUP(D119,'DB Accessori'!$A:$P,14,0),IF($G$1="ENGLISH",VLOOKUP(D119,'DB Accessori'!$A:$P,12,0),"")))))</f>
        <v>A16-FITTING FOR JAGUAR, FORD, MAZDA</v>
      </c>
      <c r="G119" s="128" t="str">
        <f>IF(IF($G$1="ITALIANO",VLOOKUP(D119,'DB Accessori'!$A:$U,21,0),IF($G$1="ESPAÑOL",VLOOKUP(D119,'DB Accessori'!$A:$U,20,0),IF($G$1="DEUTSCH",VLOOKUP(D119,'DB Accessori'!$A:$U,18,0),IF($G$1="FRANÇAIS",VLOOKUP(D119,'DB Accessori'!$A:$U,19,0),IF($G$1="ENGLISH",VLOOKUP(D119,'DB Accessori'!$A:$U,17,0),"")))))=0,"",(IF($G$1="ITALIANO",VLOOKUP(D119,'DB Accessori'!$A:$U,21,0),IF($G$1="ESPAÑOL",VLOOKUP(D119,'DB Accessori'!$A:$U,20,0),IF($G$1="DEUTSCH",VLOOKUP(D119,'DB Accessori'!$A:$U,18,0),IF($G$1="FRANÇAIS",VLOOKUP(D119,'DB Accessori'!$A:$U,19,0),IF($G$1="ENGLISH",VLOOKUP(D119,'DB Accessori'!$A:$U,17,0),"")))))))</f>
        <v>ATF</v>
      </c>
      <c r="H119" s="129">
        <v>26</v>
      </c>
      <c r="I119" s="155">
        <f>VLOOKUP(D119,Prices!A:AA,HLOOKUP(I$1&amp;"D",Prices!A:AA,2,0),0)</f>
        <v>0.4</v>
      </c>
      <c r="J119" s="156">
        <f t="shared" si="6"/>
        <v>15.6</v>
      </c>
    </row>
    <row r="120" spans="1:10" s="62" customFormat="1" ht="39.950000000000003" customHeight="1" x14ac:dyDescent="0.2">
      <c r="A120" s="178"/>
      <c r="B120" s="126"/>
      <c r="C120" s="182" t="str">
        <f>IF($G$1="ITALIANO",VLOOKUP(D120,'DB Accessori'!$A:$P,6,0),IF($G$1="ESPAÑOL",VLOOKUP(D120,'DB Accessori'!$A:$P,5,0),IF($G$1="DEUTSCH",VLOOKUP(D120,'DB Accessori'!$A:$P,3,0),IF($G$1="FRANÇAIS",VLOOKUP(D120,'DB Accessori'!$A:$P,4,0),IF($G$1="ENGLISH",VLOOKUP(D120,'DB Accessori'!$A:$P,2,0),"")))))</f>
        <v>ATF</v>
      </c>
      <c r="D120" s="54" t="s">
        <v>1015</v>
      </c>
      <c r="E120" s="130" t="str">
        <f>IF($G$1="ITALIANO",VLOOKUP(D120,'DB Accessori'!$A:$P,11,0),IF($G$1="ESPAÑOL",VLOOKUP(D120,'DB Accessori'!$A:$P,10,0),IF($G$1="DEUTSCH",VLOOKUP(D120,'DB Accessori'!$A:$P,8,0),IF($G$1="FRANÇAIS",VLOOKUP(D120,'DB Accessori'!$A:$P,9,0),IF($G$1="ENGLISH",VLOOKUP(D120,'DB Accessori'!$A:$P,7,0),"")))))</f>
        <v>A17</v>
      </c>
      <c r="F120" s="131" t="str">
        <f>IF($G$1="ITALIANO",VLOOKUP(D120,'DB Accessori'!$A:$P,16,0),IF($G$1="ESPAÑOL",VLOOKUP(D120,'DB Accessori'!$A:$P,15,0),IF($G$1="DEUTSCH",VLOOKUP(D120,'DB Accessori'!$A:$P,13,0),IF($G$1="FRANÇAIS",VLOOKUP(D120,'DB Accessori'!$A:$P,14,0),IF($G$1="ENGLISH",VLOOKUP(D120,'DB Accessori'!$A:$P,12,0),"")))))</f>
        <v>A17-AUTOMATIC GEARBOX OIL CONNECTOR FOR FILLING FROM THE BOTTOM</v>
      </c>
      <c r="G120" s="128" t="str">
        <f>IF(IF($G$1="ITALIANO",VLOOKUP(D120,'DB Accessori'!$A:$U,21,0),IF($G$1="ESPAÑOL",VLOOKUP(D120,'DB Accessori'!$A:$U,20,0),IF($G$1="DEUTSCH",VLOOKUP(D120,'DB Accessori'!$A:$U,18,0),IF($G$1="FRANÇAIS",VLOOKUP(D120,'DB Accessori'!$A:$U,19,0),IF($G$1="ENGLISH",VLOOKUP(D120,'DB Accessori'!$A:$U,17,0),"")))))=0,"",(IF($G$1="ITALIANO",VLOOKUP(D120,'DB Accessori'!$A:$U,21,0),IF($G$1="ESPAÑOL",VLOOKUP(D120,'DB Accessori'!$A:$U,20,0),IF($G$1="DEUTSCH",VLOOKUP(D120,'DB Accessori'!$A:$U,18,0),IF($G$1="FRANÇAIS",VLOOKUP(D120,'DB Accessori'!$A:$U,19,0),IF($G$1="ENGLISH",VLOOKUP(D120,'DB Accessori'!$A:$U,17,0),"")))))))</f>
        <v>ATF</v>
      </c>
      <c r="H120" s="129">
        <v>39</v>
      </c>
      <c r="I120" s="155">
        <f>VLOOKUP(D120,Prices!A:AA,HLOOKUP(I$1&amp;"D",Prices!A:AA,2,0),0)</f>
        <v>0.4</v>
      </c>
      <c r="J120" s="156">
        <f t="shared" si="6"/>
        <v>23.4</v>
      </c>
    </row>
    <row r="121" spans="1:10" s="62" customFormat="1" ht="39.950000000000003" customHeight="1" x14ac:dyDescent="0.2">
      <c r="A121" s="178"/>
      <c r="B121" s="126"/>
      <c r="C121" s="182" t="str">
        <f>IF($G$1="ITALIANO",VLOOKUP(D121,'DB Accessori'!$A:$P,6,0),IF($G$1="ESPAÑOL",VLOOKUP(D121,'DB Accessori'!$A:$P,5,0),IF($G$1="DEUTSCH",VLOOKUP(D121,'DB Accessori'!$A:$P,3,0),IF($G$1="FRANÇAIS",VLOOKUP(D121,'DB Accessori'!$A:$P,4,0),IF($G$1="ENGLISH",VLOOKUP(D121,'DB Accessori'!$A:$P,2,0),"")))))</f>
        <v>ATF</v>
      </c>
      <c r="D121" s="54" t="s">
        <v>1017</v>
      </c>
      <c r="E121" s="130" t="str">
        <f>IF($G$1="ITALIANO",VLOOKUP(D121,'DB Accessori'!$A:$P,11,0),IF($G$1="ESPAÑOL",VLOOKUP(D121,'DB Accessori'!$A:$P,10,0),IF($G$1="DEUTSCH",VLOOKUP(D121,'DB Accessori'!$A:$P,8,0),IF($G$1="FRANÇAIS",VLOOKUP(D121,'DB Accessori'!$A:$P,9,0),IF($G$1="ENGLISH",VLOOKUP(D121,'DB Accessori'!$A:$P,7,0),"")))))</f>
        <v>A18</v>
      </c>
      <c r="F121" s="131" t="str">
        <f>IF($G$1="ITALIANO",VLOOKUP(D121,'DB Accessori'!$A:$P,16,0),IF($G$1="ESPAÑOL",VLOOKUP(D121,'DB Accessori'!$A:$P,15,0),IF($G$1="DEUTSCH",VLOOKUP(D121,'DB Accessori'!$A:$P,13,0),IF($G$1="FRANÇAIS",VLOOKUP(D121,'DB Accessori'!$A:$P,14,0),IF($G$1="ENGLISH",VLOOKUP(D121,'DB Accessori'!$A:$P,12,0),"")))))</f>
        <v>A18-FITTING FOR HYUNDAI, TOYOTA, KIA, MITSUBISHI, ISUZU</v>
      </c>
      <c r="G121" s="128" t="str">
        <f>IF(IF($G$1="ITALIANO",VLOOKUP(D121,'DB Accessori'!$A:$U,21,0),IF($G$1="ESPAÑOL",VLOOKUP(D121,'DB Accessori'!$A:$U,20,0),IF($G$1="DEUTSCH",VLOOKUP(D121,'DB Accessori'!$A:$U,18,0),IF($G$1="FRANÇAIS",VLOOKUP(D121,'DB Accessori'!$A:$U,19,0),IF($G$1="ENGLISH",VLOOKUP(D121,'DB Accessori'!$A:$U,17,0),"")))))=0,"",(IF($G$1="ITALIANO",VLOOKUP(D121,'DB Accessori'!$A:$U,21,0),IF($G$1="ESPAÑOL",VLOOKUP(D121,'DB Accessori'!$A:$U,20,0),IF($G$1="DEUTSCH",VLOOKUP(D121,'DB Accessori'!$A:$U,18,0),IF($G$1="FRANÇAIS",VLOOKUP(D121,'DB Accessori'!$A:$U,19,0),IF($G$1="ENGLISH",VLOOKUP(D121,'DB Accessori'!$A:$U,17,0),"")))))))</f>
        <v>ATF</v>
      </c>
      <c r="H121" s="129">
        <v>31</v>
      </c>
      <c r="I121" s="155">
        <f>VLOOKUP(D121,Prices!A:AA,HLOOKUP(I$1&amp;"D",Prices!A:AA,2,0),0)</f>
        <v>0.4</v>
      </c>
      <c r="J121" s="156">
        <f t="shared" si="6"/>
        <v>18.599999999999998</v>
      </c>
    </row>
    <row r="122" spans="1:10" s="62" customFormat="1" ht="39.950000000000003" customHeight="1" x14ac:dyDescent="0.2">
      <c r="A122" s="178"/>
      <c r="B122" s="126"/>
      <c r="C122" s="182" t="str">
        <f>IF($G$1="ITALIANO",VLOOKUP(D122,'DB Accessori'!$A:$P,6,0),IF($G$1="ESPAÑOL",VLOOKUP(D122,'DB Accessori'!$A:$P,5,0),IF($G$1="DEUTSCH",VLOOKUP(D122,'DB Accessori'!$A:$P,3,0),IF($G$1="FRANÇAIS",VLOOKUP(D122,'DB Accessori'!$A:$P,4,0),IF($G$1="ENGLISH",VLOOKUP(D122,'DB Accessori'!$A:$P,2,0),"")))))</f>
        <v>ATF</v>
      </c>
      <c r="D122" s="54" t="s">
        <v>1019</v>
      </c>
      <c r="E122" s="130" t="str">
        <f>IF($G$1="ITALIANO",VLOOKUP(D122,'DB Accessori'!$A:$P,11,0),IF($G$1="ESPAÑOL",VLOOKUP(D122,'DB Accessori'!$A:$P,10,0),IF($G$1="DEUTSCH",VLOOKUP(D122,'DB Accessori'!$A:$P,8,0),IF($G$1="FRANÇAIS",VLOOKUP(D122,'DB Accessori'!$A:$P,9,0),IF($G$1="ENGLISH",VLOOKUP(D122,'DB Accessori'!$A:$P,7,0),"")))))</f>
        <v>A19</v>
      </c>
      <c r="F122" s="131" t="str">
        <f>IF($G$1="ITALIANO",VLOOKUP(D122,'DB Accessori'!$A:$P,16,0),IF($G$1="ESPAÑOL",VLOOKUP(D122,'DB Accessori'!$A:$P,15,0),IF($G$1="DEUTSCH",VLOOKUP(D122,'DB Accessori'!$A:$P,13,0),IF($G$1="FRANÇAIS",VLOOKUP(D122,'DB Accessori'!$A:$P,14,0),IF($G$1="ENGLISH",VLOOKUP(D122,'DB Accessori'!$A:$P,12,0),"")))))</f>
        <v>A19-FITTING FOR VOLVO</v>
      </c>
      <c r="G122" s="128" t="str">
        <f>IF(IF($G$1="ITALIANO",VLOOKUP(D122,'DB Accessori'!$A:$U,21,0),IF($G$1="ESPAÑOL",VLOOKUP(D122,'DB Accessori'!$A:$U,20,0),IF($G$1="DEUTSCH",VLOOKUP(D122,'DB Accessori'!$A:$U,18,0),IF($G$1="FRANÇAIS",VLOOKUP(D122,'DB Accessori'!$A:$U,19,0),IF($G$1="ENGLISH",VLOOKUP(D122,'DB Accessori'!$A:$U,17,0),"")))))=0,"",(IF($G$1="ITALIANO",VLOOKUP(D122,'DB Accessori'!$A:$U,21,0),IF($G$1="ESPAÑOL",VLOOKUP(D122,'DB Accessori'!$A:$U,20,0),IF($G$1="DEUTSCH",VLOOKUP(D122,'DB Accessori'!$A:$U,18,0),IF($G$1="FRANÇAIS",VLOOKUP(D122,'DB Accessori'!$A:$U,19,0),IF($G$1="ENGLISH",VLOOKUP(D122,'DB Accessori'!$A:$U,17,0),"")))))))</f>
        <v>ATF</v>
      </c>
      <c r="H122" s="129">
        <v>103</v>
      </c>
      <c r="I122" s="155">
        <f>VLOOKUP(D122,Prices!A:AA,HLOOKUP(I$1&amp;"D",Prices!A:AA,2,0),0)</f>
        <v>0.4</v>
      </c>
      <c r="J122" s="156">
        <f t="shared" si="6"/>
        <v>61.8</v>
      </c>
    </row>
    <row r="123" spans="1:10" s="62" customFormat="1" ht="39.950000000000003" customHeight="1" x14ac:dyDescent="0.2">
      <c r="A123" s="178"/>
      <c r="B123" s="126"/>
      <c r="C123" s="182" t="str">
        <f>IF($G$1="ITALIANO",VLOOKUP(D123,'DB Accessori'!$A:$P,6,0),IF($G$1="ESPAÑOL",VLOOKUP(D123,'DB Accessori'!$A:$P,5,0),IF($G$1="DEUTSCH",VLOOKUP(D123,'DB Accessori'!$A:$P,3,0),IF($G$1="FRANÇAIS",VLOOKUP(D123,'DB Accessori'!$A:$P,4,0),IF($G$1="ENGLISH",VLOOKUP(D123,'DB Accessori'!$A:$P,2,0),"")))))</f>
        <v>ATF</v>
      </c>
      <c r="D123" s="54" t="s">
        <v>1021</v>
      </c>
      <c r="E123" s="130" t="str">
        <f>IF($G$1="ITALIANO",VLOOKUP(D123,'DB Accessori'!$A:$P,11,0),IF($G$1="ESPAÑOL",VLOOKUP(D123,'DB Accessori'!$A:$P,10,0),IF($G$1="DEUTSCH",VLOOKUP(D123,'DB Accessori'!$A:$P,8,0),IF($G$1="FRANÇAIS",VLOOKUP(D123,'DB Accessori'!$A:$P,9,0),IF($G$1="ENGLISH",VLOOKUP(D123,'DB Accessori'!$A:$P,7,0),"")))))</f>
        <v>A20</v>
      </c>
      <c r="F123" s="131" t="str">
        <f>IF($G$1="ITALIANO",VLOOKUP(D123,'DB Accessori'!$A:$P,16,0),IF($G$1="ESPAÑOL",VLOOKUP(D123,'DB Accessori'!$A:$P,15,0),IF($G$1="DEUTSCH",VLOOKUP(D123,'DB Accessori'!$A:$P,13,0),IF($G$1="FRANÇAIS",VLOOKUP(D123,'DB Accessori'!$A:$P,14,0),IF($G$1="ENGLISH",VLOOKUP(D123,'DB Accessori'!$A:$P,12,0),"")))))</f>
        <v>A20-FITTING FOR FIAT, JEEP, LAND-ROVER</v>
      </c>
      <c r="G123" s="128" t="str">
        <f>IF(IF($G$1="ITALIANO",VLOOKUP(D123,'DB Accessori'!$A:$U,21,0),IF($G$1="ESPAÑOL",VLOOKUP(D123,'DB Accessori'!$A:$U,20,0),IF($G$1="DEUTSCH",VLOOKUP(D123,'DB Accessori'!$A:$U,18,0),IF($G$1="FRANÇAIS",VLOOKUP(D123,'DB Accessori'!$A:$U,19,0),IF($G$1="ENGLISH",VLOOKUP(D123,'DB Accessori'!$A:$U,17,0),"")))))=0,"",(IF($G$1="ITALIANO",VLOOKUP(D123,'DB Accessori'!$A:$U,21,0),IF($G$1="ESPAÑOL",VLOOKUP(D123,'DB Accessori'!$A:$U,20,0),IF($G$1="DEUTSCH",VLOOKUP(D123,'DB Accessori'!$A:$U,18,0),IF($G$1="FRANÇAIS",VLOOKUP(D123,'DB Accessori'!$A:$U,19,0),IF($G$1="ENGLISH",VLOOKUP(D123,'DB Accessori'!$A:$U,17,0),"")))))))</f>
        <v>ATF</v>
      </c>
      <c r="H123" s="129">
        <v>145</v>
      </c>
      <c r="I123" s="155">
        <f>VLOOKUP(D123,Prices!A:AA,HLOOKUP(I$1&amp;"D",Prices!A:AA,2,0),0)</f>
        <v>0.4</v>
      </c>
      <c r="J123" s="156">
        <f t="shared" si="6"/>
        <v>87</v>
      </c>
    </row>
    <row r="124" spans="1:10" s="62" customFormat="1" ht="39.950000000000003" customHeight="1" x14ac:dyDescent="0.2">
      <c r="A124" s="178"/>
      <c r="B124" s="126"/>
      <c r="C124" s="182" t="str">
        <f>IF($G$1="ITALIANO",VLOOKUP(D124,'DB Accessori'!$A:$P,6,0),IF($G$1="ESPAÑOL",VLOOKUP(D124,'DB Accessori'!$A:$P,5,0),IF($G$1="DEUTSCH",VLOOKUP(D124,'DB Accessori'!$A:$P,3,0),IF($G$1="FRANÇAIS",VLOOKUP(D124,'DB Accessori'!$A:$P,4,0),IF($G$1="ENGLISH",VLOOKUP(D124,'DB Accessori'!$A:$P,2,0),"")))))</f>
        <v>ATF</v>
      </c>
      <c r="D124" s="54" t="s">
        <v>1023</v>
      </c>
      <c r="E124" s="130" t="str">
        <f>IF($G$1="ITALIANO",VLOOKUP(D124,'DB Accessori'!$A:$P,11,0),IF($G$1="ESPAÑOL",VLOOKUP(D124,'DB Accessori'!$A:$P,10,0),IF($G$1="DEUTSCH",VLOOKUP(D124,'DB Accessori'!$A:$P,8,0),IF($G$1="FRANÇAIS",VLOOKUP(D124,'DB Accessori'!$A:$P,9,0),IF($G$1="ENGLISH",VLOOKUP(D124,'DB Accessori'!$A:$P,7,0),"")))))</f>
        <v>A21</v>
      </c>
      <c r="F124" s="131" t="str">
        <f>IF($G$1="ITALIANO",VLOOKUP(D124,'DB Accessori'!$A:$P,16,0),IF($G$1="ESPAÑOL",VLOOKUP(D124,'DB Accessori'!$A:$P,15,0),IF($G$1="DEUTSCH",VLOOKUP(D124,'DB Accessori'!$A:$P,13,0),IF($G$1="FRANÇAIS",VLOOKUP(D124,'DB Accessori'!$A:$P,14,0),IF($G$1="ENGLISH",VLOOKUP(D124,'DB Accessori'!$A:$P,12,0),"")))))</f>
        <v>A21-FITTING FOR TOYOTA, SUZUKI, MAZDA</v>
      </c>
      <c r="G124" s="128" t="str">
        <f>IF(IF($G$1="ITALIANO",VLOOKUP(D124,'DB Accessori'!$A:$U,21,0),IF($G$1="ESPAÑOL",VLOOKUP(D124,'DB Accessori'!$A:$U,20,0),IF($G$1="DEUTSCH",VLOOKUP(D124,'DB Accessori'!$A:$U,18,0),IF($G$1="FRANÇAIS",VLOOKUP(D124,'DB Accessori'!$A:$U,19,0),IF($G$1="ENGLISH",VLOOKUP(D124,'DB Accessori'!$A:$U,17,0),"")))))=0,"",(IF($G$1="ITALIANO",VLOOKUP(D124,'DB Accessori'!$A:$U,21,0),IF($G$1="ESPAÑOL",VLOOKUP(D124,'DB Accessori'!$A:$U,20,0),IF($G$1="DEUTSCH",VLOOKUP(D124,'DB Accessori'!$A:$U,18,0),IF($G$1="FRANÇAIS",VLOOKUP(D124,'DB Accessori'!$A:$U,19,0),IF($G$1="ENGLISH",VLOOKUP(D124,'DB Accessori'!$A:$U,17,0),"")))))))</f>
        <v>ATF</v>
      </c>
      <c r="H124" s="129">
        <v>103</v>
      </c>
      <c r="I124" s="155">
        <f>VLOOKUP(D124,Prices!A:AA,HLOOKUP(I$1&amp;"D",Prices!A:AA,2,0),0)</f>
        <v>0.4</v>
      </c>
      <c r="J124" s="156">
        <f t="shared" si="6"/>
        <v>61.8</v>
      </c>
    </row>
    <row r="125" spans="1:10" s="62" customFormat="1" ht="39.950000000000003" customHeight="1" x14ac:dyDescent="0.2">
      <c r="A125" s="178"/>
      <c r="B125" s="126"/>
      <c r="C125" s="182" t="str">
        <f>IF($G$1="ITALIANO",VLOOKUP(D125,'DB Accessori'!$A:$P,6,0),IF($G$1="ESPAÑOL",VLOOKUP(D125,'DB Accessori'!$A:$P,5,0),IF($G$1="DEUTSCH",VLOOKUP(D125,'DB Accessori'!$A:$P,3,0),IF($G$1="FRANÇAIS",VLOOKUP(D125,'DB Accessori'!$A:$P,4,0),IF($G$1="ENGLISH",VLOOKUP(D125,'DB Accessori'!$A:$P,2,0),"")))))</f>
        <v>ATF</v>
      </c>
      <c r="D125" s="54" t="s">
        <v>1025</v>
      </c>
      <c r="E125" s="130" t="str">
        <f>IF($G$1="ITALIANO",VLOOKUP(D125,'DB Accessori'!$A:$P,11,0),IF($G$1="ESPAÑOL",VLOOKUP(D125,'DB Accessori'!$A:$P,10,0),IF($G$1="DEUTSCH",VLOOKUP(D125,'DB Accessori'!$A:$P,8,0),IF($G$1="FRANÇAIS",VLOOKUP(D125,'DB Accessori'!$A:$P,9,0),IF($G$1="ENGLISH",VLOOKUP(D125,'DB Accessori'!$A:$P,7,0),"")))))</f>
        <v>A22</v>
      </c>
      <c r="F125" s="131" t="str">
        <f>IF($G$1="ITALIANO",VLOOKUP(D125,'DB Accessori'!$A:$P,16,0),IF($G$1="ESPAÑOL",VLOOKUP(D125,'DB Accessori'!$A:$P,15,0),IF($G$1="DEUTSCH",VLOOKUP(D125,'DB Accessori'!$A:$P,13,0),IF($G$1="FRANÇAIS",VLOOKUP(D125,'DB Accessori'!$A:$P,14,0),IF($G$1="ENGLISH",VLOOKUP(D125,'DB Accessori'!$A:$P,12,0),"")))))</f>
        <v>A22-FITTING FOR BMW, MINI, VOLVO</v>
      </c>
      <c r="G125" s="128" t="str">
        <f>IF(IF($G$1="ITALIANO",VLOOKUP(D125,'DB Accessori'!$A:$U,21,0),IF($G$1="ESPAÑOL",VLOOKUP(D125,'DB Accessori'!$A:$U,20,0),IF($G$1="DEUTSCH",VLOOKUP(D125,'DB Accessori'!$A:$U,18,0),IF($G$1="FRANÇAIS",VLOOKUP(D125,'DB Accessori'!$A:$U,19,0),IF($G$1="ENGLISH",VLOOKUP(D125,'DB Accessori'!$A:$U,17,0),"")))))=0,"",(IF($G$1="ITALIANO",VLOOKUP(D125,'DB Accessori'!$A:$U,21,0),IF($G$1="ESPAÑOL",VLOOKUP(D125,'DB Accessori'!$A:$U,20,0),IF($G$1="DEUTSCH",VLOOKUP(D125,'DB Accessori'!$A:$U,18,0),IF($G$1="FRANÇAIS",VLOOKUP(D125,'DB Accessori'!$A:$U,19,0),IF($G$1="ENGLISH",VLOOKUP(D125,'DB Accessori'!$A:$U,17,0),"")))))))</f>
        <v>ATF</v>
      </c>
      <c r="H125" s="129">
        <f>IF(I$1="Germany",VLOOKUP(D125,Prices!A:AA,16,0),VLOOKUP(D125,Prices!A:AA,3,0))</f>
        <v>103</v>
      </c>
      <c r="I125" s="155">
        <f>VLOOKUP(D125,Prices!A:AA,HLOOKUP(I$1&amp;"D",Prices!A:AA,2,0),0)</f>
        <v>0.4</v>
      </c>
      <c r="J125" s="156">
        <f t="shared" si="6"/>
        <v>61.8</v>
      </c>
    </row>
    <row r="126" spans="1:10" s="62" customFormat="1" ht="39.950000000000003" customHeight="1" x14ac:dyDescent="0.2">
      <c r="A126" s="178"/>
      <c r="B126" s="126"/>
      <c r="C126" s="182" t="str">
        <f>IF($G$1="ITALIANO",VLOOKUP(D126,'DB Accessori'!$A:$P,6,0),IF($G$1="ESPAÑOL",VLOOKUP(D126,'DB Accessori'!$A:$P,5,0),IF($G$1="DEUTSCH",VLOOKUP(D126,'DB Accessori'!$A:$P,3,0),IF($G$1="FRANÇAIS",VLOOKUP(D126,'DB Accessori'!$A:$P,4,0),IF($G$1="ENGLISH",VLOOKUP(D126,'DB Accessori'!$A:$P,2,0),"")))))</f>
        <v>ATF</v>
      </c>
      <c r="D126" s="54" t="s">
        <v>1027</v>
      </c>
      <c r="E126" s="130" t="str">
        <f>IF($G$1="ITALIANO",VLOOKUP(D126,'DB Accessori'!$A:$P,11,0),IF($G$1="ESPAÑOL",VLOOKUP(D126,'DB Accessori'!$A:$P,10,0),IF($G$1="DEUTSCH",VLOOKUP(D126,'DB Accessori'!$A:$P,8,0),IF($G$1="FRANÇAIS",VLOOKUP(D126,'DB Accessori'!$A:$P,9,0),IF($G$1="ENGLISH",VLOOKUP(D126,'DB Accessori'!$A:$P,7,0),"")))))</f>
        <v>A23</v>
      </c>
      <c r="F126" s="131" t="str">
        <f>IF($G$1="ITALIANO",VLOOKUP(D126,'DB Accessori'!$A:$P,16,0),IF($G$1="ESPAÑOL",VLOOKUP(D126,'DB Accessori'!$A:$P,15,0),IF($G$1="DEUTSCH",VLOOKUP(D126,'DB Accessori'!$A:$P,13,0),IF($G$1="FRANÇAIS",VLOOKUP(D126,'DB Accessori'!$A:$P,14,0),IF($G$1="ENGLISH",VLOOKUP(D126,'DB Accessori'!$A:$P,12,0),"")))))</f>
        <v>A23-FITTING FOR FORD, RENAULT, PEUGEOT, VOLVO</v>
      </c>
      <c r="G126" s="128" t="str">
        <f>IF(IF($G$1="ITALIANO",VLOOKUP(D126,'DB Accessori'!$A:$U,21,0),IF($G$1="ESPAÑOL",VLOOKUP(D126,'DB Accessori'!$A:$U,20,0),IF($G$1="DEUTSCH",VLOOKUP(D126,'DB Accessori'!$A:$U,18,0),IF($G$1="FRANÇAIS",VLOOKUP(D126,'DB Accessori'!$A:$U,19,0),IF($G$1="ENGLISH",VLOOKUP(D126,'DB Accessori'!$A:$U,17,0),"")))))=0,"",(IF($G$1="ITALIANO",VLOOKUP(D126,'DB Accessori'!$A:$U,21,0),IF($G$1="ESPAÑOL",VLOOKUP(D126,'DB Accessori'!$A:$U,20,0),IF($G$1="DEUTSCH",VLOOKUP(D126,'DB Accessori'!$A:$U,18,0),IF($G$1="FRANÇAIS",VLOOKUP(D126,'DB Accessori'!$A:$U,19,0),IF($G$1="ENGLISH",VLOOKUP(D126,'DB Accessori'!$A:$U,17,0),"")))))))</f>
        <v>ATF</v>
      </c>
      <c r="H126" s="129">
        <f>IF(I$1="Germany",VLOOKUP(D126,Prices!A:AA,16,0),VLOOKUP(D126,Prices!A:AA,3,0))</f>
        <v>103</v>
      </c>
      <c r="I126" s="155">
        <f>VLOOKUP(D126,Prices!A:AA,HLOOKUP(I$1&amp;"D",Prices!A:AA,2,0),0)</f>
        <v>0.4</v>
      </c>
      <c r="J126" s="156">
        <f t="shared" si="6"/>
        <v>61.8</v>
      </c>
    </row>
    <row r="127" spans="1:10" s="62" customFormat="1" ht="39.950000000000003" customHeight="1" x14ac:dyDescent="0.2">
      <c r="A127" s="178"/>
      <c r="B127" s="126"/>
      <c r="C127" s="182" t="str">
        <f>IF($G$1="ITALIANO",VLOOKUP(D127,'DB Accessori'!$A:$P,6,0),IF($G$1="ESPAÑOL",VLOOKUP(D127,'DB Accessori'!$A:$P,5,0),IF($G$1="DEUTSCH",VLOOKUP(D127,'DB Accessori'!$A:$P,3,0),IF($G$1="FRANÇAIS",VLOOKUP(D127,'DB Accessori'!$A:$P,4,0),IF($G$1="ENGLISH",VLOOKUP(D127,'DB Accessori'!$A:$P,2,0),"")))))</f>
        <v>ATF</v>
      </c>
      <c r="D127" s="54" t="s">
        <v>1029</v>
      </c>
      <c r="E127" s="130" t="str">
        <f>IF($G$1="ITALIANO",VLOOKUP(D127,'DB Accessori'!$A:$P,11,0),IF($G$1="ESPAÑOL",VLOOKUP(D127,'DB Accessori'!$A:$P,10,0),IF($G$1="DEUTSCH",VLOOKUP(D127,'DB Accessori'!$A:$P,8,0),IF($G$1="FRANÇAIS",VLOOKUP(D127,'DB Accessori'!$A:$P,9,0),IF($G$1="ENGLISH",VLOOKUP(D127,'DB Accessori'!$A:$P,7,0),"")))))</f>
        <v>A24</v>
      </c>
      <c r="F127" s="131" t="str">
        <f>IF($G$1="ITALIANO",VLOOKUP(D127,'DB Accessori'!$A:$P,16,0),IF($G$1="ESPAÑOL",VLOOKUP(D127,'DB Accessori'!$A:$P,15,0),IF($G$1="DEUTSCH",VLOOKUP(D127,'DB Accessori'!$A:$P,13,0),IF($G$1="FRANÇAIS",VLOOKUP(D127,'DB Accessori'!$A:$P,14,0),IF($G$1="ENGLISH",VLOOKUP(D127,'DB Accessori'!$A:$P,12,0),"")))))</f>
        <v>A24-FITTING FOR AUDI, BMW, JAGUAR, LAND-ROVER, ALFA ROMEO, JEEP, IVECO - ZF8HP</v>
      </c>
      <c r="G127" s="128" t="str">
        <f>IF(IF($G$1="ITALIANO",VLOOKUP(D127,'DB Accessori'!$A:$U,21,0),IF($G$1="ESPAÑOL",VLOOKUP(D127,'DB Accessori'!$A:$U,20,0),IF($G$1="DEUTSCH",VLOOKUP(D127,'DB Accessori'!$A:$U,18,0),IF($G$1="FRANÇAIS",VLOOKUP(D127,'DB Accessori'!$A:$U,19,0),IF($G$1="ENGLISH",VLOOKUP(D127,'DB Accessori'!$A:$U,17,0),"")))))=0,"",(IF($G$1="ITALIANO",VLOOKUP(D127,'DB Accessori'!$A:$U,21,0),IF($G$1="ESPAÑOL",VLOOKUP(D127,'DB Accessori'!$A:$U,20,0),IF($G$1="DEUTSCH",VLOOKUP(D127,'DB Accessori'!$A:$U,18,0),IF($G$1="FRANÇAIS",VLOOKUP(D127,'DB Accessori'!$A:$U,19,0),IF($G$1="ENGLISH",VLOOKUP(D127,'DB Accessori'!$A:$U,17,0),"")))))))</f>
        <v>ATF</v>
      </c>
      <c r="H127" s="129">
        <f>IF(I$1="Germany",VLOOKUP(D127,Prices!A:AA,16,0),VLOOKUP(D127,Prices!A:AA,3,0))</f>
        <v>103</v>
      </c>
      <c r="I127" s="155">
        <f>VLOOKUP(D127,Prices!A:AA,HLOOKUP(I$1&amp;"D",Prices!A:AA,2,0),0)</f>
        <v>0.4</v>
      </c>
      <c r="J127" s="156">
        <f t="shared" si="6"/>
        <v>61.8</v>
      </c>
    </row>
    <row r="128" spans="1:10" s="62" customFormat="1" ht="39.950000000000003" customHeight="1" x14ac:dyDescent="0.2">
      <c r="A128" s="178"/>
      <c r="B128" s="126"/>
      <c r="C128" s="182" t="str">
        <f>IF($G$1="ITALIANO",VLOOKUP(D128,'DB Accessori'!$A:$P,6,0),IF($G$1="ESPAÑOL",VLOOKUP(D128,'DB Accessori'!$A:$P,5,0),IF($G$1="DEUTSCH",VLOOKUP(D128,'DB Accessori'!$A:$P,3,0),IF($G$1="FRANÇAIS",VLOOKUP(D128,'DB Accessori'!$A:$P,4,0),IF($G$1="ENGLISH",VLOOKUP(D128,'DB Accessori'!$A:$P,2,0),"")))))</f>
        <v>ATF</v>
      </c>
      <c r="D128" s="54" t="s">
        <v>1031</v>
      </c>
      <c r="E128" s="130" t="str">
        <f>IF($G$1="ITALIANO",VLOOKUP(D128,'DB Accessori'!$A:$P,11,0),IF($G$1="ESPAÑOL",VLOOKUP(D128,'DB Accessori'!$A:$P,10,0),IF($G$1="DEUTSCH",VLOOKUP(D128,'DB Accessori'!$A:$P,8,0),IF($G$1="FRANÇAIS",VLOOKUP(D128,'DB Accessori'!$A:$P,9,0),IF($G$1="ENGLISH",VLOOKUP(D128,'DB Accessori'!$A:$P,7,0),"")))))</f>
        <v>A25</v>
      </c>
      <c r="F128" s="131" t="str">
        <f>IF($G$1="ITALIANO",VLOOKUP(D128,'DB Accessori'!$A:$P,16,0),IF($G$1="ESPAÑOL",VLOOKUP(D128,'DB Accessori'!$A:$P,15,0),IF($G$1="DEUTSCH",VLOOKUP(D128,'DB Accessori'!$A:$P,13,0),IF($G$1="FRANÇAIS",VLOOKUP(D128,'DB Accessori'!$A:$P,14,0),IF($G$1="ENGLISH",VLOOKUP(D128,'DB Accessori'!$A:$P,12,0),"")))))</f>
        <v>A25-FITTING FOR CITROEN, PEUGEOT</v>
      </c>
      <c r="G128" s="128" t="str">
        <f>IF(IF($G$1="ITALIANO",VLOOKUP(D128,'DB Accessori'!$A:$U,21,0),IF($G$1="ESPAÑOL",VLOOKUP(D128,'DB Accessori'!$A:$U,20,0),IF($G$1="DEUTSCH",VLOOKUP(D128,'DB Accessori'!$A:$U,18,0),IF($G$1="FRANÇAIS",VLOOKUP(D128,'DB Accessori'!$A:$U,19,0),IF($G$1="ENGLISH",VLOOKUP(D128,'DB Accessori'!$A:$U,17,0),"")))))=0,"",(IF($G$1="ITALIANO",VLOOKUP(D128,'DB Accessori'!$A:$U,21,0),IF($G$1="ESPAÑOL",VLOOKUP(D128,'DB Accessori'!$A:$U,20,0),IF($G$1="DEUTSCH",VLOOKUP(D128,'DB Accessori'!$A:$U,18,0),IF($G$1="FRANÇAIS",VLOOKUP(D128,'DB Accessori'!$A:$U,19,0),IF($G$1="ENGLISH",VLOOKUP(D128,'DB Accessori'!$A:$U,17,0),"")))))))</f>
        <v>ATF</v>
      </c>
      <c r="H128" s="129">
        <f>IF(I$1="Germany",VLOOKUP(D128,Prices!A:AA,16,0),VLOOKUP(D128,Prices!A:AA,3,0))</f>
        <v>103</v>
      </c>
      <c r="I128" s="155">
        <f>VLOOKUP(D128,Prices!A:AA,HLOOKUP(I$1&amp;"D",Prices!A:AA,2,0),0)</f>
        <v>0.4</v>
      </c>
      <c r="J128" s="156">
        <f t="shared" si="6"/>
        <v>61.8</v>
      </c>
    </row>
    <row r="129" spans="1:10" s="62" customFormat="1" ht="39.950000000000003" customHeight="1" x14ac:dyDescent="0.2">
      <c r="A129" s="178"/>
      <c r="B129" s="126"/>
      <c r="C129" s="182" t="str">
        <f>IF($G$1="ITALIANO",VLOOKUP(D129,'DB Accessori'!$A:$P,6,0),IF($G$1="ESPAÑOL",VLOOKUP(D129,'DB Accessori'!$A:$P,5,0),IF($G$1="DEUTSCH",VLOOKUP(D129,'DB Accessori'!$A:$P,3,0),IF($G$1="FRANÇAIS",VLOOKUP(D129,'DB Accessori'!$A:$P,4,0),IF($G$1="ENGLISH",VLOOKUP(D129,'DB Accessori'!$A:$P,2,0),"")))))</f>
        <v>ATF</v>
      </c>
      <c r="D129" s="54" t="s">
        <v>1033</v>
      </c>
      <c r="E129" s="130" t="str">
        <f>IF($G$1="ITALIANO",VLOOKUP(D129,'DB Accessori'!$A:$P,11,0),IF($G$1="ESPAÑOL",VLOOKUP(D129,'DB Accessori'!$A:$P,10,0),IF($G$1="DEUTSCH",VLOOKUP(D129,'DB Accessori'!$A:$P,8,0),IF($G$1="FRANÇAIS",VLOOKUP(D129,'DB Accessori'!$A:$P,9,0),IF($G$1="ENGLISH",VLOOKUP(D129,'DB Accessori'!$A:$P,7,0),"")))))</f>
        <v>A26</v>
      </c>
      <c r="F129" s="131" t="str">
        <f>IF($G$1="ITALIANO",VLOOKUP(D129,'DB Accessori'!$A:$P,16,0),IF($G$1="ESPAÑOL",VLOOKUP(D129,'DB Accessori'!$A:$P,15,0),IF($G$1="DEUTSCH",VLOOKUP(D129,'DB Accessori'!$A:$P,13,0),IF($G$1="FRANÇAIS",VLOOKUP(D129,'DB Accessori'!$A:$P,14,0),IF($G$1="ENGLISH",VLOOKUP(D129,'DB Accessori'!$A:$P,12,0),"")))))</f>
        <v>A26-FITTING FOR CITROEN, PEUGEOT, VOLKSWAGEN, FIAT DUCATO</v>
      </c>
      <c r="G129" s="128" t="str">
        <f>IF(IF($G$1="ITALIANO",VLOOKUP(D129,'DB Accessori'!$A:$U,21,0),IF($G$1="ESPAÑOL",VLOOKUP(D129,'DB Accessori'!$A:$U,20,0),IF($G$1="DEUTSCH",VLOOKUP(D129,'DB Accessori'!$A:$U,18,0),IF($G$1="FRANÇAIS",VLOOKUP(D129,'DB Accessori'!$A:$U,19,0),IF($G$1="ENGLISH",VLOOKUP(D129,'DB Accessori'!$A:$U,17,0),"")))))=0,"",(IF($G$1="ITALIANO",VLOOKUP(D129,'DB Accessori'!$A:$U,21,0),IF($G$1="ESPAÑOL",VLOOKUP(D129,'DB Accessori'!$A:$U,20,0),IF($G$1="DEUTSCH",VLOOKUP(D129,'DB Accessori'!$A:$U,18,0),IF($G$1="FRANÇAIS",VLOOKUP(D129,'DB Accessori'!$A:$U,19,0),IF($G$1="ENGLISH",VLOOKUP(D129,'DB Accessori'!$A:$U,17,0),"")))))))</f>
        <v>ATF</v>
      </c>
      <c r="H129" s="129">
        <f>IF(I$1="Germany",VLOOKUP(D129,Prices!A:AA,16,0),VLOOKUP(D129,Prices!A:AA,3,0))</f>
        <v>50</v>
      </c>
      <c r="I129" s="155">
        <f>VLOOKUP(D129,Prices!A:AA,HLOOKUP(I$1&amp;"D",Prices!A:AA,2,0),0)</f>
        <v>0.4</v>
      </c>
      <c r="J129" s="156">
        <f t="shared" si="6"/>
        <v>30</v>
      </c>
    </row>
    <row r="130" spans="1:10" s="62" customFormat="1" ht="39.950000000000003" customHeight="1" x14ac:dyDescent="0.2">
      <c r="A130" s="178"/>
      <c r="B130" s="126"/>
      <c r="C130" s="182" t="str">
        <f>IF($G$1="ITALIANO",VLOOKUP(D130,'DB Accessori'!$A:$P,6,0),IF($G$1="ESPAÑOL",VLOOKUP(D130,'DB Accessori'!$A:$P,5,0),IF($G$1="DEUTSCH",VLOOKUP(D130,'DB Accessori'!$A:$P,3,0),IF($G$1="FRANÇAIS",VLOOKUP(D130,'DB Accessori'!$A:$P,4,0),IF($G$1="ENGLISH",VLOOKUP(D130,'DB Accessori'!$A:$P,2,0),"")))))</f>
        <v>ATF</v>
      </c>
      <c r="D130" s="54" t="s">
        <v>1035</v>
      </c>
      <c r="E130" s="130" t="str">
        <f>IF($G$1="ITALIANO",VLOOKUP(D130,'DB Accessori'!$A:$P,11,0),IF($G$1="ESPAÑOL",VLOOKUP(D130,'DB Accessori'!$A:$P,10,0),IF($G$1="DEUTSCH",VLOOKUP(D130,'DB Accessori'!$A:$P,8,0),IF($G$1="FRANÇAIS",VLOOKUP(D130,'DB Accessori'!$A:$P,9,0),IF($G$1="ENGLISH",VLOOKUP(D130,'DB Accessori'!$A:$P,7,0),"")))))</f>
        <v>A27</v>
      </c>
      <c r="F130" s="131" t="str">
        <f>IF($G$1="ITALIANO",VLOOKUP(D130,'DB Accessori'!$A:$P,16,0),IF($G$1="ESPAÑOL",VLOOKUP(D130,'DB Accessori'!$A:$P,15,0),IF($G$1="DEUTSCH",VLOOKUP(D130,'DB Accessori'!$A:$P,13,0),IF($G$1="FRANÇAIS",VLOOKUP(D130,'DB Accessori'!$A:$P,14,0),IF($G$1="ENGLISH",VLOOKUP(D130,'DB Accessori'!$A:$P,12,0),"")))))</f>
        <v>A27-FITTING FOR FORD, JEEP, DODGE</v>
      </c>
      <c r="G130" s="128" t="str">
        <f>IF(IF($G$1="ITALIANO",VLOOKUP(D130,'DB Accessori'!$A:$U,21,0),IF($G$1="ESPAÑOL",VLOOKUP(D130,'DB Accessori'!$A:$U,20,0),IF($G$1="DEUTSCH",VLOOKUP(D130,'DB Accessori'!$A:$U,18,0),IF($G$1="FRANÇAIS",VLOOKUP(D130,'DB Accessori'!$A:$U,19,0),IF($G$1="ENGLISH",VLOOKUP(D130,'DB Accessori'!$A:$U,17,0),"")))))=0,"",(IF($G$1="ITALIANO",VLOOKUP(D130,'DB Accessori'!$A:$U,21,0),IF($G$1="ESPAÑOL",VLOOKUP(D130,'DB Accessori'!$A:$U,20,0),IF($G$1="DEUTSCH",VLOOKUP(D130,'DB Accessori'!$A:$U,18,0),IF($G$1="FRANÇAIS",VLOOKUP(D130,'DB Accessori'!$A:$U,19,0),IF($G$1="ENGLISH",VLOOKUP(D130,'DB Accessori'!$A:$U,17,0),"")))))))</f>
        <v>ATF</v>
      </c>
      <c r="H130" s="129">
        <f>IF(I$1="Germany",VLOOKUP(D130,Prices!A:AA,16,0),VLOOKUP(D130,Prices!A:AA,3,0))</f>
        <v>39</v>
      </c>
      <c r="I130" s="155">
        <f>VLOOKUP(D130,Prices!A:AA,HLOOKUP(I$1&amp;"D",Prices!A:AA,2,0),0)</f>
        <v>0.4</v>
      </c>
      <c r="J130" s="156">
        <f t="shared" si="6"/>
        <v>23.4</v>
      </c>
    </row>
    <row r="131" spans="1:10" s="62" customFormat="1" ht="39.950000000000003" customHeight="1" x14ac:dyDescent="0.2">
      <c r="A131" s="178"/>
      <c r="B131" s="126"/>
      <c r="C131" s="182" t="str">
        <f>IF($G$1="ITALIANO",VLOOKUP(D131,'DB Accessori'!$A:$P,6,0),IF($G$1="ESPAÑOL",VLOOKUP(D131,'DB Accessori'!$A:$P,5,0),IF($G$1="DEUTSCH",VLOOKUP(D131,'DB Accessori'!$A:$P,3,0),IF($G$1="FRANÇAIS",VLOOKUP(D131,'DB Accessori'!$A:$P,4,0),IF($G$1="ENGLISH",VLOOKUP(D131,'DB Accessori'!$A:$P,2,0),"")))))</f>
        <v>ATF</v>
      </c>
      <c r="D131" s="54" t="s">
        <v>1037</v>
      </c>
      <c r="E131" s="130" t="str">
        <f>IF($G$1="ITALIANO",VLOOKUP(D131,'DB Accessori'!$A:$P,11,0),IF($G$1="ESPAÑOL",VLOOKUP(D131,'DB Accessori'!$A:$P,10,0),IF($G$1="DEUTSCH",VLOOKUP(D131,'DB Accessori'!$A:$P,8,0),IF($G$1="FRANÇAIS",VLOOKUP(D131,'DB Accessori'!$A:$P,9,0),IF($G$1="ENGLISH",VLOOKUP(D131,'DB Accessori'!$A:$P,7,0),"")))))</f>
        <v>A28</v>
      </c>
      <c r="F131" s="131" t="str">
        <f>IF($G$1="ITALIANO",VLOOKUP(D131,'DB Accessori'!$A:$P,16,0),IF($G$1="ESPAÑOL",VLOOKUP(D131,'DB Accessori'!$A:$P,15,0),IF($G$1="DEUTSCH",VLOOKUP(D131,'DB Accessori'!$A:$P,13,0),IF($G$1="FRANÇAIS",VLOOKUP(D131,'DB Accessori'!$A:$P,14,0),IF($G$1="ENGLISH",VLOOKUP(D131,'DB Accessori'!$A:$P,12,0),"")))))</f>
        <v>A28-FITTING FOR GM</v>
      </c>
      <c r="G131" s="128" t="str">
        <f>IF(IF($G$1="ITALIANO",VLOOKUP(D131,'DB Accessori'!$A:$U,21,0),IF($G$1="ESPAÑOL",VLOOKUP(D131,'DB Accessori'!$A:$U,20,0),IF($G$1="DEUTSCH",VLOOKUP(D131,'DB Accessori'!$A:$U,18,0),IF($G$1="FRANÇAIS",VLOOKUP(D131,'DB Accessori'!$A:$U,19,0),IF($G$1="ENGLISH",VLOOKUP(D131,'DB Accessori'!$A:$U,17,0),"")))))=0,"",(IF($G$1="ITALIANO",VLOOKUP(D131,'DB Accessori'!$A:$U,21,0),IF($G$1="ESPAÑOL",VLOOKUP(D131,'DB Accessori'!$A:$U,20,0),IF($G$1="DEUTSCH",VLOOKUP(D131,'DB Accessori'!$A:$U,18,0),IF($G$1="FRANÇAIS",VLOOKUP(D131,'DB Accessori'!$A:$U,19,0),IF($G$1="ENGLISH",VLOOKUP(D131,'DB Accessori'!$A:$U,17,0),"")))))))</f>
        <v>ATF</v>
      </c>
      <c r="H131" s="129">
        <f>IF(I$1="Germany",VLOOKUP(D131,Prices!A:AA,16,0),VLOOKUP(D131,Prices!A:AA,3,0))</f>
        <v>39</v>
      </c>
      <c r="I131" s="155">
        <f>VLOOKUP(D131,Prices!A:AA,HLOOKUP(I$1&amp;"D",Prices!A:AA,2,0),0)</f>
        <v>0.4</v>
      </c>
      <c r="J131" s="156">
        <f t="shared" si="6"/>
        <v>23.4</v>
      </c>
    </row>
    <row r="132" spans="1:10" s="62" customFormat="1" ht="39.950000000000003" customHeight="1" x14ac:dyDescent="0.2">
      <c r="A132" s="178"/>
      <c r="B132" s="126"/>
      <c r="C132" s="182" t="str">
        <f>IF($G$1="ITALIANO",VLOOKUP(D132,'DB Accessori'!$A:$P,6,0),IF($G$1="ESPAÑOL",VLOOKUP(D132,'DB Accessori'!$A:$P,5,0),IF($G$1="DEUTSCH",VLOOKUP(D132,'DB Accessori'!$A:$P,3,0),IF($G$1="FRANÇAIS",VLOOKUP(D132,'DB Accessori'!$A:$P,4,0),IF($G$1="ENGLISH",VLOOKUP(D132,'DB Accessori'!$A:$P,2,0),"")))))</f>
        <v>ATF</v>
      </c>
      <c r="D132" s="54" t="s">
        <v>1039</v>
      </c>
      <c r="E132" s="130" t="str">
        <f>IF($G$1="ITALIANO",VLOOKUP(D132,'DB Accessori'!$A:$P,11,0),IF($G$1="ESPAÑOL",VLOOKUP(D132,'DB Accessori'!$A:$P,10,0),IF($G$1="DEUTSCH",VLOOKUP(D132,'DB Accessori'!$A:$P,8,0),IF($G$1="FRANÇAIS",VLOOKUP(D132,'DB Accessori'!$A:$P,9,0),IF($G$1="ENGLISH",VLOOKUP(D132,'DB Accessori'!$A:$P,7,0),"")))))</f>
        <v>A29</v>
      </c>
      <c r="F132" s="131" t="str">
        <f>IF($G$1="ITALIANO",VLOOKUP(D132,'DB Accessori'!$A:$P,16,0),IF($G$1="ESPAÑOL",VLOOKUP(D132,'DB Accessori'!$A:$P,15,0),IF($G$1="DEUTSCH",VLOOKUP(D132,'DB Accessori'!$A:$P,13,0),IF($G$1="FRANÇAIS",VLOOKUP(D132,'DB Accessori'!$A:$P,14,0),IF($G$1="ENGLISH",VLOOKUP(D132,'DB Accessori'!$A:$P,12,0),"")))))</f>
        <v>A29-FITTING FOR AUDI, VOLKSWAGEN, PORSCHE, LEXUS, MITSUBISHI</v>
      </c>
      <c r="G132" s="128" t="str">
        <f>IF(IF($G$1="ITALIANO",VLOOKUP(D132,'DB Accessori'!$A:$U,21,0),IF($G$1="ESPAÑOL",VLOOKUP(D132,'DB Accessori'!$A:$U,20,0),IF($G$1="DEUTSCH",VLOOKUP(D132,'DB Accessori'!$A:$U,18,0),IF($G$1="FRANÇAIS",VLOOKUP(D132,'DB Accessori'!$A:$U,19,0),IF($G$1="ENGLISH",VLOOKUP(D132,'DB Accessori'!$A:$U,17,0),"")))))=0,"",(IF($G$1="ITALIANO",VLOOKUP(D132,'DB Accessori'!$A:$U,21,0),IF($G$1="ESPAÑOL",VLOOKUP(D132,'DB Accessori'!$A:$U,20,0),IF($G$1="DEUTSCH",VLOOKUP(D132,'DB Accessori'!$A:$U,18,0),IF($G$1="FRANÇAIS",VLOOKUP(D132,'DB Accessori'!$A:$U,19,0),IF($G$1="ENGLISH",VLOOKUP(D132,'DB Accessori'!$A:$U,17,0),"")))))))</f>
        <v>ATF</v>
      </c>
      <c r="H132" s="129">
        <f>IF(I$1="Germany",VLOOKUP(D132,Prices!A:AA,16,0),VLOOKUP(D132,Prices!A:AA,3,0))</f>
        <v>39</v>
      </c>
      <c r="I132" s="155">
        <f>VLOOKUP(D132,Prices!A:AA,HLOOKUP(I$1&amp;"D",Prices!A:AA,2,0),0)</f>
        <v>0.4</v>
      </c>
      <c r="J132" s="156">
        <f t="shared" si="6"/>
        <v>23.4</v>
      </c>
    </row>
    <row r="133" spans="1:10" s="62" customFormat="1" ht="39.950000000000003" customHeight="1" x14ac:dyDescent="0.2">
      <c r="A133" s="178"/>
      <c r="B133" s="126"/>
      <c r="C133" s="182" t="str">
        <f>IF($G$1="ITALIANO",VLOOKUP(D133,'DB Accessori'!$A:$P,6,0),IF($G$1="ESPAÑOL",VLOOKUP(D133,'DB Accessori'!$A:$P,5,0),IF($G$1="DEUTSCH",VLOOKUP(D133,'DB Accessori'!$A:$P,3,0),IF($G$1="FRANÇAIS",VLOOKUP(D133,'DB Accessori'!$A:$P,4,0),IF($G$1="ENGLISH",VLOOKUP(D133,'DB Accessori'!$A:$P,2,0),"")))))</f>
        <v>ATF</v>
      </c>
      <c r="D133" s="54" t="s">
        <v>1041</v>
      </c>
      <c r="E133" s="130" t="str">
        <f>IF($G$1="ITALIANO",VLOOKUP(D133,'DB Accessori'!$A:$P,11,0),IF($G$1="ESPAÑOL",VLOOKUP(D133,'DB Accessori'!$A:$P,10,0),IF($G$1="DEUTSCH",VLOOKUP(D133,'DB Accessori'!$A:$P,8,0),IF($G$1="FRANÇAIS",VLOOKUP(D133,'DB Accessori'!$A:$P,9,0),IF($G$1="ENGLISH",VLOOKUP(D133,'DB Accessori'!$A:$P,7,0),"")))))</f>
        <v>A30</v>
      </c>
      <c r="F133" s="131" t="str">
        <f>IF($G$1="ITALIANO",VLOOKUP(D133,'DB Accessori'!$A:$P,16,0),IF($G$1="ESPAÑOL",VLOOKUP(D133,'DB Accessori'!$A:$P,15,0),IF($G$1="DEUTSCH",VLOOKUP(D133,'DB Accessori'!$A:$P,13,0),IF($G$1="FRANÇAIS",VLOOKUP(D133,'DB Accessori'!$A:$P,14,0),IF($G$1="ENGLISH",VLOOKUP(D133,'DB Accessori'!$A:$P,12,0),"")))))</f>
        <v>A30-FITTING FOR JEEP, MITSUBISHI, GM, SUZUKI, TOYOTA</v>
      </c>
      <c r="G133" s="128" t="str">
        <f>IF(IF($G$1="ITALIANO",VLOOKUP(D133,'DB Accessori'!$A:$U,21,0),IF($G$1="ESPAÑOL",VLOOKUP(D133,'DB Accessori'!$A:$U,20,0),IF($G$1="DEUTSCH",VLOOKUP(D133,'DB Accessori'!$A:$U,18,0),IF($G$1="FRANÇAIS",VLOOKUP(D133,'DB Accessori'!$A:$U,19,0),IF($G$1="ENGLISH",VLOOKUP(D133,'DB Accessori'!$A:$U,17,0),"")))))=0,"",(IF($G$1="ITALIANO",VLOOKUP(D133,'DB Accessori'!$A:$U,21,0),IF($G$1="ESPAÑOL",VLOOKUP(D133,'DB Accessori'!$A:$U,20,0),IF($G$1="DEUTSCH",VLOOKUP(D133,'DB Accessori'!$A:$U,18,0),IF($G$1="FRANÇAIS",VLOOKUP(D133,'DB Accessori'!$A:$U,19,0),IF($G$1="ENGLISH",VLOOKUP(D133,'DB Accessori'!$A:$U,17,0),"")))))))</f>
        <v>ATF</v>
      </c>
      <c r="H133" s="129">
        <f>IF(I$1="Germany",VLOOKUP(D133,Prices!A:AA,16,0),VLOOKUP(D133,Prices!A:AA,3,0))</f>
        <v>26</v>
      </c>
      <c r="I133" s="155">
        <f>VLOOKUP(D133,Prices!A:AA,HLOOKUP(I$1&amp;"D",Prices!A:AA,2,0),0)</f>
        <v>0.4</v>
      </c>
      <c r="J133" s="156">
        <f t="shared" si="6"/>
        <v>15.6</v>
      </c>
    </row>
    <row r="134" spans="1:10" s="62" customFormat="1" ht="39.950000000000003" customHeight="1" x14ac:dyDescent="0.2">
      <c r="A134" s="178"/>
      <c r="B134" s="126"/>
      <c r="C134" s="182" t="str">
        <f>IF($G$1="ITALIANO",VLOOKUP(D134,'DB Accessori'!$A:$P,6,0),IF($G$1="ESPAÑOL",VLOOKUP(D134,'DB Accessori'!$A:$P,5,0),IF($G$1="DEUTSCH",VLOOKUP(D134,'DB Accessori'!$A:$P,3,0),IF($G$1="FRANÇAIS",VLOOKUP(D134,'DB Accessori'!$A:$P,4,0),IF($G$1="ENGLISH",VLOOKUP(D134,'DB Accessori'!$A:$P,2,0),"")))))</f>
        <v>ATF</v>
      </c>
      <c r="D134" s="54" t="s">
        <v>1043</v>
      </c>
      <c r="E134" s="130" t="str">
        <f>IF($G$1="ITALIANO",VLOOKUP(D134,'DB Accessori'!$A:$P,11,0),IF($G$1="ESPAÑOL",VLOOKUP(D134,'DB Accessori'!$A:$P,10,0),IF($G$1="DEUTSCH",VLOOKUP(D134,'DB Accessori'!$A:$P,8,0),IF($G$1="FRANÇAIS",VLOOKUP(D134,'DB Accessori'!$A:$P,9,0),IF($G$1="ENGLISH",VLOOKUP(D134,'DB Accessori'!$A:$P,7,0),"")))))</f>
        <v>A31</v>
      </c>
      <c r="F134" s="131" t="str">
        <f>IF($G$1="ITALIANO",VLOOKUP(D134,'DB Accessori'!$A:$P,16,0),IF($G$1="ESPAÑOL",VLOOKUP(D134,'DB Accessori'!$A:$P,15,0),IF($G$1="DEUTSCH",VLOOKUP(D134,'DB Accessori'!$A:$P,13,0),IF($G$1="FRANÇAIS",VLOOKUP(D134,'DB Accessori'!$A:$P,14,0),IF($G$1="ENGLISH",VLOOKUP(D134,'DB Accessori'!$A:$P,12,0),"")))))</f>
        <v>A31-FITTING FOR JEEP, FIAT, CHRYSLER, MERCEDES-BENZ, SUBARU</v>
      </c>
      <c r="G134" s="128" t="str">
        <f>IF(IF($G$1="ITALIANO",VLOOKUP(D134,'DB Accessori'!$A:$U,21,0),IF($G$1="ESPAÑOL",VLOOKUP(D134,'DB Accessori'!$A:$U,20,0),IF($G$1="DEUTSCH",VLOOKUP(D134,'DB Accessori'!$A:$U,18,0),IF($G$1="FRANÇAIS",VLOOKUP(D134,'DB Accessori'!$A:$U,19,0),IF($G$1="ENGLISH",VLOOKUP(D134,'DB Accessori'!$A:$U,17,0),"")))))=0,"",(IF($G$1="ITALIANO",VLOOKUP(D134,'DB Accessori'!$A:$U,21,0),IF($G$1="ESPAÑOL",VLOOKUP(D134,'DB Accessori'!$A:$U,20,0),IF($G$1="DEUTSCH",VLOOKUP(D134,'DB Accessori'!$A:$U,18,0),IF($G$1="FRANÇAIS",VLOOKUP(D134,'DB Accessori'!$A:$U,19,0),IF($G$1="ENGLISH",VLOOKUP(D134,'DB Accessori'!$A:$U,17,0),"")))))))</f>
        <v>ATF</v>
      </c>
      <c r="H134" s="129">
        <f>IF(I$1="Germany",VLOOKUP(D134,Prices!A:AA,16,0),VLOOKUP(D134,Prices!A:AA,3,0))</f>
        <v>26</v>
      </c>
      <c r="I134" s="155">
        <f>VLOOKUP(D134,Prices!A:AA,HLOOKUP(I$1&amp;"D",Prices!A:AA,2,0),0)</f>
        <v>0.4</v>
      </c>
      <c r="J134" s="156">
        <f t="shared" si="6"/>
        <v>15.6</v>
      </c>
    </row>
    <row r="135" spans="1:10" s="62" customFormat="1" ht="39.950000000000003" customHeight="1" x14ac:dyDescent="0.2">
      <c r="A135" s="178"/>
      <c r="B135" s="126"/>
      <c r="C135" s="182" t="str">
        <f>IF($G$1="ITALIANO",VLOOKUP(D135,'DB Accessori'!$A:$P,6,0),IF($G$1="ESPAÑOL",VLOOKUP(D135,'DB Accessori'!$A:$P,5,0),IF($G$1="DEUTSCH",VLOOKUP(D135,'DB Accessori'!$A:$P,3,0),IF($G$1="FRANÇAIS",VLOOKUP(D135,'DB Accessori'!$A:$P,4,0),IF($G$1="ENGLISH",VLOOKUP(D135,'DB Accessori'!$A:$P,2,0),"")))))</f>
        <v>ATF</v>
      </c>
      <c r="D135" s="54" t="s">
        <v>1045</v>
      </c>
      <c r="E135" s="130" t="str">
        <f>IF($G$1="ITALIANO",VLOOKUP(D135,'DB Accessori'!$A:$P,11,0),IF($G$1="ESPAÑOL",VLOOKUP(D135,'DB Accessori'!$A:$P,10,0),IF($G$1="DEUTSCH",VLOOKUP(D135,'DB Accessori'!$A:$P,8,0),IF($G$1="FRANÇAIS",VLOOKUP(D135,'DB Accessori'!$A:$P,9,0),IF($G$1="ENGLISH",VLOOKUP(D135,'DB Accessori'!$A:$P,7,0),"")))))</f>
        <v>A32</v>
      </c>
      <c r="F135" s="131" t="str">
        <f>IF($G$1="ITALIANO",VLOOKUP(D135,'DB Accessori'!$A:$P,16,0),IF($G$1="ESPAÑOL",VLOOKUP(D135,'DB Accessori'!$A:$P,15,0),IF($G$1="DEUTSCH",VLOOKUP(D135,'DB Accessori'!$A:$P,13,0),IF($G$1="FRANÇAIS",VLOOKUP(D135,'DB Accessori'!$A:$P,14,0),IF($G$1="ENGLISH",VLOOKUP(D135,'DB Accessori'!$A:$P,12,0),"")))))</f>
        <v>A32-FITTING FOR MERCEDES-BENZ CLK, C, AMG</v>
      </c>
      <c r="G135" s="128" t="str">
        <f>IF(IF($G$1="ITALIANO",VLOOKUP(D135,'DB Accessori'!$A:$U,21,0),IF($G$1="ESPAÑOL",VLOOKUP(D135,'DB Accessori'!$A:$U,20,0),IF($G$1="DEUTSCH",VLOOKUP(D135,'DB Accessori'!$A:$U,18,0),IF($G$1="FRANÇAIS",VLOOKUP(D135,'DB Accessori'!$A:$U,19,0),IF($G$1="ENGLISH",VLOOKUP(D135,'DB Accessori'!$A:$U,17,0),"")))))=0,"",(IF($G$1="ITALIANO",VLOOKUP(D135,'DB Accessori'!$A:$U,21,0),IF($G$1="ESPAÑOL",VLOOKUP(D135,'DB Accessori'!$A:$U,20,0),IF($G$1="DEUTSCH",VLOOKUP(D135,'DB Accessori'!$A:$U,18,0),IF($G$1="FRANÇAIS",VLOOKUP(D135,'DB Accessori'!$A:$U,19,0),IF($G$1="ENGLISH",VLOOKUP(D135,'DB Accessori'!$A:$U,17,0),"")))))))</f>
        <v>ATF</v>
      </c>
      <c r="H135" s="129">
        <f>IF(I$1="Germany",VLOOKUP(D135,Prices!A:AA,16,0),VLOOKUP(D135,Prices!A:AA,3,0))</f>
        <v>45</v>
      </c>
      <c r="I135" s="155">
        <f>VLOOKUP(D135,Prices!A:AA,HLOOKUP(I$1&amp;"D",Prices!A:AA,2,0),0)</f>
        <v>0.4</v>
      </c>
      <c r="J135" s="156">
        <f t="shared" si="6"/>
        <v>27</v>
      </c>
    </row>
    <row r="136" spans="1:10" s="62" customFormat="1" ht="39.950000000000003" customHeight="1" x14ac:dyDescent="0.2">
      <c r="A136" s="178"/>
      <c r="B136" s="126"/>
      <c r="C136" s="182" t="str">
        <f>IF($G$1="ITALIANO",VLOOKUP(D136,'DB Accessori'!$A:$P,6,0),IF($G$1="ESPAÑOL",VLOOKUP(D136,'DB Accessori'!$A:$P,5,0),IF($G$1="DEUTSCH",VLOOKUP(D136,'DB Accessori'!$A:$P,3,0),IF($G$1="FRANÇAIS",VLOOKUP(D136,'DB Accessori'!$A:$P,4,0),IF($G$1="ENGLISH",VLOOKUP(D136,'DB Accessori'!$A:$P,2,0),"")))))</f>
        <v>ATF</v>
      </c>
      <c r="D136" s="54" t="s">
        <v>1047</v>
      </c>
      <c r="E136" s="130" t="str">
        <f>IF($G$1="ITALIANO",VLOOKUP(D136,'DB Accessori'!$A:$P,11,0),IF($G$1="ESPAÑOL",VLOOKUP(D136,'DB Accessori'!$A:$P,10,0),IF($G$1="DEUTSCH",VLOOKUP(D136,'DB Accessori'!$A:$P,8,0),IF($G$1="FRANÇAIS",VLOOKUP(D136,'DB Accessori'!$A:$P,9,0),IF($G$1="ENGLISH",VLOOKUP(D136,'DB Accessori'!$A:$P,7,0),"")))))</f>
        <v>A33</v>
      </c>
      <c r="F136" s="131" t="str">
        <f>IF($G$1="ITALIANO",VLOOKUP(D136,'DB Accessori'!$A:$P,16,0),IF($G$1="ESPAÑOL",VLOOKUP(D136,'DB Accessori'!$A:$P,15,0),IF($G$1="DEUTSCH",VLOOKUP(D136,'DB Accessori'!$A:$P,13,0),IF($G$1="FRANÇAIS",VLOOKUP(D136,'DB Accessori'!$A:$P,14,0),IF($G$1="ENGLISH",VLOOKUP(D136,'DB Accessori'!$A:$P,12,0),"")))))</f>
        <v>A33-FITTING FOR BMW, Jaguar</v>
      </c>
      <c r="G136" s="128" t="str">
        <f>IF(IF($G$1="ITALIANO",VLOOKUP(D136,'DB Accessori'!$A:$U,21,0),IF($G$1="ESPAÑOL",VLOOKUP(D136,'DB Accessori'!$A:$U,20,0),IF($G$1="DEUTSCH",VLOOKUP(D136,'DB Accessori'!$A:$U,18,0),IF($G$1="FRANÇAIS",VLOOKUP(D136,'DB Accessori'!$A:$U,19,0),IF($G$1="ENGLISH",VLOOKUP(D136,'DB Accessori'!$A:$U,17,0),"")))))=0,"",(IF($G$1="ITALIANO",VLOOKUP(D136,'DB Accessori'!$A:$U,21,0),IF($G$1="ESPAÑOL",VLOOKUP(D136,'DB Accessori'!$A:$U,20,0),IF($G$1="DEUTSCH",VLOOKUP(D136,'DB Accessori'!$A:$U,18,0),IF($G$1="FRANÇAIS",VLOOKUP(D136,'DB Accessori'!$A:$U,19,0),IF($G$1="ENGLISH",VLOOKUP(D136,'DB Accessori'!$A:$U,17,0),"")))))))</f>
        <v>ATF</v>
      </c>
      <c r="H136" s="129">
        <f>IF(I$1="Germany",VLOOKUP(D136,Prices!A:AA,16,0),VLOOKUP(D136,Prices!A:AA,3,0))</f>
        <v>51</v>
      </c>
      <c r="I136" s="155">
        <f>VLOOKUP(D136,Prices!A:AA,HLOOKUP(I$1&amp;"D",Prices!A:AA,2,0),0)</f>
        <v>0.4</v>
      </c>
      <c r="J136" s="156">
        <f t="shared" si="6"/>
        <v>30.599999999999998</v>
      </c>
    </row>
    <row r="137" spans="1:10" s="62" customFormat="1" ht="39.950000000000003" customHeight="1" x14ac:dyDescent="0.2">
      <c r="A137" s="178"/>
      <c r="B137" s="126"/>
      <c r="C137" s="182" t="str">
        <f>IF($G$1="ITALIANO",VLOOKUP(D137,'DB Accessori'!$A:$P,6,0),IF($G$1="ESPAÑOL",VLOOKUP(D137,'DB Accessori'!$A:$P,5,0),IF($G$1="DEUTSCH",VLOOKUP(D137,'DB Accessori'!$A:$P,3,0),IF($G$1="FRANÇAIS",VLOOKUP(D137,'DB Accessori'!$A:$P,4,0),IF($G$1="ENGLISH",VLOOKUP(D137,'DB Accessori'!$A:$P,2,0),"")))))</f>
        <v>ATF</v>
      </c>
      <c r="D137" s="54" t="s">
        <v>1049</v>
      </c>
      <c r="E137" s="130" t="str">
        <f>IF($G$1="ITALIANO",VLOOKUP(D137,'DB Accessori'!$A:$P,11,0),IF($G$1="ESPAÑOL",VLOOKUP(D137,'DB Accessori'!$A:$P,10,0),IF($G$1="DEUTSCH",VLOOKUP(D137,'DB Accessori'!$A:$P,8,0),IF($G$1="FRANÇAIS",VLOOKUP(D137,'DB Accessori'!$A:$P,9,0),IF($G$1="ENGLISH",VLOOKUP(D137,'DB Accessori'!$A:$P,7,0),"")))))</f>
        <v>A34</v>
      </c>
      <c r="F137" s="131" t="str">
        <f>IF($G$1="ITALIANO",VLOOKUP(D137,'DB Accessori'!$A:$P,16,0),IF($G$1="ESPAÑOL",VLOOKUP(D137,'DB Accessori'!$A:$P,15,0),IF($G$1="DEUTSCH",VLOOKUP(D137,'DB Accessori'!$A:$P,13,0),IF($G$1="FRANÇAIS",VLOOKUP(D137,'DB Accessori'!$A:$P,14,0),IF($G$1="ENGLISH",VLOOKUP(D137,'DB Accessori'!$A:$P,12,0),"")))))</f>
        <v>A34-FITTING FOR GM, FIAT, FORD, JEEP, CHRYSLER VOYAGER, SAAB, MERCEDES ML</v>
      </c>
      <c r="G137" s="128" t="str">
        <f>IF(IF($G$1="ITALIANO",VLOOKUP(D137,'DB Accessori'!$A:$U,21,0),IF($G$1="ESPAÑOL",VLOOKUP(D137,'DB Accessori'!$A:$U,20,0),IF($G$1="DEUTSCH",VLOOKUP(D137,'DB Accessori'!$A:$U,18,0),IF($G$1="FRANÇAIS",VLOOKUP(D137,'DB Accessori'!$A:$U,19,0),IF($G$1="ENGLISH",VLOOKUP(D137,'DB Accessori'!$A:$U,17,0),"")))))=0,"",(IF($G$1="ITALIANO",VLOOKUP(D137,'DB Accessori'!$A:$U,21,0),IF($G$1="ESPAÑOL",VLOOKUP(D137,'DB Accessori'!$A:$U,20,0),IF($G$1="DEUTSCH",VLOOKUP(D137,'DB Accessori'!$A:$U,18,0),IF($G$1="FRANÇAIS",VLOOKUP(D137,'DB Accessori'!$A:$U,19,0),IF($G$1="ENGLISH",VLOOKUP(D137,'DB Accessori'!$A:$U,17,0),"")))))))</f>
        <v>ATF</v>
      </c>
      <c r="H137" s="129">
        <f>IF(I$1="Germany",VLOOKUP(D137,Prices!A:AA,16,0),VLOOKUP(D137,Prices!A:AA,3,0))</f>
        <v>47</v>
      </c>
      <c r="I137" s="155">
        <f>VLOOKUP(D137,Prices!A:AA,HLOOKUP(I$1&amp;"D",Prices!A:AA,2,0),0)</f>
        <v>0.4</v>
      </c>
      <c r="J137" s="156">
        <f t="shared" si="6"/>
        <v>28.2</v>
      </c>
    </row>
    <row r="138" spans="1:10" s="62" customFormat="1" ht="39.950000000000003" customHeight="1" x14ac:dyDescent="0.2">
      <c r="A138" s="178"/>
      <c r="B138" s="126"/>
      <c r="C138" s="182" t="str">
        <f>IF($G$1="ITALIANO",VLOOKUP(D138,'DB Accessori'!$A:$P,6,0),IF($G$1="ESPAÑOL",VLOOKUP(D138,'DB Accessori'!$A:$P,5,0),IF($G$1="DEUTSCH",VLOOKUP(D138,'DB Accessori'!$A:$P,3,0),IF($G$1="FRANÇAIS",VLOOKUP(D138,'DB Accessori'!$A:$P,4,0),IF($G$1="ENGLISH",VLOOKUP(D138,'DB Accessori'!$A:$P,2,0),"")))))</f>
        <v>ATF</v>
      </c>
      <c r="D138" s="54" t="s">
        <v>1051</v>
      </c>
      <c r="E138" s="130" t="str">
        <f>IF($G$1="ITALIANO",VLOOKUP(D138,'DB Accessori'!$A:$P,11,0),IF($G$1="ESPAÑOL",VLOOKUP(D138,'DB Accessori'!$A:$P,10,0),IF($G$1="DEUTSCH",VLOOKUP(D138,'DB Accessori'!$A:$P,8,0),IF($G$1="FRANÇAIS",VLOOKUP(D138,'DB Accessori'!$A:$P,9,0),IF($G$1="ENGLISH",VLOOKUP(D138,'DB Accessori'!$A:$P,7,0),"")))))</f>
        <v>A35</v>
      </c>
      <c r="F138" s="131" t="str">
        <f>IF($G$1="ITALIANO",VLOOKUP(D138,'DB Accessori'!$A:$P,16,0),IF($G$1="ESPAÑOL",VLOOKUP(D138,'DB Accessori'!$A:$P,15,0),IF($G$1="DEUTSCH",VLOOKUP(D138,'DB Accessori'!$A:$P,13,0),IF($G$1="FRANÇAIS",VLOOKUP(D138,'DB Accessori'!$A:$P,14,0),IF($G$1="ENGLISH",VLOOKUP(D138,'DB Accessori'!$A:$P,12,0),"")))))</f>
        <v>A35-FITTING FOR FIAT, CITROEN, PEUGEOT, RENAULT</v>
      </c>
      <c r="G138" s="128" t="str">
        <f>IF(IF($G$1="ITALIANO",VLOOKUP(D138,'DB Accessori'!$A:$U,21,0),IF($G$1="ESPAÑOL",VLOOKUP(D138,'DB Accessori'!$A:$U,20,0),IF($G$1="DEUTSCH",VLOOKUP(D138,'DB Accessori'!$A:$U,18,0),IF($G$1="FRANÇAIS",VLOOKUP(D138,'DB Accessori'!$A:$U,19,0),IF($G$1="ENGLISH",VLOOKUP(D138,'DB Accessori'!$A:$U,17,0),"")))))=0,"",(IF($G$1="ITALIANO",VLOOKUP(D138,'DB Accessori'!$A:$U,21,0),IF($G$1="ESPAÑOL",VLOOKUP(D138,'DB Accessori'!$A:$U,20,0),IF($G$1="DEUTSCH",VLOOKUP(D138,'DB Accessori'!$A:$U,18,0),IF($G$1="FRANÇAIS",VLOOKUP(D138,'DB Accessori'!$A:$U,19,0),IF($G$1="ENGLISH",VLOOKUP(D138,'DB Accessori'!$A:$U,17,0),"")))))))</f>
        <v>ATF</v>
      </c>
      <c r="H138" s="129">
        <f>IF(I$1="Germany",VLOOKUP(D138,Prices!A:AA,16,0),VLOOKUP(D138,Prices!A:AA,3,0))</f>
        <v>64</v>
      </c>
      <c r="I138" s="155">
        <f>VLOOKUP(D138,Prices!A:AA,HLOOKUP(I$1&amp;"D",Prices!A:AA,2,0),0)</f>
        <v>0.4</v>
      </c>
      <c r="J138" s="156">
        <f t="shared" si="6"/>
        <v>38.4</v>
      </c>
    </row>
    <row r="139" spans="1:10" s="62" customFormat="1" ht="39.950000000000003" customHeight="1" x14ac:dyDescent="0.2">
      <c r="A139" s="178"/>
      <c r="B139" s="126"/>
      <c r="C139" s="182" t="str">
        <f>IF($G$1="ITALIANO",VLOOKUP(D139,'DB Accessori'!$A:$P,6,0),IF($G$1="ESPAÑOL",VLOOKUP(D139,'DB Accessori'!$A:$P,5,0),IF($G$1="DEUTSCH",VLOOKUP(D139,'DB Accessori'!$A:$P,3,0),IF($G$1="FRANÇAIS",VLOOKUP(D139,'DB Accessori'!$A:$P,4,0),IF($G$1="ENGLISH",VLOOKUP(D139,'DB Accessori'!$A:$P,2,0),"")))))</f>
        <v>ATF</v>
      </c>
      <c r="D139" s="54" t="s">
        <v>1053</v>
      </c>
      <c r="E139" s="130" t="str">
        <f>IF($G$1="ITALIANO",VLOOKUP(D139,'DB Accessori'!$A:$P,11,0),IF($G$1="ESPAÑOL",VLOOKUP(D139,'DB Accessori'!$A:$P,10,0),IF($G$1="DEUTSCH",VLOOKUP(D139,'DB Accessori'!$A:$P,8,0),IF($G$1="FRANÇAIS",VLOOKUP(D139,'DB Accessori'!$A:$P,9,0),IF($G$1="ENGLISH",VLOOKUP(D139,'DB Accessori'!$A:$P,7,0),"")))))</f>
        <v>A36</v>
      </c>
      <c r="F139" s="131" t="str">
        <f>IF($G$1="ITALIANO",VLOOKUP(D139,'DB Accessori'!$A:$P,16,0),IF($G$1="ESPAÑOL",VLOOKUP(D139,'DB Accessori'!$A:$P,15,0),IF($G$1="DEUTSCH",VLOOKUP(D139,'DB Accessori'!$A:$P,13,0),IF($G$1="FRANÇAIS",VLOOKUP(D139,'DB Accessori'!$A:$P,14,0),IF($G$1="ENGLISH",VLOOKUP(D139,'DB Accessori'!$A:$P,12,0),"")))))</f>
        <v>A36-FITTING FOR MITSUBISHI PAJERO</v>
      </c>
      <c r="G139" s="128" t="str">
        <f>IF(IF($G$1="ITALIANO",VLOOKUP(D139,'DB Accessori'!$A:$U,21,0),IF($G$1="ESPAÑOL",VLOOKUP(D139,'DB Accessori'!$A:$U,20,0),IF($G$1="DEUTSCH",VLOOKUP(D139,'DB Accessori'!$A:$U,18,0),IF($G$1="FRANÇAIS",VLOOKUP(D139,'DB Accessori'!$A:$U,19,0),IF($G$1="ENGLISH",VLOOKUP(D139,'DB Accessori'!$A:$U,17,0),"")))))=0,"",(IF($G$1="ITALIANO",VLOOKUP(D139,'DB Accessori'!$A:$U,21,0),IF($G$1="ESPAÑOL",VLOOKUP(D139,'DB Accessori'!$A:$U,20,0),IF($G$1="DEUTSCH",VLOOKUP(D139,'DB Accessori'!$A:$U,18,0),IF($G$1="FRANÇAIS",VLOOKUP(D139,'DB Accessori'!$A:$U,19,0),IF($G$1="ENGLISH",VLOOKUP(D139,'DB Accessori'!$A:$U,17,0),"")))))))</f>
        <v>ATF</v>
      </c>
      <c r="H139" s="129">
        <f>IF(I$1="Germany",VLOOKUP(D139,Prices!A:AA,16,0),VLOOKUP(D139,Prices!A:AA,3,0))</f>
        <v>53</v>
      </c>
      <c r="I139" s="155">
        <f>VLOOKUP(D139,Prices!A:AA,HLOOKUP(I$1&amp;"D",Prices!A:AA,2,0),0)</f>
        <v>0.4</v>
      </c>
      <c r="J139" s="156">
        <f t="shared" si="6"/>
        <v>31.799999999999997</v>
      </c>
    </row>
    <row r="140" spans="1:10" s="62" customFormat="1" ht="39.950000000000003" customHeight="1" x14ac:dyDescent="0.2">
      <c r="A140" s="178"/>
      <c r="B140" s="126"/>
      <c r="C140" s="182" t="str">
        <f>IF($G$1="ITALIANO",VLOOKUP(D140,'DB Accessori'!$A:$P,6,0),IF($G$1="ESPAÑOL",VLOOKUP(D140,'DB Accessori'!$A:$P,5,0),IF($G$1="DEUTSCH",VLOOKUP(D140,'DB Accessori'!$A:$P,3,0),IF($G$1="FRANÇAIS",VLOOKUP(D140,'DB Accessori'!$A:$P,4,0),IF($G$1="ENGLISH",VLOOKUP(D140,'DB Accessori'!$A:$P,2,0),"")))))</f>
        <v>ATF</v>
      </c>
      <c r="D140" s="54" t="s">
        <v>1055</v>
      </c>
      <c r="E140" s="130" t="str">
        <f>IF($G$1="ITALIANO",VLOOKUP(D140,'DB Accessori'!$A:$P,11,0),IF($G$1="ESPAÑOL",VLOOKUP(D140,'DB Accessori'!$A:$P,10,0),IF($G$1="DEUTSCH",VLOOKUP(D140,'DB Accessori'!$A:$P,8,0),IF($G$1="FRANÇAIS",VLOOKUP(D140,'DB Accessori'!$A:$P,9,0),IF($G$1="ENGLISH",VLOOKUP(D140,'DB Accessori'!$A:$P,7,0),"")))))</f>
        <v>A37</v>
      </c>
      <c r="F140" s="131" t="str">
        <f>IF($G$1="ITALIANO",VLOOKUP(D140,'DB Accessori'!$A:$P,16,0),IF($G$1="ESPAÑOL",VLOOKUP(D140,'DB Accessori'!$A:$P,15,0),IF($G$1="DEUTSCH",VLOOKUP(D140,'DB Accessori'!$A:$P,13,0),IF($G$1="FRANÇAIS",VLOOKUP(D140,'DB Accessori'!$A:$P,14,0),IF($G$1="ENGLISH",VLOOKUP(D140,'DB Accessori'!$A:$P,12,0),"")))))</f>
        <v>A37-FITTING FOR RENAULT, MITSUBISHI, NISSAN</v>
      </c>
      <c r="G140" s="128" t="str">
        <f>IF(IF($G$1="ITALIANO",VLOOKUP(D140,'DB Accessori'!$A:$U,21,0),IF($G$1="ESPAÑOL",VLOOKUP(D140,'DB Accessori'!$A:$U,20,0),IF($G$1="DEUTSCH",VLOOKUP(D140,'DB Accessori'!$A:$U,18,0),IF($G$1="FRANÇAIS",VLOOKUP(D140,'DB Accessori'!$A:$U,19,0),IF($G$1="ENGLISH",VLOOKUP(D140,'DB Accessori'!$A:$U,17,0),"")))))=0,"",(IF($G$1="ITALIANO",VLOOKUP(D140,'DB Accessori'!$A:$U,21,0),IF($G$1="ESPAÑOL",VLOOKUP(D140,'DB Accessori'!$A:$U,20,0),IF($G$1="DEUTSCH",VLOOKUP(D140,'DB Accessori'!$A:$U,18,0),IF($G$1="FRANÇAIS",VLOOKUP(D140,'DB Accessori'!$A:$U,19,0),IF($G$1="ENGLISH",VLOOKUP(D140,'DB Accessori'!$A:$U,17,0),"")))))))</f>
        <v>ATF</v>
      </c>
      <c r="H140" s="129">
        <f>IF(I$1="Germany",VLOOKUP(D140,Prices!A:AA,16,0),VLOOKUP(D140,Prices!A:AA,3,0))</f>
        <v>89</v>
      </c>
      <c r="I140" s="155">
        <f>VLOOKUP(D140,Prices!A:AA,HLOOKUP(I$1&amp;"D",Prices!A:AA,2,0),0)</f>
        <v>0.4</v>
      </c>
      <c r="J140" s="156">
        <f t="shared" si="6"/>
        <v>53.4</v>
      </c>
    </row>
    <row r="141" spans="1:10" s="62" customFormat="1" ht="39.950000000000003" customHeight="1" x14ac:dyDescent="0.2">
      <c r="A141" s="178"/>
      <c r="B141" s="126"/>
      <c r="C141" s="182" t="str">
        <f>IF($G$1="ITALIANO",VLOOKUP(D141,'DB Accessori'!$A:$P,6,0),IF($G$1="ESPAÑOL",VLOOKUP(D141,'DB Accessori'!$A:$P,5,0),IF($G$1="DEUTSCH",VLOOKUP(D141,'DB Accessori'!$A:$P,3,0),IF($G$1="FRANÇAIS",VLOOKUP(D141,'DB Accessori'!$A:$P,4,0),IF($G$1="ENGLISH",VLOOKUP(D141,'DB Accessori'!$A:$P,2,0),"")))))</f>
        <v>ATF</v>
      </c>
      <c r="D141" s="54" t="s">
        <v>1057</v>
      </c>
      <c r="E141" s="130" t="str">
        <f>IF($G$1="ITALIANO",VLOOKUP(D141,'DB Accessori'!$A:$P,11,0),IF($G$1="ESPAÑOL",VLOOKUP(D141,'DB Accessori'!$A:$P,10,0),IF($G$1="DEUTSCH",VLOOKUP(D141,'DB Accessori'!$A:$P,8,0),IF($G$1="FRANÇAIS",VLOOKUP(D141,'DB Accessori'!$A:$P,9,0),IF($G$1="ENGLISH",VLOOKUP(D141,'DB Accessori'!$A:$P,7,0),"")))))</f>
        <v>A38</v>
      </c>
      <c r="F141" s="131" t="str">
        <f>IF($G$1="ITALIANO",VLOOKUP(D141,'DB Accessori'!$A:$P,16,0),IF($G$1="ESPAÑOL",VLOOKUP(D141,'DB Accessori'!$A:$P,15,0),IF($G$1="DEUTSCH",VLOOKUP(D141,'DB Accessori'!$A:$P,13,0),IF($G$1="FRANÇAIS",VLOOKUP(D141,'DB Accessori'!$A:$P,14,0),IF($G$1="ENGLISH",VLOOKUP(D141,'DB Accessori'!$A:$P,12,0),"")))))</f>
        <v>A38-FITTING FOR MERCEDES-BENZ, RENAULT</v>
      </c>
      <c r="G141" s="128" t="str">
        <f>IF(IF($G$1="ITALIANO",VLOOKUP(D141,'DB Accessori'!$A:$U,21,0),IF($G$1="ESPAÑOL",VLOOKUP(D141,'DB Accessori'!$A:$U,20,0),IF($G$1="DEUTSCH",VLOOKUP(D141,'DB Accessori'!$A:$U,18,0),IF($G$1="FRANÇAIS",VLOOKUP(D141,'DB Accessori'!$A:$U,19,0),IF($G$1="ENGLISH",VLOOKUP(D141,'DB Accessori'!$A:$U,17,0),"")))))=0,"",(IF($G$1="ITALIANO",VLOOKUP(D141,'DB Accessori'!$A:$U,21,0),IF($G$1="ESPAÑOL",VLOOKUP(D141,'DB Accessori'!$A:$U,20,0),IF($G$1="DEUTSCH",VLOOKUP(D141,'DB Accessori'!$A:$U,18,0),IF($G$1="FRANÇAIS",VLOOKUP(D141,'DB Accessori'!$A:$U,19,0),IF($G$1="ENGLISH",VLOOKUP(D141,'DB Accessori'!$A:$U,17,0),"")))))))</f>
        <v>ATF</v>
      </c>
      <c r="H141" s="129">
        <f>IF(I$1="Germany",VLOOKUP(D141,Prices!A:AA,16,0),VLOOKUP(D141,Prices!A:AA,3,0))</f>
        <v>61</v>
      </c>
      <c r="I141" s="155">
        <f>VLOOKUP(D141,Prices!A:AA,HLOOKUP(I$1&amp;"D",Prices!A:AA,2,0),0)</f>
        <v>0.4</v>
      </c>
      <c r="J141" s="156">
        <f t="shared" si="6"/>
        <v>36.6</v>
      </c>
    </row>
    <row r="142" spans="1:10" s="62" customFormat="1" ht="39.950000000000003" customHeight="1" x14ac:dyDescent="0.2">
      <c r="A142" s="178"/>
      <c r="B142" s="126"/>
      <c r="C142" s="182" t="str">
        <f>IF($G$1="ITALIANO",VLOOKUP(D142,'DB Accessori'!$A:$P,6,0),IF($G$1="ESPAÑOL",VLOOKUP(D142,'DB Accessori'!$A:$P,5,0),IF($G$1="DEUTSCH",VLOOKUP(D142,'DB Accessori'!$A:$P,3,0),IF($G$1="FRANÇAIS",VLOOKUP(D142,'DB Accessori'!$A:$P,4,0),IF($G$1="ENGLISH",VLOOKUP(D142,'DB Accessori'!$A:$P,2,0),"")))))</f>
        <v>ATF</v>
      </c>
      <c r="D142" s="54" t="s">
        <v>1059</v>
      </c>
      <c r="E142" s="130" t="str">
        <f>IF($G$1="ITALIANO",VLOOKUP(D142,'DB Accessori'!$A:$P,11,0),IF($G$1="ESPAÑOL",VLOOKUP(D142,'DB Accessori'!$A:$P,10,0),IF($G$1="DEUTSCH",VLOOKUP(D142,'DB Accessori'!$A:$P,8,0),IF($G$1="FRANÇAIS",VLOOKUP(D142,'DB Accessori'!$A:$P,9,0),IF($G$1="ENGLISH",VLOOKUP(D142,'DB Accessori'!$A:$P,7,0),"")))))</f>
        <v>A39</v>
      </c>
      <c r="F142" s="131" t="str">
        <f>IF($G$1="ITALIANO",VLOOKUP(D142,'DB Accessori'!$A:$P,16,0),IF($G$1="ESPAÑOL",VLOOKUP(D142,'DB Accessori'!$A:$P,15,0),IF($G$1="DEUTSCH",VLOOKUP(D142,'DB Accessori'!$A:$P,13,0),IF($G$1="FRANÇAIS",VLOOKUP(D142,'DB Accessori'!$A:$P,14,0),IF($G$1="ENGLISH",VLOOKUP(D142,'DB Accessori'!$A:$P,12,0),"")))))</f>
        <v>A39-FITTING FOR PEUGEOT, CITROEN</v>
      </c>
      <c r="G142" s="128" t="str">
        <f>IF(IF($G$1="ITALIANO",VLOOKUP(D142,'DB Accessori'!$A:$U,21,0),IF($G$1="ESPAÑOL",VLOOKUP(D142,'DB Accessori'!$A:$U,20,0),IF($G$1="DEUTSCH",VLOOKUP(D142,'DB Accessori'!$A:$U,18,0),IF($G$1="FRANÇAIS",VLOOKUP(D142,'DB Accessori'!$A:$U,19,0),IF($G$1="ENGLISH",VLOOKUP(D142,'DB Accessori'!$A:$U,17,0),"")))))=0,"",(IF($G$1="ITALIANO",VLOOKUP(D142,'DB Accessori'!$A:$U,21,0),IF($G$1="ESPAÑOL",VLOOKUP(D142,'DB Accessori'!$A:$U,20,0),IF($G$1="DEUTSCH",VLOOKUP(D142,'DB Accessori'!$A:$U,18,0),IF($G$1="FRANÇAIS",VLOOKUP(D142,'DB Accessori'!$A:$U,19,0),IF($G$1="ENGLISH",VLOOKUP(D142,'DB Accessori'!$A:$U,17,0),"")))))))</f>
        <v>ATF</v>
      </c>
      <c r="H142" s="129">
        <f>IF(I$1="Germany",VLOOKUP(D142,Prices!A:AA,16,0),VLOOKUP(D142,Prices!A:AA,3,0))</f>
        <v>93</v>
      </c>
      <c r="I142" s="155">
        <f>VLOOKUP(D142,Prices!A:AA,HLOOKUP(I$1&amp;"D",Prices!A:AA,2,0),0)</f>
        <v>0.4</v>
      </c>
      <c r="J142" s="156">
        <f t="shared" si="6"/>
        <v>55.8</v>
      </c>
    </row>
    <row r="143" spans="1:10" s="62" customFormat="1" ht="39.950000000000003" customHeight="1" x14ac:dyDescent="0.2">
      <c r="A143" s="178"/>
      <c r="B143" s="126"/>
      <c r="C143" s="182" t="str">
        <f>IF($G$1="ITALIANO",VLOOKUP(D143,'DB Accessori'!$A:$P,6,0),IF($G$1="ESPAÑOL",VLOOKUP(D143,'DB Accessori'!$A:$P,5,0),IF($G$1="DEUTSCH",VLOOKUP(D143,'DB Accessori'!$A:$P,3,0),IF($G$1="FRANÇAIS",VLOOKUP(D143,'DB Accessori'!$A:$P,4,0),IF($G$1="ENGLISH",VLOOKUP(D143,'DB Accessori'!$A:$P,2,0),"")))))</f>
        <v>ATF</v>
      </c>
      <c r="D143" s="54" t="s">
        <v>1061</v>
      </c>
      <c r="E143" s="130" t="str">
        <f>IF($G$1="ITALIANO",VLOOKUP(D143,'DB Accessori'!$A:$P,11,0),IF($G$1="ESPAÑOL",VLOOKUP(D143,'DB Accessori'!$A:$P,10,0),IF($G$1="DEUTSCH",VLOOKUP(D143,'DB Accessori'!$A:$P,8,0),IF($G$1="FRANÇAIS",VLOOKUP(D143,'DB Accessori'!$A:$P,9,0),IF($G$1="ENGLISH",VLOOKUP(D143,'DB Accessori'!$A:$P,7,0),"")))))</f>
        <v>A40</v>
      </c>
      <c r="F143" s="131" t="str">
        <f>IF($G$1="ITALIANO",VLOOKUP(D143,'DB Accessori'!$A:$P,16,0),IF($G$1="ESPAÑOL",VLOOKUP(D143,'DB Accessori'!$A:$P,15,0),IF($G$1="DEUTSCH",VLOOKUP(D143,'DB Accessori'!$A:$P,13,0),IF($G$1="FRANÇAIS",VLOOKUP(D143,'DB Accessori'!$A:$P,14,0),IF($G$1="ENGLISH",VLOOKUP(D143,'DB Accessori'!$A:$P,12,0),"")))))</f>
        <v>A40-FITTING FOR BMW X1</v>
      </c>
      <c r="G143" s="128" t="str">
        <f>IF(IF($G$1="ITALIANO",VLOOKUP(D143,'DB Accessori'!$A:$U,21,0),IF($G$1="ESPAÑOL",VLOOKUP(D143,'DB Accessori'!$A:$U,20,0),IF($G$1="DEUTSCH",VLOOKUP(D143,'DB Accessori'!$A:$U,18,0),IF($G$1="FRANÇAIS",VLOOKUP(D143,'DB Accessori'!$A:$U,19,0),IF($G$1="ENGLISH",VLOOKUP(D143,'DB Accessori'!$A:$U,17,0),"")))))=0,"",(IF($G$1="ITALIANO",VLOOKUP(D143,'DB Accessori'!$A:$U,21,0),IF($G$1="ESPAÑOL",VLOOKUP(D143,'DB Accessori'!$A:$U,20,0),IF($G$1="DEUTSCH",VLOOKUP(D143,'DB Accessori'!$A:$U,18,0),IF($G$1="FRANÇAIS",VLOOKUP(D143,'DB Accessori'!$A:$U,19,0),IF($G$1="ENGLISH",VLOOKUP(D143,'DB Accessori'!$A:$U,17,0),"")))))))</f>
        <v>ATF</v>
      </c>
      <c r="H143" s="129">
        <f>IF(I$1="Germany",VLOOKUP(D143,Prices!A:AA,16,0),VLOOKUP(D143,Prices!A:AA,3,0))</f>
        <v>93</v>
      </c>
      <c r="I143" s="155">
        <f>VLOOKUP(D143,Prices!A:AA,HLOOKUP(I$1&amp;"D",Prices!A:AA,2,0),0)</f>
        <v>0.4</v>
      </c>
      <c r="J143" s="156">
        <f t="shared" si="6"/>
        <v>55.8</v>
      </c>
    </row>
    <row r="144" spans="1:10" s="62" customFormat="1" ht="39.950000000000003" customHeight="1" x14ac:dyDescent="0.2">
      <c r="A144" s="178"/>
      <c r="B144" s="126"/>
      <c r="C144" s="182" t="str">
        <f>IF($G$1="ITALIANO",VLOOKUP(D144,'DB Accessori'!$A:$P,6,0),IF($G$1="ESPAÑOL",VLOOKUP(D144,'DB Accessori'!$A:$P,5,0),IF($G$1="DEUTSCH",VLOOKUP(D144,'DB Accessori'!$A:$P,3,0),IF($G$1="FRANÇAIS",VLOOKUP(D144,'DB Accessori'!$A:$P,4,0),IF($G$1="ENGLISH",VLOOKUP(D144,'DB Accessori'!$A:$P,2,0),"")))))</f>
        <v>ATF</v>
      </c>
      <c r="D144" s="54" t="s">
        <v>1062</v>
      </c>
      <c r="E144" s="130" t="str">
        <f>IF($G$1="ITALIANO",VLOOKUP(D144,'DB Accessori'!$A:$P,11,0),IF($G$1="ESPAÑOL",VLOOKUP(D144,'DB Accessori'!$A:$P,10,0),IF($G$1="DEUTSCH",VLOOKUP(D144,'DB Accessori'!$A:$P,8,0),IF($G$1="FRANÇAIS",VLOOKUP(D144,'DB Accessori'!$A:$P,9,0),IF($G$1="ENGLISH",VLOOKUP(D144,'DB Accessori'!$A:$P,7,0),"")))))</f>
        <v>A41</v>
      </c>
      <c r="F144" s="131" t="str">
        <f>IF($G$1="ITALIANO",VLOOKUP(D144,'DB Accessori'!$A:$P,16,0),IF($G$1="ESPAÑOL",VLOOKUP(D144,'DB Accessori'!$A:$P,15,0),IF($G$1="DEUTSCH",VLOOKUP(D144,'DB Accessori'!$A:$P,13,0),IF($G$1="FRANÇAIS",VLOOKUP(D144,'DB Accessori'!$A:$P,14,0),IF($G$1="ENGLISH",VLOOKUP(D144,'DB Accessori'!$A:$P,12,0),"")))))</f>
        <v>A41-FITTING FOR PEUGEOT</v>
      </c>
      <c r="G144" s="128" t="str">
        <f>IF(IF($G$1="ITALIANO",VLOOKUP(D144,'DB Accessori'!$A:$U,21,0),IF($G$1="ESPAÑOL",VLOOKUP(D144,'DB Accessori'!$A:$U,20,0),IF($G$1="DEUTSCH",VLOOKUP(D144,'DB Accessori'!$A:$U,18,0),IF($G$1="FRANÇAIS",VLOOKUP(D144,'DB Accessori'!$A:$U,19,0),IF($G$1="ENGLISH",VLOOKUP(D144,'DB Accessori'!$A:$U,17,0),"")))))=0,"",(IF($G$1="ITALIANO",VLOOKUP(D144,'DB Accessori'!$A:$U,21,0),IF($G$1="ESPAÑOL",VLOOKUP(D144,'DB Accessori'!$A:$U,20,0),IF($G$1="DEUTSCH",VLOOKUP(D144,'DB Accessori'!$A:$U,18,0),IF($G$1="FRANÇAIS",VLOOKUP(D144,'DB Accessori'!$A:$U,19,0),IF($G$1="ENGLISH",VLOOKUP(D144,'DB Accessori'!$A:$U,17,0),"")))))))</f>
        <v>ATF</v>
      </c>
      <c r="H144" s="129">
        <f>IF(I$1="Germany",VLOOKUP(D144,Prices!A:AA,16,0),VLOOKUP(D144,Prices!A:AA,3,0))</f>
        <v>93</v>
      </c>
      <c r="I144" s="155">
        <f>VLOOKUP(D144,Prices!A:AA,HLOOKUP(I$1&amp;"D",Prices!A:AA,2,0),0)</f>
        <v>0.4</v>
      </c>
      <c r="J144" s="156">
        <f t="shared" si="6"/>
        <v>55.8</v>
      </c>
    </row>
    <row r="145" spans="1:10" s="62" customFormat="1" ht="39.950000000000003" customHeight="1" x14ac:dyDescent="0.2">
      <c r="A145" s="178"/>
      <c r="B145" s="126"/>
      <c r="C145" s="182" t="str">
        <f>IF($G$1="ITALIANO",VLOOKUP(D145,'DB Accessori'!$A:$P,6,0),IF($G$1="ESPAÑOL",VLOOKUP(D145,'DB Accessori'!$A:$P,5,0),IF($G$1="DEUTSCH",VLOOKUP(D145,'DB Accessori'!$A:$P,3,0),IF($G$1="FRANÇAIS",VLOOKUP(D145,'DB Accessori'!$A:$P,4,0),IF($G$1="ENGLISH",VLOOKUP(D145,'DB Accessori'!$A:$P,2,0),"")))))</f>
        <v>ATF</v>
      </c>
      <c r="D145" s="54" t="s">
        <v>1064</v>
      </c>
      <c r="E145" s="130" t="str">
        <f>IF($G$1="ITALIANO",VLOOKUP(D145,'DB Accessori'!$A:$P,11,0),IF($G$1="ESPAÑOL",VLOOKUP(D145,'DB Accessori'!$A:$P,10,0),IF($G$1="DEUTSCH",VLOOKUP(D145,'DB Accessori'!$A:$P,8,0),IF($G$1="FRANÇAIS",VLOOKUP(D145,'DB Accessori'!$A:$P,9,0),IF($G$1="ENGLISH",VLOOKUP(D145,'DB Accessori'!$A:$P,7,0),"")))))</f>
        <v>A42</v>
      </c>
      <c r="F145" s="131" t="str">
        <f>IF($G$1="ITALIANO",VLOOKUP(D145,'DB Accessori'!$A:$P,16,0),IF($G$1="ESPAÑOL",VLOOKUP(D145,'DB Accessori'!$A:$P,15,0),IF($G$1="DEUTSCH",VLOOKUP(D145,'DB Accessori'!$A:$P,13,0),IF($G$1="FRANÇAIS",VLOOKUP(D145,'DB Accessori'!$A:$P,14,0),IF($G$1="ENGLISH",VLOOKUP(D145,'DB Accessori'!$A:$P,12,0),"")))))</f>
        <v>A42-FITTING FOR MAZDA</v>
      </c>
      <c r="G145" s="128" t="str">
        <f>IF(IF($G$1="ITALIANO",VLOOKUP(D145,'DB Accessori'!$A:$U,21,0),IF($G$1="ESPAÑOL",VLOOKUP(D145,'DB Accessori'!$A:$U,20,0),IF($G$1="DEUTSCH",VLOOKUP(D145,'DB Accessori'!$A:$U,18,0),IF($G$1="FRANÇAIS",VLOOKUP(D145,'DB Accessori'!$A:$U,19,0),IF($G$1="ENGLISH",VLOOKUP(D145,'DB Accessori'!$A:$U,17,0),"")))))=0,"",(IF($G$1="ITALIANO",VLOOKUP(D145,'DB Accessori'!$A:$U,21,0),IF($G$1="ESPAÑOL",VLOOKUP(D145,'DB Accessori'!$A:$U,20,0),IF($G$1="DEUTSCH",VLOOKUP(D145,'DB Accessori'!$A:$U,18,0),IF($G$1="FRANÇAIS",VLOOKUP(D145,'DB Accessori'!$A:$U,19,0),IF($G$1="ENGLISH",VLOOKUP(D145,'DB Accessori'!$A:$U,17,0),"")))))))</f>
        <v>ATF</v>
      </c>
      <c r="H145" s="129">
        <f>IF(I$1="Germany",VLOOKUP(D145,Prices!A:AA,16,0),VLOOKUP(D145,Prices!A:AA,3,0))</f>
        <v>93</v>
      </c>
      <c r="I145" s="155">
        <f>VLOOKUP(D145,Prices!A:AA,HLOOKUP(I$1&amp;"D",Prices!A:AA,2,0),0)</f>
        <v>0.4</v>
      </c>
      <c r="J145" s="156">
        <f t="shared" si="6"/>
        <v>55.8</v>
      </c>
    </row>
    <row r="146" spans="1:10" s="62" customFormat="1" ht="39.950000000000003" customHeight="1" x14ac:dyDescent="0.2">
      <c r="A146" s="178"/>
      <c r="B146" s="126"/>
      <c r="C146" s="182" t="str">
        <f>IF($G$1="ITALIANO",VLOOKUP(D146,'DB Accessori'!$A:$P,6,0),IF($G$1="ESPAÑOL",VLOOKUP(D146,'DB Accessori'!$A:$P,5,0),IF($G$1="DEUTSCH",VLOOKUP(D146,'DB Accessori'!$A:$P,3,0),IF($G$1="FRANÇAIS",VLOOKUP(D146,'DB Accessori'!$A:$P,4,0),IF($G$1="ENGLISH",VLOOKUP(D146,'DB Accessori'!$A:$P,2,0),"")))))</f>
        <v>ATF</v>
      </c>
      <c r="D146" s="54" t="s">
        <v>1066</v>
      </c>
      <c r="E146" s="130" t="str">
        <f>IF($G$1="ITALIANO",VLOOKUP(D146,'DB Accessori'!$A:$P,11,0),IF($G$1="ESPAÑOL",VLOOKUP(D146,'DB Accessori'!$A:$P,10,0),IF($G$1="DEUTSCH",VLOOKUP(D146,'DB Accessori'!$A:$P,8,0),IF($G$1="FRANÇAIS",VLOOKUP(D146,'DB Accessori'!$A:$P,9,0),IF($G$1="ENGLISH",VLOOKUP(D146,'DB Accessori'!$A:$P,7,0),"")))))</f>
        <v>A43</v>
      </c>
      <c r="F146" s="131" t="str">
        <f>IF($G$1="ITALIANO",VLOOKUP(D146,'DB Accessori'!$A:$P,16,0),IF($G$1="ESPAÑOL",VLOOKUP(D146,'DB Accessori'!$A:$P,15,0),IF($G$1="DEUTSCH",VLOOKUP(D146,'DB Accessori'!$A:$P,13,0),IF($G$1="FRANÇAIS",VLOOKUP(D146,'DB Accessori'!$A:$P,14,0),IF($G$1="ENGLISH",VLOOKUP(D146,'DB Accessori'!$A:$P,12,0),"")))))</f>
        <v>A43-FITTING FOR FIAT-CITROEN- PEUGEOT</v>
      </c>
      <c r="G146" s="128" t="str">
        <f>IF(IF($G$1="ITALIANO",VLOOKUP(D146,'DB Accessori'!$A:$U,21,0),IF($G$1="ESPAÑOL",VLOOKUP(D146,'DB Accessori'!$A:$U,20,0),IF($G$1="DEUTSCH",VLOOKUP(D146,'DB Accessori'!$A:$U,18,0),IF($G$1="FRANÇAIS",VLOOKUP(D146,'DB Accessori'!$A:$U,19,0),IF($G$1="ENGLISH",VLOOKUP(D146,'DB Accessori'!$A:$U,17,0),"")))))=0,"",(IF($G$1="ITALIANO",VLOOKUP(D146,'DB Accessori'!$A:$U,21,0),IF($G$1="ESPAÑOL",VLOOKUP(D146,'DB Accessori'!$A:$U,20,0),IF($G$1="DEUTSCH",VLOOKUP(D146,'DB Accessori'!$A:$U,18,0),IF($G$1="FRANÇAIS",VLOOKUP(D146,'DB Accessori'!$A:$U,19,0),IF($G$1="ENGLISH",VLOOKUP(D146,'DB Accessori'!$A:$U,17,0),"")))))))</f>
        <v>ATF</v>
      </c>
      <c r="H146" s="129">
        <f>IF(I$1="Germany",VLOOKUP(D146,Prices!A:AA,16,0),VLOOKUP(D146,Prices!A:AA,3,0))</f>
        <v>93</v>
      </c>
      <c r="I146" s="155">
        <f>VLOOKUP(D146,Prices!A:AA,HLOOKUP(I$1&amp;"D",Prices!A:AA,2,0),0)</f>
        <v>0.4</v>
      </c>
      <c r="J146" s="156">
        <f t="shared" si="6"/>
        <v>55.8</v>
      </c>
    </row>
    <row r="147" spans="1:10" s="62" customFormat="1" ht="39.950000000000003" customHeight="1" x14ac:dyDescent="0.2">
      <c r="A147" s="178"/>
      <c r="B147" s="126"/>
      <c r="C147" s="182" t="str">
        <f>IF($G$1="ITALIANO",VLOOKUP(D147,'DB Accessori'!$A:$P,6,0),IF($G$1="ESPAÑOL",VLOOKUP(D147,'DB Accessori'!$A:$P,5,0),IF($G$1="DEUTSCH",VLOOKUP(D147,'DB Accessori'!$A:$P,3,0),IF($G$1="FRANÇAIS",VLOOKUP(D147,'DB Accessori'!$A:$P,4,0),IF($G$1="ENGLISH",VLOOKUP(D147,'DB Accessori'!$A:$P,2,0),"")))))</f>
        <v>ATF</v>
      </c>
      <c r="D147" s="54" t="s">
        <v>1068</v>
      </c>
      <c r="E147" s="130" t="str">
        <f>IF($G$1="ITALIANO",VLOOKUP(D147,'DB Accessori'!$A:$P,11,0),IF($G$1="ESPAÑOL",VLOOKUP(D147,'DB Accessori'!$A:$P,10,0),IF($G$1="DEUTSCH",VLOOKUP(D147,'DB Accessori'!$A:$P,8,0),IF($G$1="FRANÇAIS",VLOOKUP(D147,'DB Accessori'!$A:$P,9,0),IF($G$1="ENGLISH",VLOOKUP(D147,'DB Accessori'!$A:$P,7,0),"")))))</f>
        <v>A44</v>
      </c>
      <c r="F147" s="131" t="str">
        <f>IF($G$1="ITALIANO",VLOOKUP(D147,'DB Accessori'!$A:$P,16,0),IF($G$1="ESPAÑOL",VLOOKUP(D147,'DB Accessori'!$A:$P,15,0),IF($G$1="DEUTSCH",VLOOKUP(D147,'DB Accessori'!$A:$P,13,0),IF($G$1="FRANÇAIS",VLOOKUP(D147,'DB Accessori'!$A:$P,14,0),IF($G$1="ENGLISH",VLOOKUP(D147,'DB Accessori'!$A:$P,12,0),"")))))</f>
        <v>A44-FITTING FOR PEUGEOT-BMW-MINI</v>
      </c>
      <c r="G147" s="128" t="str">
        <f>IF(IF($G$1="ITALIANO",VLOOKUP(D147,'DB Accessori'!$A:$U,21,0),IF($G$1="ESPAÑOL",VLOOKUP(D147,'DB Accessori'!$A:$U,20,0),IF($G$1="DEUTSCH",VLOOKUP(D147,'DB Accessori'!$A:$U,18,0),IF($G$1="FRANÇAIS",VLOOKUP(D147,'DB Accessori'!$A:$U,19,0),IF($G$1="ENGLISH",VLOOKUP(D147,'DB Accessori'!$A:$U,17,0),"")))))=0,"",(IF($G$1="ITALIANO",VLOOKUP(D147,'DB Accessori'!$A:$U,21,0),IF($G$1="ESPAÑOL",VLOOKUP(D147,'DB Accessori'!$A:$U,20,0),IF($G$1="DEUTSCH",VLOOKUP(D147,'DB Accessori'!$A:$U,18,0),IF($G$1="FRANÇAIS",VLOOKUP(D147,'DB Accessori'!$A:$U,19,0),IF($G$1="ENGLISH",VLOOKUP(D147,'DB Accessori'!$A:$U,17,0),"")))))))</f>
        <v>ATF</v>
      </c>
      <c r="H147" s="129">
        <f>IF(I$1="Germany",VLOOKUP(D147,Prices!A:AA,16,0),VLOOKUP(D147,Prices!A:AA,3,0))</f>
        <v>93</v>
      </c>
      <c r="I147" s="155">
        <f>VLOOKUP(D147,Prices!A:AA,HLOOKUP(I$1&amp;"D",Prices!A:AA,2,0),0)</f>
        <v>0.4</v>
      </c>
      <c r="J147" s="156">
        <f t="shared" si="6"/>
        <v>55.8</v>
      </c>
    </row>
    <row r="148" spans="1:10" s="62" customFormat="1" ht="39.950000000000003" customHeight="1" x14ac:dyDescent="0.2">
      <c r="A148" s="178"/>
      <c r="B148" s="126"/>
      <c r="C148" s="182" t="str">
        <f>IF($G$1="ITALIANO",VLOOKUP(D148,'DB Accessori'!$A:$P,6,0),IF($G$1="ESPAÑOL",VLOOKUP(D148,'DB Accessori'!$A:$P,5,0),IF($G$1="DEUTSCH",VLOOKUP(D148,'DB Accessori'!$A:$P,3,0),IF($G$1="FRANÇAIS",VLOOKUP(D148,'DB Accessori'!$A:$P,4,0),IF($G$1="ENGLISH",VLOOKUP(D148,'DB Accessori'!$A:$P,2,0),"")))))</f>
        <v>ATF</v>
      </c>
      <c r="D148" s="54" t="s">
        <v>1070</v>
      </c>
      <c r="E148" s="130" t="str">
        <f>IF($G$1="ITALIANO",VLOOKUP(D148,'DB Accessori'!$A:$P,11,0),IF($G$1="ESPAÑOL",VLOOKUP(D148,'DB Accessori'!$A:$P,10,0),IF($G$1="DEUTSCH",VLOOKUP(D148,'DB Accessori'!$A:$P,8,0),IF($G$1="FRANÇAIS",VLOOKUP(D148,'DB Accessori'!$A:$P,9,0),IF($G$1="ENGLISH",VLOOKUP(D148,'DB Accessori'!$A:$P,7,0),"")))))</f>
        <v>A45</v>
      </c>
      <c r="F148" s="131" t="str">
        <f>IF($G$1="ITALIANO",VLOOKUP(D148,'DB Accessori'!$A:$P,16,0),IF($G$1="ESPAÑOL",VLOOKUP(D148,'DB Accessori'!$A:$P,15,0),IF($G$1="DEUTSCH",VLOOKUP(D148,'DB Accessori'!$A:$P,13,0),IF($G$1="FRANÇAIS",VLOOKUP(D148,'DB Accessori'!$A:$P,14,0),IF($G$1="ENGLISH",VLOOKUP(D148,'DB Accessori'!$A:$P,12,0),"")))))</f>
        <v>A45-FITTING FOR PEUGEOT-VOLVO</v>
      </c>
      <c r="G148" s="128" t="str">
        <f>IF(IF($G$1="ITALIANO",VLOOKUP(D148,'DB Accessori'!$A:$U,21,0),IF($G$1="ESPAÑOL",VLOOKUP(D148,'DB Accessori'!$A:$U,20,0),IF($G$1="DEUTSCH",VLOOKUP(D148,'DB Accessori'!$A:$U,18,0),IF($G$1="FRANÇAIS",VLOOKUP(D148,'DB Accessori'!$A:$U,19,0),IF($G$1="ENGLISH",VLOOKUP(D148,'DB Accessori'!$A:$U,17,0),"")))))=0,"",(IF($G$1="ITALIANO",VLOOKUP(D148,'DB Accessori'!$A:$U,21,0),IF($G$1="ESPAÑOL",VLOOKUP(D148,'DB Accessori'!$A:$U,20,0),IF($G$1="DEUTSCH",VLOOKUP(D148,'DB Accessori'!$A:$U,18,0),IF($G$1="FRANÇAIS",VLOOKUP(D148,'DB Accessori'!$A:$U,19,0),IF($G$1="ENGLISH",VLOOKUP(D148,'DB Accessori'!$A:$U,17,0),"")))))))</f>
        <v>ATF</v>
      </c>
      <c r="H148" s="129">
        <f>IF(I$1="Germany",VLOOKUP(D148,Prices!A:AA,16,0),VLOOKUP(D148,Prices!A:AA,3,0))</f>
        <v>93</v>
      </c>
      <c r="I148" s="155">
        <f>VLOOKUP(D148,Prices!A:AA,HLOOKUP(I$1&amp;"D",Prices!A:AA,2,0),0)</f>
        <v>0.4</v>
      </c>
      <c r="J148" s="156">
        <f t="shared" si="6"/>
        <v>55.8</v>
      </c>
    </row>
    <row r="149" spans="1:10" s="62" customFormat="1" ht="39.950000000000003" customHeight="1" x14ac:dyDescent="0.2">
      <c r="A149" s="178"/>
      <c r="B149" s="126"/>
      <c r="C149" s="182" t="str">
        <f>IF($G$1="ITALIANO",VLOOKUP(D149,'DB Accessori'!$A:$P,6,0),IF($G$1="ESPAÑOL",VLOOKUP(D149,'DB Accessori'!$A:$P,5,0),IF($G$1="DEUTSCH",VLOOKUP(D149,'DB Accessori'!$A:$P,3,0),IF($G$1="FRANÇAIS",VLOOKUP(D149,'DB Accessori'!$A:$P,4,0),IF($G$1="ENGLISH",VLOOKUP(D149,'DB Accessori'!$A:$P,2,0),"")))))</f>
        <v>ATF</v>
      </c>
      <c r="D149" s="54" t="s">
        <v>1072</v>
      </c>
      <c r="E149" s="130" t="str">
        <f>IF($G$1="ITALIANO",VLOOKUP(D149,'DB Accessori'!$A:$P,11,0),IF($G$1="ESPAÑOL",VLOOKUP(D149,'DB Accessori'!$A:$P,10,0),IF($G$1="DEUTSCH",VLOOKUP(D149,'DB Accessori'!$A:$P,8,0),IF($G$1="FRANÇAIS",VLOOKUP(D149,'DB Accessori'!$A:$P,9,0),IF($G$1="ENGLISH",VLOOKUP(D149,'DB Accessori'!$A:$P,7,0),"")))))</f>
        <v>A47</v>
      </c>
      <c r="F149" s="131" t="str">
        <f>IF($G$1="ITALIANO",VLOOKUP(D149,'DB Accessori'!$A:$P,16,0),IF($G$1="ESPAÑOL",VLOOKUP(D149,'DB Accessori'!$A:$P,15,0),IF($G$1="DEUTSCH",VLOOKUP(D149,'DB Accessori'!$A:$P,13,0),IF($G$1="FRANÇAIS",VLOOKUP(D149,'DB Accessori'!$A:$P,14,0),IF($G$1="ENGLISH",VLOOKUP(D149,'DB Accessori'!$A:$P,12,0),"")))))</f>
        <v xml:space="preserve">A47-FITTING EAT8 Peugeot-Citroen </v>
      </c>
      <c r="G149" s="128" t="str">
        <f>IF(IF($G$1="ITALIANO",VLOOKUP(D149,'DB Accessori'!$A:$U,21,0),IF($G$1="ESPAÑOL",VLOOKUP(D149,'DB Accessori'!$A:$U,20,0),IF($G$1="DEUTSCH",VLOOKUP(D149,'DB Accessori'!$A:$U,18,0),IF($G$1="FRANÇAIS",VLOOKUP(D149,'DB Accessori'!$A:$U,19,0),IF($G$1="ENGLISH",VLOOKUP(D149,'DB Accessori'!$A:$U,17,0),"")))))=0,"",(IF($G$1="ITALIANO",VLOOKUP(D149,'DB Accessori'!$A:$U,21,0),IF($G$1="ESPAÑOL",VLOOKUP(D149,'DB Accessori'!$A:$U,20,0),IF($G$1="DEUTSCH",VLOOKUP(D149,'DB Accessori'!$A:$U,18,0),IF($G$1="FRANÇAIS",VLOOKUP(D149,'DB Accessori'!$A:$U,19,0),IF($G$1="ENGLISH",VLOOKUP(D149,'DB Accessori'!$A:$U,17,0),"")))))))</f>
        <v>ATF</v>
      </c>
      <c r="H149" s="129">
        <f>IF(I$1="Germany",VLOOKUP(D149,Prices!A:AA,16,0),VLOOKUP(D149,Prices!A:AA,3,0))</f>
        <v>81</v>
      </c>
      <c r="I149" s="155">
        <f>VLOOKUP(D149,Prices!A:AA,HLOOKUP(I$1&amp;"D",Prices!A:AA,2,0),0)</f>
        <v>0.4</v>
      </c>
      <c r="J149" s="156">
        <f t="shared" si="6"/>
        <v>48.6</v>
      </c>
    </row>
    <row r="150" spans="1:10" s="62" customFormat="1" ht="39.950000000000003" customHeight="1" x14ac:dyDescent="0.2">
      <c r="A150" s="178"/>
      <c r="B150" s="126"/>
      <c r="C150" s="182" t="str">
        <f>IF($G$1="ITALIANO",VLOOKUP(D150,'DB Accessori'!$A:$P,6,0),IF($G$1="ESPAÑOL",VLOOKUP(D150,'DB Accessori'!$A:$P,5,0),IF($G$1="DEUTSCH",VLOOKUP(D150,'DB Accessori'!$A:$P,3,0),IF($G$1="FRANÇAIS",VLOOKUP(D150,'DB Accessori'!$A:$P,4,0),IF($G$1="ENGLISH",VLOOKUP(D150,'DB Accessori'!$A:$P,2,0),"")))))</f>
        <v>ATF</v>
      </c>
      <c r="D150" s="54" t="s">
        <v>1074</v>
      </c>
      <c r="E150" s="130" t="str">
        <f>IF($G$1="ITALIANO",VLOOKUP(D150,'DB Accessori'!$A:$P,11,0),IF($G$1="ESPAÑOL",VLOOKUP(D150,'DB Accessori'!$A:$P,10,0),IF($G$1="DEUTSCH",VLOOKUP(D150,'DB Accessori'!$A:$P,8,0),IF($G$1="FRANÇAIS",VLOOKUP(D150,'DB Accessori'!$A:$P,9,0),IF($G$1="ENGLISH",VLOOKUP(D150,'DB Accessori'!$A:$P,7,0),"")))))</f>
        <v>A48</v>
      </c>
      <c r="F150" s="131" t="str">
        <f>IF($G$1="ITALIANO",VLOOKUP(D150,'DB Accessori'!$A:$P,16,0),IF($G$1="ESPAÑOL",VLOOKUP(D150,'DB Accessori'!$A:$P,15,0),IF($G$1="DEUTSCH",VLOOKUP(D150,'DB Accessori'!$A:$P,13,0),IF($G$1="FRANÇAIS",VLOOKUP(D150,'DB Accessori'!$A:$P,14,0),IF($G$1="ENGLISH",VLOOKUP(D150,'DB Accessori'!$A:$P,12,0),"")))))</f>
        <v>A48-FITTING FOR  AISIN 8 MARCE - GA8F22AW Bmw</v>
      </c>
      <c r="G150" s="128" t="str">
        <f>IF(IF($G$1="ITALIANO",VLOOKUP(D150,'DB Accessori'!$A:$U,21,0),IF($G$1="ESPAÑOL",VLOOKUP(D150,'DB Accessori'!$A:$U,20,0),IF($G$1="DEUTSCH",VLOOKUP(D150,'DB Accessori'!$A:$U,18,0),IF($G$1="FRANÇAIS",VLOOKUP(D150,'DB Accessori'!$A:$U,19,0),IF($G$1="ENGLISH",VLOOKUP(D150,'DB Accessori'!$A:$U,17,0),"")))))=0,"",(IF($G$1="ITALIANO",VLOOKUP(D150,'DB Accessori'!$A:$U,21,0),IF($G$1="ESPAÑOL",VLOOKUP(D150,'DB Accessori'!$A:$U,20,0),IF($G$1="DEUTSCH",VLOOKUP(D150,'DB Accessori'!$A:$U,18,0),IF($G$1="FRANÇAIS",VLOOKUP(D150,'DB Accessori'!$A:$U,19,0),IF($G$1="ENGLISH",VLOOKUP(D150,'DB Accessori'!$A:$U,17,0),"")))))))</f>
        <v>ATF</v>
      </c>
      <c r="H150" s="129">
        <f>IF(I$1="Germany",VLOOKUP(D150,Prices!A:AA,16,0),VLOOKUP(D150,Prices!A:AA,3,0))</f>
        <v>81</v>
      </c>
      <c r="I150" s="155">
        <f>VLOOKUP(D150,Prices!A:AA,HLOOKUP(I$1&amp;"D",Prices!A:AA,2,0),0)</f>
        <v>0.4</v>
      </c>
      <c r="J150" s="156">
        <f t="shared" si="6"/>
        <v>48.6</v>
      </c>
    </row>
    <row r="151" spans="1:10" s="62" customFormat="1" ht="39.950000000000003" customHeight="1" x14ac:dyDescent="0.2">
      <c r="A151" s="178"/>
      <c r="B151" s="126"/>
      <c r="C151" s="182" t="str">
        <f>IF($G$1="ITALIANO",VLOOKUP(D151,'DB Accessori'!$A:$P,6,0),IF($G$1="ESPAÑOL",VLOOKUP(D151,'DB Accessori'!$A:$P,5,0),IF($G$1="DEUTSCH",VLOOKUP(D151,'DB Accessori'!$A:$P,3,0),IF($G$1="FRANÇAIS",VLOOKUP(D151,'DB Accessori'!$A:$P,4,0),IF($G$1="ENGLISH",VLOOKUP(D151,'DB Accessori'!$A:$P,2,0),"")))))</f>
        <v>ATF</v>
      </c>
      <c r="D151" s="54" t="s">
        <v>1076</v>
      </c>
      <c r="E151" s="130" t="str">
        <f>IF($G$1="ITALIANO",VLOOKUP(D151,'DB Accessori'!$A:$P,11,0),IF($G$1="ESPAÑOL",VLOOKUP(D151,'DB Accessori'!$A:$P,10,0),IF($G$1="DEUTSCH",VLOOKUP(D151,'DB Accessori'!$A:$P,8,0),IF($G$1="FRANÇAIS",VLOOKUP(D151,'DB Accessori'!$A:$P,9,0),IF($G$1="ENGLISH",VLOOKUP(D151,'DB Accessori'!$A:$P,7,0),"")))))</f>
        <v>A49</v>
      </c>
      <c r="F151" s="131" t="str">
        <f>IF($G$1="ITALIANO",VLOOKUP(D151,'DB Accessori'!$A:$P,16,0),IF($G$1="ESPAÑOL",VLOOKUP(D151,'DB Accessori'!$A:$P,15,0),IF($G$1="DEUTSCH",VLOOKUP(D151,'DB Accessori'!$A:$P,13,0),IF($G$1="FRANÇAIS",VLOOKUP(D151,'DB Accessori'!$A:$P,14,0),IF($G$1="ENGLISH",VLOOKUP(D151,'DB Accessori'!$A:$P,12,0),"")))))</f>
        <v>A49-FITTING FOR AISIN 8 MARCE - GA8F22AW Volvo</v>
      </c>
      <c r="G151" s="128" t="str">
        <f>IF(IF($G$1="ITALIANO",VLOOKUP(D151,'DB Accessori'!$A:$U,21,0),IF($G$1="ESPAÑOL",VLOOKUP(D151,'DB Accessori'!$A:$U,20,0),IF($G$1="DEUTSCH",VLOOKUP(D151,'DB Accessori'!$A:$U,18,0),IF($G$1="FRANÇAIS",VLOOKUP(D151,'DB Accessori'!$A:$U,19,0),IF($G$1="ENGLISH",VLOOKUP(D151,'DB Accessori'!$A:$U,17,0),"")))))=0,"",(IF($G$1="ITALIANO",VLOOKUP(D151,'DB Accessori'!$A:$U,21,0),IF($G$1="ESPAÑOL",VLOOKUP(D151,'DB Accessori'!$A:$U,20,0),IF($G$1="DEUTSCH",VLOOKUP(D151,'DB Accessori'!$A:$U,18,0),IF($G$1="FRANÇAIS",VLOOKUP(D151,'DB Accessori'!$A:$U,19,0),IF($G$1="ENGLISH",VLOOKUP(D151,'DB Accessori'!$A:$U,17,0),"")))))))</f>
        <v>ATF</v>
      </c>
      <c r="H151" s="129">
        <f>IF(I$1="Germany",VLOOKUP(D151,Prices!A:AA,16,0),VLOOKUP(D151,Prices!A:AA,3,0))</f>
        <v>81</v>
      </c>
      <c r="I151" s="155">
        <f>VLOOKUP(D151,Prices!A:AA,HLOOKUP(I$1&amp;"D",Prices!A:AA,2,0),0)</f>
        <v>0.4</v>
      </c>
      <c r="J151" s="156">
        <f t="shared" si="6"/>
        <v>48.6</v>
      </c>
    </row>
    <row r="152" spans="1:10" s="62" customFormat="1" ht="39.950000000000003" customHeight="1" x14ac:dyDescent="0.2">
      <c r="A152" s="178"/>
      <c r="B152" s="126"/>
      <c r="C152" s="182" t="str">
        <f>IF($G$1="ITALIANO",VLOOKUP(D152,'DB Accessori'!$A:$P,6,0),IF($G$1="ESPAÑOL",VLOOKUP(D152,'DB Accessori'!$A:$P,5,0),IF($G$1="DEUTSCH",VLOOKUP(D152,'DB Accessori'!$A:$P,3,0),IF($G$1="FRANÇAIS",VLOOKUP(D152,'DB Accessori'!$A:$P,4,0),IF($G$1="ENGLISH",VLOOKUP(D152,'DB Accessori'!$A:$P,2,0),"")))))</f>
        <v>ATF</v>
      </c>
      <c r="D152" s="54" t="s">
        <v>1078</v>
      </c>
      <c r="E152" s="130" t="str">
        <f>IF($G$1="ITALIANO",VLOOKUP(D152,'DB Accessori'!$A:$P,11,0),IF($G$1="ESPAÑOL",VLOOKUP(D152,'DB Accessori'!$A:$P,10,0),IF($G$1="DEUTSCH",VLOOKUP(D152,'DB Accessori'!$A:$P,8,0),IF($G$1="FRANÇAIS",VLOOKUP(D152,'DB Accessori'!$A:$P,9,0),IF($G$1="ENGLISH",VLOOKUP(D152,'DB Accessori'!$A:$P,7,0),"")))))</f>
        <v>ATF-101</v>
      </c>
      <c r="F152" s="131" t="str">
        <f>IF($G$1="ITALIANO",VLOOKUP(D152,'DB Accessori'!$A:$P,16,0),IF($G$1="ESPAÑOL",VLOOKUP(D152,'DB Accessori'!$A:$P,15,0),IF($G$1="DEUTSCH",VLOOKUP(D152,'DB Accessori'!$A:$P,13,0),IF($G$1="FRANÇAIS",VLOOKUP(D152,'DB Accessori'!$A:$P,14,0),IF($G$1="ENGLISH",VLOOKUP(D152,'DB Accessori'!$A:$P,12,0),"")))))</f>
        <v>ATF-101 FITTING FOR FORD 1/8-27 NPT</v>
      </c>
      <c r="G152" s="128" t="str">
        <f>IF(IF($G$1="ITALIANO",VLOOKUP(D152,'DB Accessori'!$A:$U,21,0),IF($G$1="ESPAÑOL",VLOOKUP(D152,'DB Accessori'!$A:$U,20,0),IF($G$1="DEUTSCH",VLOOKUP(D152,'DB Accessori'!$A:$U,18,0),IF($G$1="FRANÇAIS",VLOOKUP(D152,'DB Accessori'!$A:$U,19,0),IF($G$1="ENGLISH",VLOOKUP(D152,'DB Accessori'!$A:$U,17,0),"")))))=0,"",(IF($G$1="ITALIANO",VLOOKUP(D152,'DB Accessori'!$A:$U,21,0),IF($G$1="ESPAÑOL",VLOOKUP(D152,'DB Accessori'!$A:$U,20,0),IF($G$1="DEUTSCH",VLOOKUP(D152,'DB Accessori'!$A:$U,18,0),IF($G$1="FRANÇAIS",VLOOKUP(D152,'DB Accessori'!$A:$U,19,0),IF($G$1="ENGLISH",VLOOKUP(D152,'DB Accessori'!$A:$U,17,0),"")))))))</f>
        <v>ATF</v>
      </c>
      <c r="H152" s="129">
        <f>IF(I$1="Germany",VLOOKUP(D152,Prices!A:AA,16,0),VLOOKUP(D152,Prices!A:AA,3,0))</f>
        <v>10</v>
      </c>
      <c r="I152" s="155">
        <f>VLOOKUP(D152,Prices!A:AA,HLOOKUP(I$1&amp;"D",Prices!A:AA,2,0),0)</f>
        <v>0.4</v>
      </c>
      <c r="J152" s="156">
        <f t="shared" si="6"/>
        <v>6</v>
      </c>
    </row>
    <row r="153" spans="1:10" s="62" customFormat="1" ht="39.950000000000003" customHeight="1" x14ac:dyDescent="0.2">
      <c r="A153" s="178"/>
      <c r="B153" s="126"/>
      <c r="C153" s="182" t="str">
        <f>IF($G$1="ITALIANO",VLOOKUP(D153,'DB Accessori'!$A:$P,6,0),IF($G$1="ESPAÑOL",VLOOKUP(D153,'DB Accessori'!$A:$P,5,0),IF($G$1="DEUTSCH",VLOOKUP(D153,'DB Accessori'!$A:$P,3,0),IF($G$1="FRANÇAIS",VLOOKUP(D153,'DB Accessori'!$A:$P,4,0),IF($G$1="ENGLISH",VLOOKUP(D153,'DB Accessori'!$A:$P,2,0),"")))))</f>
        <v>ATF</v>
      </c>
      <c r="D153" s="54" t="s">
        <v>1080</v>
      </c>
      <c r="E153" s="130" t="str">
        <f>IF($G$1="ITALIANO",VLOOKUP(D153,'DB Accessori'!$A:$P,11,0),IF($G$1="ESPAÑOL",VLOOKUP(D153,'DB Accessori'!$A:$P,10,0),IF($G$1="DEUTSCH",VLOOKUP(D153,'DB Accessori'!$A:$P,8,0),IF($G$1="FRANÇAIS",VLOOKUP(D153,'DB Accessori'!$A:$P,9,0),IF($G$1="ENGLISH",VLOOKUP(D153,'DB Accessori'!$A:$P,7,0),"")))))</f>
        <v>ATF-102</v>
      </c>
      <c r="F153" s="131" t="str">
        <f>IF($G$1="ITALIANO",VLOOKUP(D153,'DB Accessori'!$A:$P,16,0),IF($G$1="ESPAÑOL",VLOOKUP(D153,'DB Accessori'!$A:$P,15,0),IF($G$1="DEUTSCH",VLOOKUP(D153,'DB Accessori'!$A:$P,13,0),IF($G$1="FRANÇAIS",VLOOKUP(D153,'DB Accessori'!$A:$P,14,0),IF($G$1="ENGLISH",VLOOKUP(D153,'DB Accessori'!$A:$P,12,0),"")))))</f>
        <v xml:space="preserve">ATF-102 FITTING FOR HONDA NISSAN </v>
      </c>
      <c r="G153" s="128" t="str">
        <f>IF(IF($G$1="ITALIANO",VLOOKUP(D153,'DB Accessori'!$A:$U,21,0),IF($G$1="ESPAÑOL",VLOOKUP(D153,'DB Accessori'!$A:$U,20,0),IF($G$1="DEUTSCH",VLOOKUP(D153,'DB Accessori'!$A:$U,18,0),IF($G$1="FRANÇAIS",VLOOKUP(D153,'DB Accessori'!$A:$U,19,0),IF($G$1="ENGLISH",VLOOKUP(D153,'DB Accessori'!$A:$U,17,0),"")))))=0,"",(IF($G$1="ITALIANO",VLOOKUP(D153,'DB Accessori'!$A:$U,21,0),IF($G$1="ESPAÑOL",VLOOKUP(D153,'DB Accessori'!$A:$U,20,0),IF($G$1="DEUTSCH",VLOOKUP(D153,'DB Accessori'!$A:$U,18,0),IF($G$1="FRANÇAIS",VLOOKUP(D153,'DB Accessori'!$A:$U,19,0),IF($G$1="ENGLISH",VLOOKUP(D153,'DB Accessori'!$A:$U,17,0),"")))))))</f>
        <v>ATF</v>
      </c>
      <c r="H153" s="129">
        <f>IF(I$1="Germany",VLOOKUP(D153,Prices!A:AA,16,0),VLOOKUP(D153,Prices!A:AA,3,0))</f>
        <v>12</v>
      </c>
      <c r="I153" s="155">
        <f>VLOOKUP(D153,Prices!A:AA,HLOOKUP(I$1&amp;"D",Prices!A:AA,2,0),0)</f>
        <v>0.4</v>
      </c>
      <c r="J153" s="156">
        <f t="shared" si="6"/>
        <v>7.1999999999999993</v>
      </c>
    </row>
    <row r="154" spans="1:10" s="62" customFormat="1" ht="39.950000000000003" customHeight="1" x14ac:dyDescent="0.2">
      <c r="A154" s="178"/>
      <c r="B154" s="126"/>
      <c r="C154" s="182" t="str">
        <f>IF($G$1="ITALIANO",VLOOKUP(D154,'DB Accessori'!$A:$P,6,0),IF($G$1="ESPAÑOL",VLOOKUP(D154,'DB Accessori'!$A:$P,5,0),IF($G$1="DEUTSCH",VLOOKUP(D154,'DB Accessori'!$A:$P,3,0),IF($G$1="FRANÇAIS",VLOOKUP(D154,'DB Accessori'!$A:$P,4,0),IF($G$1="ENGLISH",VLOOKUP(D154,'DB Accessori'!$A:$P,2,0),"")))))</f>
        <v>ATF</v>
      </c>
      <c r="D154" s="54" t="s">
        <v>1082</v>
      </c>
      <c r="E154" s="130" t="str">
        <f>IF($G$1="ITALIANO",VLOOKUP(D154,'DB Accessori'!$A:$P,11,0),IF($G$1="ESPAÑOL",VLOOKUP(D154,'DB Accessori'!$A:$P,10,0),IF($G$1="DEUTSCH",VLOOKUP(D154,'DB Accessori'!$A:$P,8,0),IF($G$1="FRANÇAIS",VLOOKUP(D154,'DB Accessori'!$A:$P,9,0),IF($G$1="ENGLISH",VLOOKUP(D154,'DB Accessori'!$A:$P,7,0),"")))))</f>
        <v>ATF-103</v>
      </c>
      <c r="F154" s="131" t="str">
        <f>IF($G$1="ITALIANO",VLOOKUP(D154,'DB Accessori'!$A:$P,16,0),IF($G$1="ESPAÑOL",VLOOKUP(D154,'DB Accessori'!$A:$P,15,0),IF($G$1="DEUTSCH",VLOOKUP(D154,'DB Accessori'!$A:$P,13,0),IF($G$1="FRANÇAIS",VLOOKUP(D154,'DB Accessori'!$A:$P,14,0),IF($G$1="ENGLISH",VLOOKUP(D154,'DB Accessori'!$A:$P,12,0),"")))))</f>
        <v>ATF-103 FITTING FOR AUDI SKODA</v>
      </c>
      <c r="G154" s="128" t="str">
        <f>IF(IF($G$1="ITALIANO",VLOOKUP(D154,'DB Accessori'!$A:$U,21,0),IF($G$1="ESPAÑOL",VLOOKUP(D154,'DB Accessori'!$A:$U,20,0),IF($G$1="DEUTSCH",VLOOKUP(D154,'DB Accessori'!$A:$U,18,0),IF($G$1="FRANÇAIS",VLOOKUP(D154,'DB Accessori'!$A:$U,19,0),IF($G$1="ENGLISH",VLOOKUP(D154,'DB Accessori'!$A:$U,17,0),"")))))=0,"",(IF($G$1="ITALIANO",VLOOKUP(D154,'DB Accessori'!$A:$U,21,0),IF($G$1="ESPAÑOL",VLOOKUP(D154,'DB Accessori'!$A:$U,20,0),IF($G$1="DEUTSCH",VLOOKUP(D154,'DB Accessori'!$A:$U,18,0),IF($G$1="FRANÇAIS",VLOOKUP(D154,'DB Accessori'!$A:$U,19,0),IF($G$1="ENGLISH",VLOOKUP(D154,'DB Accessori'!$A:$U,17,0),"")))))))</f>
        <v>ATF</v>
      </c>
      <c r="H154" s="129">
        <f>IF(I$1="Germany",VLOOKUP(D154,Prices!A:AA,16,0),VLOOKUP(D154,Prices!A:AA,3,0))</f>
        <v>12</v>
      </c>
      <c r="I154" s="155">
        <f>VLOOKUP(D154,Prices!A:AA,HLOOKUP(I$1&amp;"D",Prices!A:AA,2,0),0)</f>
        <v>0.4</v>
      </c>
      <c r="J154" s="156">
        <f t="shared" si="6"/>
        <v>7.1999999999999993</v>
      </c>
    </row>
    <row r="155" spans="1:10" s="62" customFormat="1" ht="39.950000000000003" customHeight="1" x14ac:dyDescent="0.2">
      <c r="A155" s="178"/>
      <c r="B155" s="126"/>
      <c r="C155" s="182" t="str">
        <f>IF($G$1="ITALIANO",VLOOKUP(D155,'DB Accessori'!$A:$P,6,0),IF($G$1="ESPAÑOL",VLOOKUP(D155,'DB Accessori'!$A:$P,5,0),IF($G$1="DEUTSCH",VLOOKUP(D155,'DB Accessori'!$A:$P,3,0),IF($G$1="FRANÇAIS",VLOOKUP(D155,'DB Accessori'!$A:$P,4,0),IF($G$1="ENGLISH",VLOOKUP(D155,'DB Accessori'!$A:$P,2,0),"")))))</f>
        <v>ATF</v>
      </c>
      <c r="D155" s="54" t="s">
        <v>1084</v>
      </c>
      <c r="E155" s="130" t="str">
        <f>IF($G$1="ITALIANO",VLOOKUP(D155,'DB Accessori'!$A:$P,11,0),IF($G$1="ESPAÑOL",VLOOKUP(D155,'DB Accessori'!$A:$P,10,0),IF($G$1="DEUTSCH",VLOOKUP(D155,'DB Accessori'!$A:$P,8,0),IF($G$1="FRANÇAIS",VLOOKUP(D155,'DB Accessori'!$A:$P,9,0),IF($G$1="ENGLISH",VLOOKUP(D155,'DB Accessori'!$A:$P,7,0),"")))))</f>
        <v>ATF-104</v>
      </c>
      <c r="F155" s="131" t="str">
        <f>IF($G$1="ITALIANO",VLOOKUP(D155,'DB Accessori'!$A:$P,16,0),IF($G$1="ESPAÑOL",VLOOKUP(D155,'DB Accessori'!$A:$P,15,0),IF($G$1="DEUTSCH",VLOOKUP(D155,'DB Accessori'!$A:$P,13,0),IF($G$1="FRANÇAIS",VLOOKUP(D155,'DB Accessori'!$A:$P,14,0),IF($G$1="ENGLISH",VLOOKUP(D155,'DB Accessori'!$A:$P,12,0),"")))))</f>
        <v>ATF-104 FITTING FOR AUDI PORSCHE</v>
      </c>
      <c r="G155" s="128" t="str">
        <f>IF(IF($G$1="ITALIANO",VLOOKUP(D155,'DB Accessori'!$A:$U,21,0),IF($G$1="ESPAÑOL",VLOOKUP(D155,'DB Accessori'!$A:$U,20,0),IF($G$1="DEUTSCH",VLOOKUP(D155,'DB Accessori'!$A:$U,18,0),IF($G$1="FRANÇAIS",VLOOKUP(D155,'DB Accessori'!$A:$U,19,0),IF($G$1="ENGLISH",VLOOKUP(D155,'DB Accessori'!$A:$U,17,0),"")))))=0,"",(IF($G$1="ITALIANO",VLOOKUP(D155,'DB Accessori'!$A:$U,21,0),IF($G$1="ESPAÑOL",VLOOKUP(D155,'DB Accessori'!$A:$U,20,0),IF($G$1="DEUTSCH",VLOOKUP(D155,'DB Accessori'!$A:$U,18,0),IF($G$1="FRANÇAIS",VLOOKUP(D155,'DB Accessori'!$A:$U,19,0),IF($G$1="ENGLISH",VLOOKUP(D155,'DB Accessori'!$A:$U,17,0),"")))))))</f>
        <v>ATF</v>
      </c>
      <c r="H155" s="129">
        <f>IF(I$1="Germany",VLOOKUP(D155,Prices!A:AA,16,0),VLOOKUP(D155,Prices!A:AA,3,0))</f>
        <v>12</v>
      </c>
      <c r="I155" s="155">
        <f>VLOOKUP(D155,Prices!A:AA,HLOOKUP(I$1&amp;"D",Prices!A:AA,2,0),0)</f>
        <v>0.4</v>
      </c>
      <c r="J155" s="156">
        <f t="shared" si="6"/>
        <v>7.1999999999999993</v>
      </c>
    </row>
    <row r="156" spans="1:10" s="62" customFormat="1" ht="39.950000000000003" customHeight="1" x14ac:dyDescent="0.2">
      <c r="A156" s="178"/>
      <c r="B156" s="126"/>
      <c r="C156" s="182" t="str">
        <f>IF($G$1="ITALIANO",VLOOKUP(D156,'DB Accessori'!$A:$P,6,0),IF($G$1="ESPAÑOL",VLOOKUP(D156,'DB Accessori'!$A:$P,5,0),IF($G$1="DEUTSCH",VLOOKUP(D156,'DB Accessori'!$A:$P,3,0),IF($G$1="FRANÇAIS",VLOOKUP(D156,'DB Accessori'!$A:$P,4,0),IF($G$1="ENGLISH",VLOOKUP(D156,'DB Accessori'!$A:$P,2,0),"")))))</f>
        <v>ATF</v>
      </c>
      <c r="D156" s="54" t="s">
        <v>1086</v>
      </c>
      <c r="E156" s="130" t="str">
        <f>IF($G$1="ITALIANO",VLOOKUP(D156,'DB Accessori'!$A:$P,11,0),IF($G$1="ESPAÑOL",VLOOKUP(D156,'DB Accessori'!$A:$P,10,0),IF($G$1="DEUTSCH",VLOOKUP(D156,'DB Accessori'!$A:$P,8,0),IF($G$1="FRANÇAIS",VLOOKUP(D156,'DB Accessori'!$A:$P,9,0),IF($G$1="ENGLISH",VLOOKUP(D156,'DB Accessori'!$A:$P,7,0),"")))))</f>
        <v>ATF-105</v>
      </c>
      <c r="F156" s="131" t="str">
        <f>IF($G$1="ITALIANO",VLOOKUP(D156,'DB Accessori'!$A:$P,16,0),IF($G$1="ESPAÑOL",VLOOKUP(D156,'DB Accessori'!$A:$P,15,0),IF($G$1="DEUTSCH",VLOOKUP(D156,'DB Accessori'!$A:$P,13,0),IF($G$1="FRANÇAIS",VLOOKUP(D156,'DB Accessori'!$A:$P,14,0),IF($G$1="ENGLISH",VLOOKUP(D156,'DB Accessori'!$A:$P,12,0),"")))))</f>
        <v>ATF-105 FITTING FOR AUDI MINI COOPER M10X1.0</v>
      </c>
      <c r="G156" s="128" t="str">
        <f>IF(IF($G$1="ITALIANO",VLOOKUP(D156,'DB Accessori'!$A:$U,21,0),IF($G$1="ESPAÑOL",VLOOKUP(D156,'DB Accessori'!$A:$U,20,0),IF($G$1="DEUTSCH",VLOOKUP(D156,'DB Accessori'!$A:$U,18,0),IF($G$1="FRANÇAIS",VLOOKUP(D156,'DB Accessori'!$A:$U,19,0),IF($G$1="ENGLISH",VLOOKUP(D156,'DB Accessori'!$A:$U,17,0),"")))))=0,"",(IF($G$1="ITALIANO",VLOOKUP(D156,'DB Accessori'!$A:$U,21,0),IF($G$1="ESPAÑOL",VLOOKUP(D156,'DB Accessori'!$A:$U,20,0),IF($G$1="DEUTSCH",VLOOKUP(D156,'DB Accessori'!$A:$U,18,0),IF($G$1="FRANÇAIS",VLOOKUP(D156,'DB Accessori'!$A:$U,19,0),IF($G$1="ENGLISH",VLOOKUP(D156,'DB Accessori'!$A:$U,17,0),"")))))))</f>
        <v>ATF</v>
      </c>
      <c r="H156" s="129">
        <f>IF(I$1="Germany",VLOOKUP(D156,Prices!A:AA,16,0),VLOOKUP(D156,Prices!A:AA,3,0))</f>
        <v>10</v>
      </c>
      <c r="I156" s="155">
        <f>VLOOKUP(D156,Prices!A:AA,HLOOKUP(I$1&amp;"D",Prices!A:AA,2,0),0)</f>
        <v>0.4</v>
      </c>
      <c r="J156" s="156">
        <f t="shared" si="6"/>
        <v>6</v>
      </c>
    </row>
    <row r="157" spans="1:10" s="62" customFormat="1" ht="39.950000000000003" customHeight="1" x14ac:dyDescent="0.2">
      <c r="A157" s="178"/>
      <c r="B157" s="126"/>
      <c r="C157" s="182" t="str">
        <f>IF($G$1="ITALIANO",VLOOKUP(D157,'DB Accessori'!$A:$P,6,0),IF($G$1="ESPAÑOL",VLOOKUP(D157,'DB Accessori'!$A:$P,5,0),IF($G$1="DEUTSCH",VLOOKUP(D157,'DB Accessori'!$A:$P,3,0),IF($G$1="FRANÇAIS",VLOOKUP(D157,'DB Accessori'!$A:$P,4,0),IF($G$1="ENGLISH",VLOOKUP(D157,'DB Accessori'!$A:$P,2,0),"")))))</f>
        <v>ATF</v>
      </c>
      <c r="D157" s="54" t="s">
        <v>1087</v>
      </c>
      <c r="E157" s="130" t="str">
        <f>IF($G$1="ITALIANO",VLOOKUP(D157,'DB Accessori'!$A:$P,11,0),IF($G$1="ESPAÑOL",VLOOKUP(D157,'DB Accessori'!$A:$P,10,0),IF($G$1="DEUTSCH",VLOOKUP(D157,'DB Accessori'!$A:$P,8,0),IF($G$1="FRANÇAIS",VLOOKUP(D157,'DB Accessori'!$A:$P,9,0),IF($G$1="ENGLISH",VLOOKUP(D157,'DB Accessori'!$A:$P,7,0),"")))))</f>
        <v>ATF-106</v>
      </c>
      <c r="F157" s="131" t="str">
        <f>IF($G$1="ITALIANO",VLOOKUP(D157,'DB Accessori'!$A:$P,16,0),IF($G$1="ESPAÑOL",VLOOKUP(D157,'DB Accessori'!$A:$P,15,0),IF($G$1="DEUTSCH",VLOOKUP(D157,'DB Accessori'!$A:$P,13,0),IF($G$1="FRANÇAIS",VLOOKUP(D157,'DB Accessori'!$A:$P,14,0),IF($G$1="ENGLISH",VLOOKUP(D157,'DB Accessori'!$A:$P,12,0),"")))))</f>
        <v>ATF-106 FITTING FOR AUDI DSG M24X1,5</v>
      </c>
      <c r="G157" s="128" t="str">
        <f>IF(IF($G$1="ITALIANO",VLOOKUP(D157,'DB Accessori'!$A:$U,21,0),IF($G$1="ESPAÑOL",VLOOKUP(D157,'DB Accessori'!$A:$U,20,0),IF($G$1="DEUTSCH",VLOOKUP(D157,'DB Accessori'!$A:$U,18,0),IF($G$1="FRANÇAIS",VLOOKUP(D157,'DB Accessori'!$A:$U,19,0),IF($G$1="ENGLISH",VLOOKUP(D157,'DB Accessori'!$A:$U,17,0),"")))))=0,"",(IF($G$1="ITALIANO",VLOOKUP(D157,'DB Accessori'!$A:$U,21,0),IF($G$1="ESPAÑOL",VLOOKUP(D157,'DB Accessori'!$A:$U,20,0),IF($G$1="DEUTSCH",VLOOKUP(D157,'DB Accessori'!$A:$U,18,0),IF($G$1="FRANÇAIS",VLOOKUP(D157,'DB Accessori'!$A:$U,19,0),IF($G$1="ENGLISH",VLOOKUP(D157,'DB Accessori'!$A:$U,17,0),"")))))))</f>
        <v>ATF</v>
      </c>
      <c r="H157" s="129">
        <f>IF(I$1="Germany",VLOOKUP(D157,Prices!A:AA,16,0),VLOOKUP(D157,Prices!A:AA,3,0))</f>
        <v>12</v>
      </c>
      <c r="I157" s="155">
        <f>VLOOKUP(D157,Prices!A:AA,HLOOKUP(I$1&amp;"D",Prices!A:AA,2,0),0)</f>
        <v>0.4</v>
      </c>
      <c r="J157" s="156">
        <f t="shared" si="6"/>
        <v>7.1999999999999993</v>
      </c>
    </row>
    <row r="158" spans="1:10" s="62" customFormat="1" ht="39.950000000000003" customHeight="1" x14ac:dyDescent="0.2">
      <c r="A158" s="178"/>
      <c r="B158" s="126"/>
      <c r="C158" s="182" t="str">
        <f>IF($G$1="ITALIANO",VLOOKUP(D158,'DB Accessori'!$A:$P,6,0),IF($G$1="ESPAÑOL",VLOOKUP(D158,'DB Accessori'!$A:$P,5,0),IF($G$1="DEUTSCH",VLOOKUP(D158,'DB Accessori'!$A:$P,3,0),IF($G$1="FRANÇAIS",VLOOKUP(D158,'DB Accessori'!$A:$P,4,0),IF($G$1="ENGLISH",VLOOKUP(D158,'DB Accessori'!$A:$P,2,0),"")))))</f>
        <v>ATF</v>
      </c>
      <c r="D158" s="54" t="s">
        <v>1088</v>
      </c>
      <c r="E158" s="130" t="str">
        <f>IF($G$1="ITALIANO",VLOOKUP(D158,'DB Accessori'!$A:$P,11,0),IF($G$1="ESPAÑOL",VLOOKUP(D158,'DB Accessori'!$A:$P,10,0),IF($G$1="DEUTSCH",VLOOKUP(D158,'DB Accessori'!$A:$P,8,0),IF($G$1="FRANÇAIS",VLOOKUP(D158,'DB Accessori'!$A:$P,9,0),IF($G$1="ENGLISH",VLOOKUP(D158,'DB Accessori'!$A:$P,7,0),"")))))</f>
        <v>ATF-107</v>
      </c>
      <c r="F158" s="131" t="str">
        <f>IF($G$1="ITALIANO",VLOOKUP(D158,'DB Accessori'!$A:$P,16,0),IF($G$1="ESPAÑOL",VLOOKUP(D158,'DB Accessori'!$A:$P,15,0),IF($G$1="DEUTSCH",VLOOKUP(D158,'DB Accessori'!$A:$P,13,0),IF($G$1="FRANÇAIS",VLOOKUP(D158,'DB Accessori'!$A:$P,14,0),IF($G$1="ENGLISH",VLOOKUP(D158,'DB Accessori'!$A:$P,12,0),"")))))</f>
        <v>ATF-107 FITTING FOR AUDI CVT M22X1,5</v>
      </c>
      <c r="G158" s="128" t="str">
        <f>IF(IF($G$1="ITALIANO",VLOOKUP(D158,'DB Accessori'!$A:$U,21,0),IF($G$1="ESPAÑOL",VLOOKUP(D158,'DB Accessori'!$A:$U,20,0),IF($G$1="DEUTSCH",VLOOKUP(D158,'DB Accessori'!$A:$U,18,0),IF($G$1="FRANÇAIS",VLOOKUP(D158,'DB Accessori'!$A:$U,19,0),IF($G$1="ENGLISH",VLOOKUP(D158,'DB Accessori'!$A:$U,17,0),"")))))=0,"",(IF($G$1="ITALIANO",VLOOKUP(D158,'DB Accessori'!$A:$U,21,0),IF($G$1="ESPAÑOL",VLOOKUP(D158,'DB Accessori'!$A:$U,20,0),IF($G$1="DEUTSCH",VLOOKUP(D158,'DB Accessori'!$A:$U,18,0),IF($G$1="FRANÇAIS",VLOOKUP(D158,'DB Accessori'!$A:$U,19,0),IF($G$1="ENGLISH",VLOOKUP(D158,'DB Accessori'!$A:$U,17,0),"")))))))</f>
        <v>ATF</v>
      </c>
      <c r="H158" s="129">
        <f>IF(I$1="Germany",VLOOKUP(D158,Prices!A:AA,16,0),VLOOKUP(D158,Prices!A:AA,3,0))</f>
        <v>12</v>
      </c>
      <c r="I158" s="155">
        <f>VLOOKUP(D158,Prices!A:AA,HLOOKUP(I$1&amp;"D",Prices!A:AA,2,0),0)</f>
        <v>0.4</v>
      </c>
      <c r="J158" s="156">
        <f t="shared" si="6"/>
        <v>7.1999999999999993</v>
      </c>
    </row>
    <row r="159" spans="1:10" s="62" customFormat="1" ht="39.950000000000003" customHeight="1" x14ac:dyDescent="0.2">
      <c r="A159" s="178"/>
      <c r="B159" s="126"/>
      <c r="C159" s="182" t="str">
        <f>IF($G$1="ITALIANO",VLOOKUP(D159,'DB Accessori'!$A:$P,6,0),IF($G$1="ESPAÑOL",VLOOKUP(D159,'DB Accessori'!$A:$P,5,0),IF($G$1="DEUTSCH",VLOOKUP(D159,'DB Accessori'!$A:$P,3,0),IF($G$1="FRANÇAIS",VLOOKUP(D159,'DB Accessori'!$A:$P,4,0),IF($G$1="ENGLISH",VLOOKUP(D159,'DB Accessori'!$A:$P,2,0),"")))))</f>
        <v>ATF</v>
      </c>
      <c r="D159" s="54" t="s">
        <v>1089</v>
      </c>
      <c r="E159" s="130" t="str">
        <f>IF($G$1="ITALIANO",VLOOKUP(D159,'DB Accessori'!$A:$P,11,0),IF($G$1="ESPAÑOL",VLOOKUP(D159,'DB Accessori'!$A:$P,10,0),IF($G$1="DEUTSCH",VLOOKUP(D159,'DB Accessori'!$A:$P,8,0),IF($G$1="FRANÇAIS",VLOOKUP(D159,'DB Accessori'!$A:$P,9,0),IF($G$1="ENGLISH",VLOOKUP(D159,'DB Accessori'!$A:$P,7,0),"")))))</f>
        <v>ATF-108</v>
      </c>
      <c r="F159" s="131" t="str">
        <f>IF($G$1="ITALIANO",VLOOKUP(D159,'DB Accessori'!$A:$P,16,0),IF($G$1="ESPAÑOL",VLOOKUP(D159,'DB Accessori'!$A:$P,15,0),IF($G$1="DEUTSCH",VLOOKUP(D159,'DB Accessori'!$A:$P,13,0),IF($G$1="FRANÇAIS",VLOOKUP(D159,'DB Accessori'!$A:$P,14,0),IF($G$1="ENGLISH",VLOOKUP(D159,'DB Accessori'!$A:$P,12,0),"")))))</f>
        <v>ATF-108 FITTING FOR SKODA M18X1,5</v>
      </c>
      <c r="G159" s="128" t="str">
        <f>IF(IF($G$1="ITALIANO",VLOOKUP(D159,'DB Accessori'!$A:$U,21,0),IF($G$1="ESPAÑOL",VLOOKUP(D159,'DB Accessori'!$A:$U,20,0),IF($G$1="DEUTSCH",VLOOKUP(D159,'DB Accessori'!$A:$U,18,0),IF($G$1="FRANÇAIS",VLOOKUP(D159,'DB Accessori'!$A:$U,19,0),IF($G$1="ENGLISH",VLOOKUP(D159,'DB Accessori'!$A:$U,17,0),"")))))=0,"",(IF($G$1="ITALIANO",VLOOKUP(D159,'DB Accessori'!$A:$U,21,0),IF($G$1="ESPAÑOL",VLOOKUP(D159,'DB Accessori'!$A:$U,20,0),IF($G$1="DEUTSCH",VLOOKUP(D159,'DB Accessori'!$A:$U,18,0),IF($G$1="FRANÇAIS",VLOOKUP(D159,'DB Accessori'!$A:$U,19,0),IF($G$1="ENGLISH",VLOOKUP(D159,'DB Accessori'!$A:$U,17,0),"")))))))</f>
        <v>ATF</v>
      </c>
      <c r="H159" s="129">
        <f>IF(I$1="Germany",VLOOKUP(D159,Prices!A:AA,16,0),VLOOKUP(D159,Prices!A:AA,3,0))</f>
        <v>12</v>
      </c>
      <c r="I159" s="155">
        <f>VLOOKUP(D159,Prices!A:AA,HLOOKUP(I$1&amp;"D",Prices!A:AA,2,0),0)</f>
        <v>0.4</v>
      </c>
      <c r="J159" s="156">
        <f t="shared" si="6"/>
        <v>7.1999999999999993</v>
      </c>
    </row>
    <row r="160" spans="1:10" s="62" customFormat="1" ht="39.950000000000003" customHeight="1" x14ac:dyDescent="0.2">
      <c r="A160" s="178"/>
      <c r="B160" s="126"/>
      <c r="C160" s="182" t="str">
        <f>IF($G$1="ITALIANO",VLOOKUP(D160,'DB Accessori'!$A:$P,6,0),IF($G$1="ESPAÑOL",VLOOKUP(D160,'DB Accessori'!$A:$P,5,0),IF($G$1="DEUTSCH",VLOOKUP(D160,'DB Accessori'!$A:$P,3,0),IF($G$1="FRANÇAIS",VLOOKUP(D160,'DB Accessori'!$A:$P,4,0),IF($G$1="ENGLISH",VLOOKUP(D160,'DB Accessori'!$A:$P,2,0),"")))))</f>
        <v>ATF</v>
      </c>
      <c r="D160" s="54" t="s">
        <v>1090</v>
      </c>
      <c r="E160" s="130" t="str">
        <f>IF($G$1="ITALIANO",VLOOKUP(D160,'DB Accessori'!$A:$P,11,0),IF($G$1="ESPAÑOL",VLOOKUP(D160,'DB Accessori'!$A:$P,10,0),IF($G$1="DEUTSCH",VLOOKUP(D160,'DB Accessori'!$A:$P,8,0),IF($G$1="FRANÇAIS",VLOOKUP(D160,'DB Accessori'!$A:$P,9,0),IF($G$1="ENGLISH",VLOOKUP(D160,'DB Accessori'!$A:$P,7,0),"")))))</f>
        <v>ATF-109</v>
      </c>
      <c r="F160" s="131" t="str">
        <f>IF($G$1="ITALIANO",VLOOKUP(D160,'DB Accessori'!$A:$P,16,0),IF($G$1="ESPAÑOL",VLOOKUP(D160,'DB Accessori'!$A:$P,15,0),IF($G$1="DEUTSCH",VLOOKUP(D160,'DB Accessori'!$A:$P,13,0),IF($G$1="FRANÇAIS",VLOOKUP(D160,'DB Accessori'!$A:$P,14,0),IF($G$1="ENGLISH",VLOOKUP(D160,'DB Accessori'!$A:$P,12,0),"")))))</f>
        <v>ATF-109 FITTING FOR MERCEDES M12X1,5</v>
      </c>
      <c r="G160" s="128" t="str">
        <f>IF(IF($G$1="ITALIANO",VLOOKUP(D160,'DB Accessori'!$A:$U,21,0),IF($G$1="ESPAÑOL",VLOOKUP(D160,'DB Accessori'!$A:$U,20,0),IF($G$1="DEUTSCH",VLOOKUP(D160,'DB Accessori'!$A:$U,18,0),IF($G$1="FRANÇAIS",VLOOKUP(D160,'DB Accessori'!$A:$U,19,0),IF($G$1="ENGLISH",VLOOKUP(D160,'DB Accessori'!$A:$U,17,0),"")))))=0,"",(IF($G$1="ITALIANO",VLOOKUP(D160,'DB Accessori'!$A:$U,21,0),IF($G$1="ESPAÑOL",VLOOKUP(D160,'DB Accessori'!$A:$U,20,0),IF($G$1="DEUTSCH",VLOOKUP(D160,'DB Accessori'!$A:$U,18,0),IF($G$1="FRANÇAIS",VLOOKUP(D160,'DB Accessori'!$A:$U,19,0),IF($G$1="ENGLISH",VLOOKUP(D160,'DB Accessori'!$A:$U,17,0),"")))))))</f>
        <v>ATF</v>
      </c>
      <c r="H160" s="129">
        <f>IF(I$1="Germany",VLOOKUP(D160,Prices!A:AA,16,0),VLOOKUP(D160,Prices!A:AA,3,0))</f>
        <v>12</v>
      </c>
      <c r="I160" s="155">
        <f>VLOOKUP(D160,Prices!A:AA,HLOOKUP(I$1&amp;"D",Prices!A:AA,2,0),0)</f>
        <v>0.4</v>
      </c>
      <c r="J160" s="156">
        <f t="shared" si="6"/>
        <v>7.1999999999999993</v>
      </c>
    </row>
    <row r="161" spans="1:10" s="62" customFormat="1" ht="39.950000000000003" customHeight="1" x14ac:dyDescent="0.2">
      <c r="A161" s="178"/>
      <c r="B161" s="126"/>
      <c r="C161" s="182" t="str">
        <f>IF($G$1="ITALIANO",VLOOKUP(D161,'DB Accessori'!$A:$P,6,0),IF($G$1="ESPAÑOL",VLOOKUP(D161,'DB Accessori'!$A:$P,5,0),IF($G$1="DEUTSCH",VLOOKUP(D161,'DB Accessori'!$A:$P,3,0),IF($G$1="FRANÇAIS",VLOOKUP(D161,'DB Accessori'!$A:$P,4,0),IF($G$1="ENGLISH",VLOOKUP(D161,'DB Accessori'!$A:$P,2,0),"")))))</f>
        <v>ATF</v>
      </c>
      <c r="D161" s="54" t="s">
        <v>1091</v>
      </c>
      <c r="E161" s="130" t="str">
        <f>IF($G$1="ITALIANO",VLOOKUP(D161,'DB Accessori'!$A:$P,11,0),IF($G$1="ESPAÑOL",VLOOKUP(D161,'DB Accessori'!$A:$P,10,0),IF($G$1="DEUTSCH",VLOOKUP(D161,'DB Accessori'!$A:$P,8,0),IF($G$1="FRANÇAIS",VLOOKUP(D161,'DB Accessori'!$A:$P,9,0),IF($G$1="ENGLISH",VLOOKUP(D161,'DB Accessori'!$A:$P,7,0),"")))))</f>
        <v>ATF-110</v>
      </c>
      <c r="F161" s="131" t="str">
        <f>IF($G$1="ITALIANO",VLOOKUP(D161,'DB Accessori'!$A:$P,16,0),IF($G$1="ESPAÑOL",VLOOKUP(D161,'DB Accessori'!$A:$P,15,0),IF($G$1="DEUTSCH",VLOOKUP(D161,'DB Accessori'!$A:$P,13,0),IF($G$1="FRANÇAIS",VLOOKUP(D161,'DB Accessori'!$A:$P,14,0),IF($G$1="ENGLISH",VLOOKUP(D161,'DB Accessori'!$A:$P,12,0),"")))))</f>
        <v>ATF-110 FITTING FOR AUDI SKODA M30X1,5</v>
      </c>
      <c r="G161" s="128" t="str">
        <f>IF(IF($G$1="ITALIANO",VLOOKUP(D161,'DB Accessori'!$A:$U,21,0),IF($G$1="ESPAÑOL",VLOOKUP(D161,'DB Accessori'!$A:$U,20,0),IF($G$1="DEUTSCH",VLOOKUP(D161,'DB Accessori'!$A:$U,18,0),IF($G$1="FRANÇAIS",VLOOKUP(D161,'DB Accessori'!$A:$U,19,0),IF($G$1="ENGLISH",VLOOKUP(D161,'DB Accessori'!$A:$U,17,0),"")))))=0,"",(IF($G$1="ITALIANO",VLOOKUP(D161,'DB Accessori'!$A:$U,21,0),IF($G$1="ESPAÑOL",VLOOKUP(D161,'DB Accessori'!$A:$U,20,0),IF($G$1="DEUTSCH",VLOOKUP(D161,'DB Accessori'!$A:$U,18,0),IF($G$1="FRANÇAIS",VLOOKUP(D161,'DB Accessori'!$A:$U,19,0),IF($G$1="ENGLISH",VLOOKUP(D161,'DB Accessori'!$A:$U,17,0),"")))))))</f>
        <v>ATF</v>
      </c>
      <c r="H161" s="129">
        <f>IF(I$1="Germany",VLOOKUP(D161,Prices!A:AA,16,0),VLOOKUP(D161,Prices!A:AA,3,0))</f>
        <v>12</v>
      </c>
      <c r="I161" s="155">
        <f>VLOOKUP(D161,Prices!A:AA,HLOOKUP(I$1&amp;"D",Prices!A:AA,2,0),0)</f>
        <v>0.4</v>
      </c>
      <c r="J161" s="156">
        <f t="shared" si="6"/>
        <v>7.1999999999999993</v>
      </c>
    </row>
    <row r="162" spans="1:10" s="62" customFormat="1" ht="39.950000000000003" customHeight="1" x14ac:dyDescent="0.2">
      <c r="A162" s="178"/>
      <c r="B162" s="126"/>
      <c r="C162" s="182" t="str">
        <f>IF($G$1="ITALIANO",VLOOKUP(D162,'DB Accessori'!$A:$P,6,0),IF($G$1="ESPAÑOL",VLOOKUP(D162,'DB Accessori'!$A:$P,5,0),IF($G$1="DEUTSCH",VLOOKUP(D162,'DB Accessori'!$A:$P,3,0),IF($G$1="FRANÇAIS",VLOOKUP(D162,'DB Accessori'!$A:$P,4,0),IF($G$1="ENGLISH",VLOOKUP(D162,'DB Accessori'!$A:$P,2,0),"")))))</f>
        <v>ATF</v>
      </c>
      <c r="D162" s="54" t="s">
        <v>1092</v>
      </c>
      <c r="E162" s="130" t="str">
        <f>IF($G$1="ITALIANO",VLOOKUP(D162,'DB Accessori'!$A:$P,11,0),IF($G$1="ESPAÑOL",VLOOKUP(D162,'DB Accessori'!$A:$P,10,0),IF($G$1="DEUTSCH",VLOOKUP(D162,'DB Accessori'!$A:$P,8,0),IF($G$1="FRANÇAIS",VLOOKUP(D162,'DB Accessori'!$A:$P,9,0),IF($G$1="ENGLISH",VLOOKUP(D162,'DB Accessori'!$A:$P,7,0),"")))))</f>
        <v>ATF-111</v>
      </c>
      <c r="F162" s="131" t="str">
        <f>IF($G$1="ITALIANO",VLOOKUP(D162,'DB Accessori'!$A:$P,16,0),IF($G$1="ESPAÑOL",VLOOKUP(D162,'DB Accessori'!$A:$P,15,0),IF($G$1="DEUTSCH",VLOOKUP(D162,'DB Accessori'!$A:$P,13,0),IF($G$1="FRANÇAIS",VLOOKUP(D162,'DB Accessori'!$A:$P,14,0),IF($G$1="ENGLISH",VLOOKUP(D162,'DB Accessori'!$A:$P,12,0),"")))))</f>
        <v>ATF-111 UNIVERSAL FLEXIBLE 300mm</v>
      </c>
      <c r="G162" s="128" t="str">
        <f>IF(IF($G$1="ITALIANO",VLOOKUP(D162,'DB Accessori'!$A:$U,21,0),IF($G$1="ESPAÑOL",VLOOKUP(D162,'DB Accessori'!$A:$U,20,0),IF($G$1="DEUTSCH",VLOOKUP(D162,'DB Accessori'!$A:$U,18,0),IF($G$1="FRANÇAIS",VLOOKUP(D162,'DB Accessori'!$A:$U,19,0),IF($G$1="ENGLISH",VLOOKUP(D162,'DB Accessori'!$A:$U,17,0),"")))))=0,"",(IF($G$1="ITALIANO",VLOOKUP(D162,'DB Accessori'!$A:$U,21,0),IF($G$1="ESPAÑOL",VLOOKUP(D162,'DB Accessori'!$A:$U,20,0),IF($G$1="DEUTSCH",VLOOKUP(D162,'DB Accessori'!$A:$U,18,0),IF($G$1="FRANÇAIS",VLOOKUP(D162,'DB Accessori'!$A:$U,19,0),IF($G$1="ENGLISH",VLOOKUP(D162,'DB Accessori'!$A:$U,17,0),"")))))))</f>
        <v>ATF</v>
      </c>
      <c r="H162" s="129">
        <f>IF(I$1="Germany",VLOOKUP(D162,Prices!A:AA,16,0),VLOOKUP(D162,Prices!A:AA,3,0))</f>
        <v>10</v>
      </c>
      <c r="I162" s="155">
        <f>VLOOKUP(D162,Prices!A:AA,HLOOKUP(I$1&amp;"D",Prices!A:AA,2,0),0)</f>
        <v>0.4</v>
      </c>
      <c r="J162" s="156">
        <f t="shared" si="6"/>
        <v>6</v>
      </c>
    </row>
    <row r="163" spans="1:10" s="62" customFormat="1" ht="39.950000000000003" customHeight="1" x14ac:dyDescent="0.2">
      <c r="A163" s="178"/>
      <c r="B163" s="126"/>
      <c r="C163" s="182" t="str">
        <f>IF($G$1="ITALIANO",VLOOKUP(D163,'DB Accessori'!$A:$P,6,0),IF($G$1="ESPAÑOL",VLOOKUP(D163,'DB Accessori'!$A:$P,5,0),IF($G$1="DEUTSCH",VLOOKUP(D163,'DB Accessori'!$A:$P,3,0),IF($G$1="FRANÇAIS",VLOOKUP(D163,'DB Accessori'!$A:$P,4,0),IF($G$1="ENGLISH",VLOOKUP(D163,'DB Accessori'!$A:$P,2,0),"")))))</f>
        <v>ATF</v>
      </c>
      <c r="D163" s="54" t="s">
        <v>1094</v>
      </c>
      <c r="E163" s="130" t="str">
        <f>IF($G$1="ITALIANO",VLOOKUP(D163,'DB Accessori'!$A:$P,11,0),IF($G$1="ESPAÑOL",VLOOKUP(D163,'DB Accessori'!$A:$P,10,0),IF($G$1="DEUTSCH",VLOOKUP(D163,'DB Accessori'!$A:$P,8,0),IF($G$1="FRANÇAIS",VLOOKUP(D163,'DB Accessori'!$A:$P,9,0),IF($G$1="ENGLISH",VLOOKUP(D163,'DB Accessori'!$A:$P,7,0),"")))))</f>
        <v>ATF-112</v>
      </c>
      <c r="F163" s="131" t="str">
        <f>IF($G$1="ITALIANO",VLOOKUP(D163,'DB Accessori'!$A:$P,16,0),IF($G$1="ESPAÑOL",VLOOKUP(D163,'DB Accessori'!$A:$P,15,0),IF($G$1="DEUTSCH",VLOOKUP(D163,'DB Accessori'!$A:$P,13,0),IF($G$1="FRANÇAIS",VLOOKUP(D163,'DB Accessori'!$A:$P,14,0),IF($G$1="ENGLISH",VLOOKUP(D163,'DB Accessori'!$A:$P,12,0),"")))))</f>
        <v>ATF-112 FITTING 5/16 -24 UNF</v>
      </c>
      <c r="G163" s="128" t="str">
        <f>IF(IF($G$1="ITALIANO",VLOOKUP(D163,'DB Accessori'!$A:$U,21,0),IF($G$1="ESPAÑOL",VLOOKUP(D163,'DB Accessori'!$A:$U,20,0),IF($G$1="DEUTSCH",VLOOKUP(D163,'DB Accessori'!$A:$U,18,0),IF($G$1="FRANÇAIS",VLOOKUP(D163,'DB Accessori'!$A:$U,19,0),IF($G$1="ENGLISH",VLOOKUP(D163,'DB Accessori'!$A:$U,17,0),"")))))=0,"",(IF($G$1="ITALIANO",VLOOKUP(D163,'DB Accessori'!$A:$U,21,0),IF($G$1="ESPAÑOL",VLOOKUP(D163,'DB Accessori'!$A:$U,20,0),IF($G$1="DEUTSCH",VLOOKUP(D163,'DB Accessori'!$A:$U,18,0),IF($G$1="FRANÇAIS",VLOOKUP(D163,'DB Accessori'!$A:$U,19,0),IF($G$1="ENGLISH",VLOOKUP(D163,'DB Accessori'!$A:$U,17,0),"")))))))</f>
        <v>ATF</v>
      </c>
      <c r="H163" s="129">
        <f>IF(I$1="Germany",VLOOKUP(D163,Prices!A:AA,16,0),VLOOKUP(D163,Prices!A:AA,3,0))</f>
        <v>12</v>
      </c>
      <c r="I163" s="155">
        <f>VLOOKUP(D163,Prices!A:AA,HLOOKUP(I$1&amp;"D",Prices!A:AA,2,0),0)</f>
        <v>0.4</v>
      </c>
      <c r="J163" s="156">
        <f t="shared" si="6"/>
        <v>7.1999999999999993</v>
      </c>
    </row>
    <row r="164" spans="1:10" s="62" customFormat="1" ht="39.950000000000003" customHeight="1" x14ac:dyDescent="0.2">
      <c r="A164" s="178"/>
      <c r="B164" s="126"/>
      <c r="C164" s="182" t="str">
        <f>IF($G$1="ITALIANO",VLOOKUP(D164,'DB Accessori'!$A:$P,6,0),IF($G$1="ESPAÑOL",VLOOKUP(D164,'DB Accessori'!$A:$P,5,0),IF($G$1="DEUTSCH",VLOOKUP(D164,'DB Accessori'!$A:$P,3,0),IF($G$1="FRANÇAIS",VLOOKUP(D164,'DB Accessori'!$A:$P,4,0),IF($G$1="ENGLISH",VLOOKUP(D164,'DB Accessori'!$A:$P,2,0),"")))))</f>
        <v>ATF</v>
      </c>
      <c r="D164" s="54" t="s">
        <v>1096</v>
      </c>
      <c r="E164" s="130" t="str">
        <f>IF($G$1="ITALIANO",VLOOKUP(D164,'DB Accessori'!$A:$P,11,0),IF($G$1="ESPAÑOL",VLOOKUP(D164,'DB Accessori'!$A:$P,10,0),IF($G$1="DEUTSCH",VLOOKUP(D164,'DB Accessori'!$A:$P,8,0),IF($G$1="FRANÇAIS",VLOOKUP(D164,'DB Accessori'!$A:$P,9,0),IF($G$1="ENGLISH",VLOOKUP(D164,'DB Accessori'!$A:$P,7,0),"")))))</f>
        <v>ATF-113</v>
      </c>
      <c r="F164" s="131" t="str">
        <f>IF($G$1="ITALIANO",VLOOKUP(D164,'DB Accessori'!$A:$P,16,0),IF($G$1="ESPAÑOL",VLOOKUP(D164,'DB Accessori'!$A:$P,15,0),IF($G$1="DEUTSCH",VLOOKUP(D164,'DB Accessori'!$A:$P,13,0),IF($G$1="FRANÇAIS",VLOOKUP(D164,'DB Accessori'!$A:$P,14,0),IF($G$1="ENGLISH",VLOOKUP(D164,'DB Accessori'!$A:$P,12,0),"")))))</f>
        <v>ATF-113 FITTING FOR TOYOTA LEXUS M18X1,5</v>
      </c>
      <c r="G164" s="128" t="str">
        <f>IF(IF($G$1="ITALIANO",VLOOKUP(D164,'DB Accessori'!$A:$U,21,0),IF($G$1="ESPAÑOL",VLOOKUP(D164,'DB Accessori'!$A:$U,20,0),IF($G$1="DEUTSCH",VLOOKUP(D164,'DB Accessori'!$A:$U,18,0),IF($G$1="FRANÇAIS",VLOOKUP(D164,'DB Accessori'!$A:$U,19,0),IF($G$1="ENGLISH",VLOOKUP(D164,'DB Accessori'!$A:$U,17,0),"")))))=0,"",(IF($G$1="ITALIANO",VLOOKUP(D164,'DB Accessori'!$A:$U,21,0),IF($G$1="ESPAÑOL",VLOOKUP(D164,'DB Accessori'!$A:$U,20,0),IF($G$1="DEUTSCH",VLOOKUP(D164,'DB Accessori'!$A:$U,18,0),IF($G$1="FRANÇAIS",VLOOKUP(D164,'DB Accessori'!$A:$U,19,0),IF($G$1="ENGLISH",VLOOKUP(D164,'DB Accessori'!$A:$U,17,0),"")))))))</f>
        <v>ATF</v>
      </c>
      <c r="H164" s="129">
        <f>IF(I$1="Germany",VLOOKUP(D164,Prices!A:AA,16,0),VLOOKUP(D164,Prices!A:AA,3,0))</f>
        <v>12</v>
      </c>
      <c r="I164" s="155">
        <f>VLOOKUP(D164,Prices!A:AA,HLOOKUP(I$1&amp;"D",Prices!A:AA,2,0),0)</f>
        <v>0.4</v>
      </c>
      <c r="J164" s="156">
        <f t="shared" si="6"/>
        <v>7.1999999999999993</v>
      </c>
    </row>
    <row r="165" spans="1:10" s="62" customFormat="1" ht="39.950000000000003" customHeight="1" x14ac:dyDescent="0.2">
      <c r="A165" s="178"/>
      <c r="B165" s="126"/>
      <c r="C165" s="182" t="str">
        <f>IF($G$1="ITALIANO",VLOOKUP(D165,'DB Accessori'!$A:$P,6,0),IF($G$1="ESPAÑOL",VLOOKUP(D165,'DB Accessori'!$A:$P,5,0),IF($G$1="DEUTSCH",VLOOKUP(D165,'DB Accessori'!$A:$P,3,0),IF($G$1="FRANÇAIS",VLOOKUP(D165,'DB Accessori'!$A:$P,4,0),IF($G$1="ENGLISH",VLOOKUP(D165,'DB Accessori'!$A:$P,2,0),"")))))</f>
        <v>ATF</v>
      </c>
      <c r="D165" s="54" t="s">
        <v>1097</v>
      </c>
      <c r="E165" s="130" t="str">
        <f>IF($G$1="ITALIANO",VLOOKUP(D165,'DB Accessori'!$A:$P,11,0),IF($G$1="ESPAÑOL",VLOOKUP(D165,'DB Accessori'!$A:$P,10,0),IF($G$1="DEUTSCH",VLOOKUP(D165,'DB Accessori'!$A:$P,8,0),IF($G$1="FRANÇAIS",VLOOKUP(D165,'DB Accessori'!$A:$P,9,0),IF($G$1="ENGLISH",VLOOKUP(D165,'DB Accessori'!$A:$P,7,0),"")))))</f>
        <v>ATF-114</v>
      </c>
      <c r="F165" s="131" t="str">
        <f>IF($G$1="ITALIANO",VLOOKUP(D165,'DB Accessori'!$A:$P,16,0),IF($G$1="ESPAÑOL",VLOOKUP(D165,'DB Accessori'!$A:$P,15,0),IF($G$1="DEUTSCH",VLOOKUP(D165,'DB Accessori'!$A:$P,13,0),IF($G$1="FRANÇAIS",VLOOKUP(D165,'DB Accessori'!$A:$P,14,0),IF($G$1="ENGLISH",VLOOKUP(D165,'DB Accessori'!$A:$P,12,0),"")))))</f>
        <v>ATF-114 FITTING FOR NISSAN INFINITY M18X1,0</v>
      </c>
      <c r="G165" s="128" t="str">
        <f>IF(IF($G$1="ITALIANO",VLOOKUP(D165,'DB Accessori'!$A:$U,21,0),IF($G$1="ESPAÑOL",VLOOKUP(D165,'DB Accessori'!$A:$U,20,0),IF($G$1="DEUTSCH",VLOOKUP(D165,'DB Accessori'!$A:$U,18,0),IF($G$1="FRANÇAIS",VLOOKUP(D165,'DB Accessori'!$A:$U,19,0),IF($G$1="ENGLISH",VLOOKUP(D165,'DB Accessori'!$A:$U,17,0),"")))))=0,"",(IF($G$1="ITALIANO",VLOOKUP(D165,'DB Accessori'!$A:$U,21,0),IF($G$1="ESPAÑOL",VLOOKUP(D165,'DB Accessori'!$A:$U,20,0),IF($G$1="DEUTSCH",VLOOKUP(D165,'DB Accessori'!$A:$U,18,0),IF($G$1="FRANÇAIS",VLOOKUP(D165,'DB Accessori'!$A:$U,19,0),IF($G$1="ENGLISH",VLOOKUP(D165,'DB Accessori'!$A:$U,17,0),"")))))))</f>
        <v>ATF</v>
      </c>
      <c r="H165" s="129">
        <f>IF(I$1="Germany",VLOOKUP(D165,Prices!A:AA,16,0),VLOOKUP(D165,Prices!A:AA,3,0))</f>
        <v>10</v>
      </c>
      <c r="I165" s="155">
        <f>VLOOKUP(D165,Prices!A:AA,HLOOKUP(I$1&amp;"D",Prices!A:AA,2,0),0)</f>
        <v>0.4</v>
      </c>
      <c r="J165" s="156">
        <f t="shared" si="6"/>
        <v>6</v>
      </c>
    </row>
    <row r="166" spans="1:10" s="62" customFormat="1" ht="39.950000000000003" customHeight="1" x14ac:dyDescent="0.2">
      <c r="A166" s="178"/>
      <c r="B166" s="126"/>
      <c r="C166" s="182" t="str">
        <f>IF($G$1="ITALIANO",VLOOKUP(D166,'DB Accessori'!$A:$P,6,0),IF($G$1="ESPAÑOL",VLOOKUP(D166,'DB Accessori'!$A:$P,5,0),IF($G$1="DEUTSCH",VLOOKUP(D166,'DB Accessori'!$A:$P,3,0),IF($G$1="FRANÇAIS",VLOOKUP(D166,'DB Accessori'!$A:$P,4,0),IF($G$1="ENGLISH",VLOOKUP(D166,'DB Accessori'!$A:$P,2,0),"")))))</f>
        <v>ATF</v>
      </c>
      <c r="D166" s="54" t="s">
        <v>1098</v>
      </c>
      <c r="E166" s="130" t="str">
        <f>IF($G$1="ITALIANO",VLOOKUP(D166,'DB Accessori'!$A:$P,11,0),IF($G$1="ESPAÑOL",VLOOKUP(D166,'DB Accessori'!$A:$P,10,0),IF($G$1="DEUTSCH",VLOOKUP(D166,'DB Accessori'!$A:$P,8,0),IF($G$1="FRANÇAIS",VLOOKUP(D166,'DB Accessori'!$A:$P,9,0),IF($G$1="ENGLISH",VLOOKUP(D166,'DB Accessori'!$A:$P,7,0),"")))))</f>
        <v>ATF-115</v>
      </c>
      <c r="F166" s="131" t="str">
        <f>IF($G$1="ITALIANO",VLOOKUP(D166,'DB Accessori'!$A:$P,16,0),IF($G$1="ESPAÑOL",VLOOKUP(D166,'DB Accessori'!$A:$P,15,0),IF($G$1="DEUTSCH",VLOOKUP(D166,'DB Accessori'!$A:$P,13,0),IF($G$1="FRANÇAIS",VLOOKUP(D166,'DB Accessori'!$A:$P,14,0),IF($G$1="ENGLISH",VLOOKUP(D166,'DB Accessori'!$A:$P,12,0),"")))))</f>
        <v>ATF-115 FITTING FOR VW PASSAT</v>
      </c>
      <c r="G166" s="128" t="str">
        <f>IF(IF($G$1="ITALIANO",VLOOKUP(D166,'DB Accessori'!$A:$U,21,0),IF($G$1="ESPAÑOL",VLOOKUP(D166,'DB Accessori'!$A:$U,20,0),IF($G$1="DEUTSCH",VLOOKUP(D166,'DB Accessori'!$A:$U,18,0),IF($G$1="FRANÇAIS",VLOOKUP(D166,'DB Accessori'!$A:$U,19,0),IF($G$1="ENGLISH",VLOOKUP(D166,'DB Accessori'!$A:$U,17,0),"")))))=0,"",(IF($G$1="ITALIANO",VLOOKUP(D166,'DB Accessori'!$A:$U,21,0),IF($G$1="ESPAÑOL",VLOOKUP(D166,'DB Accessori'!$A:$U,20,0),IF($G$1="DEUTSCH",VLOOKUP(D166,'DB Accessori'!$A:$U,18,0),IF($G$1="FRANÇAIS",VLOOKUP(D166,'DB Accessori'!$A:$U,19,0),IF($G$1="ENGLISH",VLOOKUP(D166,'DB Accessori'!$A:$U,17,0),"")))))))</f>
        <v>ATF</v>
      </c>
      <c r="H166" s="129">
        <f>IF(I$1="Germany",VLOOKUP(D166,Prices!A:AA,16,0),VLOOKUP(D166,Prices!A:AA,3,0))</f>
        <v>19</v>
      </c>
      <c r="I166" s="155">
        <f>VLOOKUP(D166,Prices!A:AA,HLOOKUP(I$1&amp;"D",Prices!A:AA,2,0),0)</f>
        <v>0.4</v>
      </c>
      <c r="J166" s="156">
        <f t="shared" si="6"/>
        <v>11.4</v>
      </c>
    </row>
    <row r="167" spans="1:10" s="62" customFormat="1" ht="39.950000000000003" customHeight="1" x14ac:dyDescent="0.2">
      <c r="A167" s="178"/>
      <c r="B167" s="126"/>
      <c r="C167" s="182" t="str">
        <f>IF($G$1="ITALIANO",VLOOKUP(D167,'DB Accessori'!$A:$P,6,0),IF($G$1="ESPAÑOL",VLOOKUP(D167,'DB Accessori'!$A:$P,5,0),IF($G$1="DEUTSCH",VLOOKUP(D167,'DB Accessori'!$A:$P,3,0),IF($G$1="FRANÇAIS",VLOOKUP(D167,'DB Accessori'!$A:$P,4,0),IF($G$1="ENGLISH",VLOOKUP(D167,'DB Accessori'!$A:$P,2,0),"")))))</f>
        <v>ATF</v>
      </c>
      <c r="D167" s="54" t="s">
        <v>1100</v>
      </c>
      <c r="E167" s="130" t="str">
        <f>IF($G$1="ITALIANO",VLOOKUP(D167,'DB Accessori'!$A:$P,11,0),IF($G$1="ESPAÑOL",VLOOKUP(D167,'DB Accessori'!$A:$P,10,0),IF($G$1="DEUTSCH",VLOOKUP(D167,'DB Accessori'!$A:$P,8,0),IF($G$1="FRANÇAIS",VLOOKUP(D167,'DB Accessori'!$A:$P,9,0),IF($G$1="ENGLISH",VLOOKUP(D167,'DB Accessori'!$A:$P,7,0),"")))))</f>
        <v>ATF-116</v>
      </c>
      <c r="F167" s="131" t="str">
        <f>IF($G$1="ITALIANO",VLOOKUP(D167,'DB Accessori'!$A:$P,16,0),IF($G$1="ESPAÑOL",VLOOKUP(D167,'DB Accessori'!$A:$P,15,0),IF($G$1="DEUTSCH",VLOOKUP(D167,'DB Accessori'!$A:$P,13,0),IF($G$1="FRANÇAIS",VLOOKUP(D167,'DB Accessori'!$A:$P,14,0),IF($G$1="ENGLISH",VLOOKUP(D167,'DB Accessori'!$A:$P,12,0),"")))))</f>
        <v>ATF-116 FITTING FOR NISSAN JUKE M12X1,25</v>
      </c>
      <c r="G167" s="128" t="str">
        <f>IF(IF($G$1="ITALIANO",VLOOKUP(D167,'DB Accessori'!$A:$U,21,0),IF($G$1="ESPAÑOL",VLOOKUP(D167,'DB Accessori'!$A:$U,20,0),IF($G$1="DEUTSCH",VLOOKUP(D167,'DB Accessori'!$A:$U,18,0),IF($G$1="FRANÇAIS",VLOOKUP(D167,'DB Accessori'!$A:$U,19,0),IF($G$1="ENGLISH",VLOOKUP(D167,'DB Accessori'!$A:$U,17,0),"")))))=0,"",(IF($G$1="ITALIANO",VLOOKUP(D167,'DB Accessori'!$A:$U,21,0),IF($G$1="ESPAÑOL",VLOOKUP(D167,'DB Accessori'!$A:$U,20,0),IF($G$1="DEUTSCH",VLOOKUP(D167,'DB Accessori'!$A:$U,18,0),IF($G$1="FRANÇAIS",VLOOKUP(D167,'DB Accessori'!$A:$U,19,0),IF($G$1="ENGLISH",VLOOKUP(D167,'DB Accessori'!$A:$U,17,0),"")))))))</f>
        <v>ATF</v>
      </c>
      <c r="H167" s="129">
        <f>IF(I$1="Germany",VLOOKUP(D167,Prices!A:AA,16,0),VLOOKUP(D167,Prices!A:AA,3,0))</f>
        <v>12</v>
      </c>
      <c r="I167" s="155">
        <f>VLOOKUP(D167,Prices!A:AA,HLOOKUP(I$1&amp;"D",Prices!A:AA,2,0),0)</f>
        <v>0.4</v>
      </c>
      <c r="J167" s="156">
        <f t="shared" si="6"/>
        <v>7.1999999999999993</v>
      </c>
    </row>
    <row r="168" spans="1:10" s="62" customFormat="1" ht="39.950000000000003" customHeight="1" x14ac:dyDescent="0.2">
      <c r="A168" s="178"/>
      <c r="B168" s="126"/>
      <c r="C168" s="182" t="str">
        <f>IF($G$1="ITALIANO",VLOOKUP(D168,'DB Accessori'!$A:$P,6,0),IF($G$1="ESPAÑOL",VLOOKUP(D168,'DB Accessori'!$A:$P,5,0),IF($G$1="DEUTSCH",VLOOKUP(D168,'DB Accessori'!$A:$P,3,0),IF($G$1="FRANÇAIS",VLOOKUP(D168,'DB Accessori'!$A:$P,4,0),IF($G$1="ENGLISH",VLOOKUP(D168,'DB Accessori'!$A:$P,2,0),"")))))</f>
        <v>ATF</v>
      </c>
      <c r="D168" s="54" t="s">
        <v>1101</v>
      </c>
      <c r="E168" s="130" t="str">
        <f>IF($G$1="ITALIANO",VLOOKUP(D168,'DB Accessori'!$A:$P,11,0),IF($G$1="ESPAÑOL",VLOOKUP(D168,'DB Accessori'!$A:$P,10,0),IF($G$1="DEUTSCH",VLOOKUP(D168,'DB Accessori'!$A:$P,8,0),IF($G$1="FRANÇAIS",VLOOKUP(D168,'DB Accessori'!$A:$P,9,0),IF($G$1="ENGLISH",VLOOKUP(D168,'DB Accessori'!$A:$P,7,0),"")))))</f>
        <v>ATF-117</v>
      </c>
      <c r="F168" s="131" t="str">
        <f>IF($G$1="ITALIANO",VLOOKUP(D168,'DB Accessori'!$A:$P,16,0),IF($G$1="ESPAÑOL",VLOOKUP(D168,'DB Accessori'!$A:$P,15,0),IF($G$1="DEUTSCH",VLOOKUP(D168,'DB Accessori'!$A:$P,13,0),IF($G$1="FRANÇAIS",VLOOKUP(D168,'DB Accessori'!$A:$P,14,0),IF($G$1="ENGLISH",VLOOKUP(D168,'DB Accessori'!$A:$P,12,0),"")))))</f>
        <v>ATF-117 FITTING FOR MINI COOPER MITSUBISHI M14X1,5</v>
      </c>
      <c r="G168" s="128" t="str">
        <f>IF(IF($G$1="ITALIANO",VLOOKUP(D168,'DB Accessori'!$A:$U,21,0),IF($G$1="ESPAÑOL",VLOOKUP(D168,'DB Accessori'!$A:$U,20,0),IF($G$1="DEUTSCH",VLOOKUP(D168,'DB Accessori'!$A:$U,18,0),IF($G$1="FRANÇAIS",VLOOKUP(D168,'DB Accessori'!$A:$U,19,0),IF($G$1="ENGLISH",VLOOKUP(D168,'DB Accessori'!$A:$U,17,0),"")))))=0,"",(IF($G$1="ITALIANO",VLOOKUP(D168,'DB Accessori'!$A:$U,21,0),IF($G$1="ESPAÑOL",VLOOKUP(D168,'DB Accessori'!$A:$U,20,0),IF($G$1="DEUTSCH",VLOOKUP(D168,'DB Accessori'!$A:$U,18,0),IF($G$1="FRANÇAIS",VLOOKUP(D168,'DB Accessori'!$A:$U,19,0),IF($G$1="ENGLISH",VLOOKUP(D168,'DB Accessori'!$A:$U,17,0),"")))))))</f>
        <v>ATF</v>
      </c>
      <c r="H168" s="129">
        <f>IF(I$1="Germany",VLOOKUP(D168,Prices!A:AA,16,0),VLOOKUP(D168,Prices!A:AA,3,0))</f>
        <v>12</v>
      </c>
      <c r="I168" s="155">
        <f>VLOOKUP(D168,Prices!A:AA,HLOOKUP(I$1&amp;"D",Prices!A:AA,2,0),0)</f>
        <v>0.4</v>
      </c>
      <c r="J168" s="156">
        <f t="shared" si="6"/>
        <v>7.1999999999999993</v>
      </c>
    </row>
    <row r="169" spans="1:10" s="62" customFormat="1" ht="39.950000000000003" customHeight="1" x14ac:dyDescent="0.2">
      <c r="A169" s="178"/>
      <c r="B169" s="126"/>
      <c r="C169" s="182" t="str">
        <f>IF($G$1="ITALIANO",VLOOKUP(D169,'DB Accessori'!$A:$P,6,0),IF($G$1="ESPAÑOL",VLOOKUP(D169,'DB Accessori'!$A:$P,5,0),IF($G$1="DEUTSCH",VLOOKUP(D169,'DB Accessori'!$A:$P,3,0),IF($G$1="FRANÇAIS",VLOOKUP(D169,'DB Accessori'!$A:$P,4,0),IF($G$1="ENGLISH",VLOOKUP(D169,'DB Accessori'!$A:$P,2,0),"")))))</f>
        <v>ATF</v>
      </c>
      <c r="D169" s="54" t="s">
        <v>1102</v>
      </c>
      <c r="E169" s="130" t="str">
        <f>IF($G$1="ITALIANO",VLOOKUP(D169,'DB Accessori'!$A:$P,11,0),IF($G$1="ESPAÑOL",VLOOKUP(D169,'DB Accessori'!$A:$P,10,0),IF($G$1="DEUTSCH",VLOOKUP(D169,'DB Accessori'!$A:$P,8,0),IF($G$1="FRANÇAIS",VLOOKUP(D169,'DB Accessori'!$A:$P,9,0),IF($G$1="ENGLISH",VLOOKUP(D169,'DB Accessori'!$A:$P,7,0),"")))))</f>
        <v>ATF-118</v>
      </c>
      <c r="F169" s="131" t="str">
        <f>IF($G$1="ITALIANO",VLOOKUP(D169,'DB Accessori'!$A:$P,16,0),IF($G$1="ESPAÑOL",VLOOKUP(D169,'DB Accessori'!$A:$P,15,0),IF($G$1="DEUTSCH",VLOOKUP(D169,'DB Accessori'!$A:$P,13,0),IF($G$1="FRANÇAIS",VLOOKUP(D169,'DB Accessori'!$A:$P,14,0),IF($G$1="ENGLISH",VLOOKUP(D169,'DB Accessori'!$A:$P,12,0),"")))))</f>
        <v>ATF-118 FITTING FOR NISSAN M10X1,75</v>
      </c>
      <c r="G169" s="128" t="str">
        <f>IF(IF($G$1="ITALIANO",VLOOKUP(D169,'DB Accessori'!$A:$U,21,0),IF($G$1="ESPAÑOL",VLOOKUP(D169,'DB Accessori'!$A:$U,20,0),IF($G$1="DEUTSCH",VLOOKUP(D169,'DB Accessori'!$A:$U,18,0),IF($G$1="FRANÇAIS",VLOOKUP(D169,'DB Accessori'!$A:$U,19,0),IF($G$1="ENGLISH",VLOOKUP(D169,'DB Accessori'!$A:$U,17,0),"")))))=0,"",(IF($G$1="ITALIANO",VLOOKUP(D169,'DB Accessori'!$A:$U,21,0),IF($G$1="ESPAÑOL",VLOOKUP(D169,'DB Accessori'!$A:$U,20,0),IF($G$1="DEUTSCH",VLOOKUP(D169,'DB Accessori'!$A:$U,18,0),IF($G$1="FRANÇAIS",VLOOKUP(D169,'DB Accessori'!$A:$U,19,0),IF($G$1="ENGLISH",VLOOKUP(D169,'DB Accessori'!$A:$U,17,0),"")))))))</f>
        <v>ATF</v>
      </c>
      <c r="H169" s="129">
        <f>IF(I$1="Germany",VLOOKUP(D169,Prices!A:AA,16,0),VLOOKUP(D169,Prices!A:AA,3,0))</f>
        <v>10</v>
      </c>
      <c r="I169" s="155">
        <f>VLOOKUP(D169,Prices!A:AA,HLOOKUP(I$1&amp;"D",Prices!A:AA,2,0),0)</f>
        <v>0.4</v>
      </c>
      <c r="J169" s="156">
        <f t="shared" si="6"/>
        <v>6</v>
      </c>
    </row>
    <row r="170" spans="1:10" s="62" customFormat="1" ht="39.950000000000003" customHeight="1" x14ac:dyDescent="0.2">
      <c r="A170" s="178"/>
      <c r="B170" s="126"/>
      <c r="C170" s="182" t="str">
        <f>IF($G$1="ITALIANO",VLOOKUP(D170,'DB Accessori'!$A:$P,6,0),IF($G$1="ESPAÑOL",VLOOKUP(D170,'DB Accessori'!$A:$P,5,0),IF($G$1="DEUTSCH",VLOOKUP(D170,'DB Accessori'!$A:$P,3,0),IF($G$1="FRANÇAIS",VLOOKUP(D170,'DB Accessori'!$A:$P,4,0),IF($G$1="ENGLISH",VLOOKUP(D170,'DB Accessori'!$A:$P,2,0),"")))))</f>
        <v>ATF</v>
      </c>
      <c r="D170" s="54" t="s">
        <v>1103</v>
      </c>
      <c r="E170" s="130" t="str">
        <f>IF($G$1="ITALIANO",VLOOKUP(D170,'DB Accessori'!$A:$P,11,0),IF($G$1="ESPAÑOL",VLOOKUP(D170,'DB Accessori'!$A:$P,10,0),IF($G$1="DEUTSCH",VLOOKUP(D170,'DB Accessori'!$A:$P,8,0),IF($G$1="FRANÇAIS",VLOOKUP(D170,'DB Accessori'!$A:$P,9,0),IF($G$1="ENGLISH",VLOOKUP(D170,'DB Accessori'!$A:$P,7,0),"")))))</f>
        <v>ATF-119</v>
      </c>
      <c r="F170" s="131" t="str">
        <f>IF($G$1="ITALIANO",VLOOKUP(D170,'DB Accessori'!$A:$P,16,0),IF($G$1="ESPAÑOL",VLOOKUP(D170,'DB Accessori'!$A:$P,15,0),IF($G$1="DEUTSCH",VLOOKUP(D170,'DB Accessori'!$A:$P,13,0),IF($G$1="FRANÇAIS",VLOOKUP(D170,'DB Accessori'!$A:$P,14,0),IF($G$1="ENGLISH",VLOOKUP(D170,'DB Accessori'!$A:$P,12,0),"")))))</f>
        <v>ATF-119 FITTING FOR GM M12X1,75</v>
      </c>
      <c r="G170" s="128" t="str">
        <f>IF(IF($G$1="ITALIANO",VLOOKUP(D170,'DB Accessori'!$A:$U,21,0),IF($G$1="ESPAÑOL",VLOOKUP(D170,'DB Accessori'!$A:$U,20,0),IF($G$1="DEUTSCH",VLOOKUP(D170,'DB Accessori'!$A:$U,18,0),IF($G$1="FRANÇAIS",VLOOKUP(D170,'DB Accessori'!$A:$U,19,0),IF($G$1="ENGLISH",VLOOKUP(D170,'DB Accessori'!$A:$U,17,0),"")))))=0,"",(IF($G$1="ITALIANO",VLOOKUP(D170,'DB Accessori'!$A:$U,21,0),IF($G$1="ESPAÑOL",VLOOKUP(D170,'DB Accessori'!$A:$U,20,0),IF($G$1="DEUTSCH",VLOOKUP(D170,'DB Accessori'!$A:$U,18,0),IF($G$1="FRANÇAIS",VLOOKUP(D170,'DB Accessori'!$A:$U,19,0),IF($G$1="ENGLISH",VLOOKUP(D170,'DB Accessori'!$A:$U,17,0),"")))))))</f>
        <v>ATF</v>
      </c>
      <c r="H170" s="129">
        <f>IF(I$1="Germany",VLOOKUP(D170,Prices!A:AA,16,0),VLOOKUP(D170,Prices!A:AA,3,0))</f>
        <v>12</v>
      </c>
      <c r="I170" s="155">
        <f>VLOOKUP(D170,Prices!A:AA,HLOOKUP(I$1&amp;"D",Prices!A:AA,2,0),0)</f>
        <v>0.4</v>
      </c>
      <c r="J170" s="156">
        <f t="shared" ref="J170:J200" si="7">+$H170*(1-I170)</f>
        <v>7.1999999999999993</v>
      </c>
    </row>
    <row r="171" spans="1:10" s="62" customFormat="1" ht="39.950000000000003" customHeight="1" x14ac:dyDescent="0.2">
      <c r="A171" s="178"/>
      <c r="B171" s="126"/>
      <c r="C171" s="182" t="str">
        <f>IF($G$1="ITALIANO",VLOOKUP(D171,'DB Accessori'!$A:$P,6,0),IF($G$1="ESPAÑOL",VLOOKUP(D171,'DB Accessori'!$A:$P,5,0),IF($G$1="DEUTSCH",VLOOKUP(D171,'DB Accessori'!$A:$P,3,0),IF($G$1="FRANÇAIS",VLOOKUP(D171,'DB Accessori'!$A:$P,4,0),IF($G$1="ENGLISH",VLOOKUP(D171,'DB Accessori'!$A:$P,2,0),"")))))</f>
        <v>ATF</v>
      </c>
      <c r="D171" s="54" t="s">
        <v>1104</v>
      </c>
      <c r="E171" s="130" t="str">
        <f>IF($G$1="ITALIANO",VLOOKUP(D171,'DB Accessori'!$A:$P,11,0),IF($G$1="ESPAÑOL",VLOOKUP(D171,'DB Accessori'!$A:$P,10,0),IF($G$1="DEUTSCH",VLOOKUP(D171,'DB Accessori'!$A:$P,8,0),IF($G$1="FRANÇAIS",VLOOKUP(D171,'DB Accessori'!$A:$P,9,0),IF($G$1="ENGLISH",VLOOKUP(D171,'DB Accessori'!$A:$P,7,0),"")))))</f>
        <v>ATF-120</v>
      </c>
      <c r="F171" s="131" t="str">
        <f>IF($G$1="ITALIANO",VLOOKUP(D171,'DB Accessori'!$A:$P,16,0),IF($G$1="ESPAÑOL",VLOOKUP(D171,'DB Accessori'!$A:$P,15,0),IF($G$1="DEUTSCH",VLOOKUP(D171,'DB Accessori'!$A:$P,13,0),IF($G$1="FRANÇAIS",VLOOKUP(D171,'DB Accessori'!$A:$P,14,0),IF($G$1="ENGLISH",VLOOKUP(D171,'DB Accessori'!$A:$P,12,0),"")))))</f>
        <v>ATF-120 FITTING FOR BENZ 725-9G</v>
      </c>
      <c r="G171" s="128" t="str">
        <f>IF(IF($G$1="ITALIANO",VLOOKUP(D171,'DB Accessori'!$A:$U,21,0),IF($G$1="ESPAÑOL",VLOOKUP(D171,'DB Accessori'!$A:$U,20,0),IF($G$1="DEUTSCH",VLOOKUP(D171,'DB Accessori'!$A:$U,18,0),IF($G$1="FRANÇAIS",VLOOKUP(D171,'DB Accessori'!$A:$U,19,0),IF($G$1="ENGLISH",VLOOKUP(D171,'DB Accessori'!$A:$U,17,0),"")))))=0,"",(IF($G$1="ITALIANO",VLOOKUP(D171,'DB Accessori'!$A:$U,21,0),IF($G$1="ESPAÑOL",VLOOKUP(D171,'DB Accessori'!$A:$U,20,0),IF($G$1="DEUTSCH",VLOOKUP(D171,'DB Accessori'!$A:$U,18,0),IF($G$1="FRANÇAIS",VLOOKUP(D171,'DB Accessori'!$A:$U,19,0),IF($G$1="ENGLISH",VLOOKUP(D171,'DB Accessori'!$A:$U,17,0),"")))))))</f>
        <v>ATF</v>
      </c>
      <c r="H171" s="129">
        <f>IF(I$1="Germany",VLOOKUP(D171,Prices!A:AA,16,0),VLOOKUP(D171,Prices!A:AA,3,0))</f>
        <v>19</v>
      </c>
      <c r="I171" s="155">
        <f>VLOOKUP(D171,Prices!A:AA,HLOOKUP(I$1&amp;"D",Prices!A:AA,2,0),0)</f>
        <v>0.4</v>
      </c>
      <c r="J171" s="156">
        <f t="shared" si="7"/>
        <v>11.4</v>
      </c>
    </row>
    <row r="172" spans="1:10" s="62" customFormat="1" ht="39.950000000000003" customHeight="1" x14ac:dyDescent="0.2">
      <c r="A172" s="178"/>
      <c r="B172" s="126"/>
      <c r="C172" s="182" t="str">
        <f>IF($G$1="ITALIANO",VLOOKUP(D172,'DB Accessori'!$A:$P,6,0),IF($G$1="ESPAÑOL",VLOOKUP(D172,'DB Accessori'!$A:$P,5,0),IF($G$1="DEUTSCH",VLOOKUP(D172,'DB Accessori'!$A:$P,3,0),IF($G$1="FRANÇAIS",VLOOKUP(D172,'DB Accessori'!$A:$P,4,0),IF($G$1="ENGLISH",VLOOKUP(D172,'DB Accessori'!$A:$P,2,0),"")))))</f>
        <v>ATF</v>
      </c>
      <c r="D172" s="54" t="s">
        <v>1106</v>
      </c>
      <c r="E172" s="130" t="str">
        <f>IF($G$1="ITALIANO",VLOOKUP(D172,'DB Accessori'!$A:$P,11,0),IF($G$1="ESPAÑOL",VLOOKUP(D172,'DB Accessori'!$A:$P,10,0),IF($G$1="DEUTSCH",VLOOKUP(D172,'DB Accessori'!$A:$P,8,0),IF($G$1="FRANÇAIS",VLOOKUP(D172,'DB Accessori'!$A:$P,9,0),IF($G$1="ENGLISH",VLOOKUP(D172,'DB Accessori'!$A:$P,7,0),"")))))</f>
        <v>ATF-121</v>
      </c>
      <c r="F172" s="131" t="str">
        <f>IF($G$1="ITALIANO",VLOOKUP(D172,'DB Accessori'!$A:$P,16,0),IF($G$1="ESPAÑOL",VLOOKUP(D172,'DB Accessori'!$A:$P,15,0),IF($G$1="DEUTSCH",VLOOKUP(D172,'DB Accessori'!$A:$P,13,0),IF($G$1="FRANÇAIS",VLOOKUP(D172,'DB Accessori'!$A:$P,14,0),IF($G$1="ENGLISH",VLOOKUP(D172,'DB Accessori'!$A:$P,12,0),"")))))</f>
        <v>ATF-121 FITTING FOR AUDI VW DSG</v>
      </c>
      <c r="G172" s="128" t="str">
        <f>IF(IF($G$1="ITALIANO",VLOOKUP(D172,'DB Accessori'!$A:$U,21,0),IF($G$1="ESPAÑOL",VLOOKUP(D172,'DB Accessori'!$A:$U,20,0),IF($G$1="DEUTSCH",VLOOKUP(D172,'DB Accessori'!$A:$U,18,0),IF($G$1="FRANÇAIS",VLOOKUP(D172,'DB Accessori'!$A:$U,19,0),IF($G$1="ENGLISH",VLOOKUP(D172,'DB Accessori'!$A:$U,17,0),"")))))=0,"",(IF($G$1="ITALIANO",VLOOKUP(D172,'DB Accessori'!$A:$U,21,0),IF($G$1="ESPAÑOL",VLOOKUP(D172,'DB Accessori'!$A:$U,20,0),IF($G$1="DEUTSCH",VLOOKUP(D172,'DB Accessori'!$A:$U,18,0),IF($G$1="FRANÇAIS",VLOOKUP(D172,'DB Accessori'!$A:$U,19,0),IF($G$1="ENGLISH",VLOOKUP(D172,'DB Accessori'!$A:$U,17,0),"")))))))</f>
        <v>ATF</v>
      </c>
      <c r="H172" s="129">
        <f>IF(I$1="Germany",VLOOKUP(D172,Prices!A:AA,16,0),VLOOKUP(D172,Prices!A:AA,3,0))</f>
        <v>14</v>
      </c>
      <c r="I172" s="155">
        <f>VLOOKUP(D172,Prices!A:AA,HLOOKUP(I$1&amp;"D",Prices!A:AA,2,0),0)</f>
        <v>0.4</v>
      </c>
      <c r="J172" s="156">
        <f t="shared" si="7"/>
        <v>8.4</v>
      </c>
    </row>
    <row r="173" spans="1:10" s="62" customFormat="1" ht="39.950000000000003" customHeight="1" x14ac:dyDescent="0.2">
      <c r="A173" s="178"/>
      <c r="B173" s="126"/>
      <c r="C173" s="182" t="str">
        <f>IF($G$1="ITALIANO",VLOOKUP(D173,'DB Accessori'!$A:$P,6,0),IF($G$1="ESPAÑOL",VLOOKUP(D173,'DB Accessori'!$A:$P,5,0),IF($G$1="DEUTSCH",VLOOKUP(D173,'DB Accessori'!$A:$P,3,0),IF($G$1="FRANÇAIS",VLOOKUP(D173,'DB Accessori'!$A:$P,4,0),IF($G$1="ENGLISH",VLOOKUP(D173,'DB Accessori'!$A:$P,2,0),"")))))</f>
        <v>ATF</v>
      </c>
      <c r="D173" s="54" t="s">
        <v>1108</v>
      </c>
      <c r="E173" s="130" t="str">
        <f>IF($G$1="ITALIANO",VLOOKUP(D173,'DB Accessori'!$A:$P,11,0),IF($G$1="ESPAÑOL",VLOOKUP(D173,'DB Accessori'!$A:$P,10,0),IF($G$1="DEUTSCH",VLOOKUP(D173,'DB Accessori'!$A:$P,8,0),IF($G$1="FRANÇAIS",VLOOKUP(D173,'DB Accessori'!$A:$P,9,0),IF($G$1="ENGLISH",VLOOKUP(D173,'DB Accessori'!$A:$P,7,0),"")))))</f>
        <v>A50</v>
      </c>
      <c r="F173" s="131" t="str">
        <f>IF($G$1="ITALIANO",VLOOKUP(D173,'DB Accessori'!$A:$P,16,0),IF($G$1="ESPAÑOL",VLOOKUP(D173,'DB Accessori'!$A:$P,15,0),IF($G$1="DEUTSCH",VLOOKUP(D173,'DB Accessori'!$A:$P,13,0),IF($G$1="FRANÇAIS",VLOOKUP(D173,'DB Accessori'!$A:$P,14,0),IF($G$1="ENGLISH",VLOOKUP(D173,'DB Accessori'!$A:$P,12,0),"")))))</f>
        <v>A50 - BMW 8 speed (D18 mm) (ZF) - 'X' Range Vehicles</v>
      </c>
      <c r="G173" s="128" t="str">
        <f>IF(IF($G$1="ITALIANO",VLOOKUP(D173,'DB Accessori'!$A:$U,21,0),IF($G$1="ESPAÑOL",VLOOKUP(D173,'DB Accessori'!$A:$U,20,0),IF($G$1="DEUTSCH",VLOOKUP(D173,'DB Accessori'!$A:$U,18,0),IF($G$1="FRANÇAIS",VLOOKUP(D173,'DB Accessori'!$A:$U,19,0),IF($G$1="ENGLISH",VLOOKUP(D173,'DB Accessori'!$A:$U,17,0),"")))))=0,"",(IF($G$1="ITALIANO",VLOOKUP(D173,'DB Accessori'!$A:$U,21,0),IF($G$1="ESPAÑOL",VLOOKUP(D173,'DB Accessori'!$A:$U,20,0),IF($G$1="DEUTSCH",VLOOKUP(D173,'DB Accessori'!$A:$U,18,0),IF($G$1="FRANÇAIS",VLOOKUP(D173,'DB Accessori'!$A:$U,19,0),IF($G$1="ENGLISH",VLOOKUP(D173,'DB Accessori'!$A:$U,17,0),"")))))))</f>
        <v>ATF</v>
      </c>
      <c r="H173" s="129">
        <f>IF(I$1="Germany",VLOOKUP(D173,Prices!A:AA,16,0),VLOOKUP(D173,Prices!A:AA,3,0))</f>
        <v>65</v>
      </c>
      <c r="I173" s="155">
        <f>VLOOKUP(D173,Prices!A:AA,HLOOKUP(I$1&amp;"D",Prices!A:AA,2,0),0)</f>
        <v>0.4</v>
      </c>
      <c r="J173" s="156">
        <f t="shared" si="7"/>
        <v>39</v>
      </c>
    </row>
    <row r="174" spans="1:10" s="62" customFormat="1" ht="39.950000000000003" customHeight="1" x14ac:dyDescent="0.2">
      <c r="A174" s="178"/>
      <c r="B174" s="126"/>
      <c r="C174" s="182" t="str">
        <f>IF($G$1="ITALIANO",VLOOKUP(D174,'DB Accessori'!$A:$P,6,0),IF($G$1="ESPAÑOL",VLOOKUP(D174,'DB Accessori'!$A:$P,5,0),IF($G$1="DEUTSCH",VLOOKUP(D174,'DB Accessori'!$A:$P,3,0),IF($G$1="FRANÇAIS",VLOOKUP(D174,'DB Accessori'!$A:$P,4,0),IF($G$1="ENGLISH",VLOOKUP(D174,'DB Accessori'!$A:$P,2,0),"")))))</f>
        <v>ATF</v>
      </c>
      <c r="D174" s="54" t="s">
        <v>1110</v>
      </c>
      <c r="E174" s="130" t="str">
        <f>IF($G$1="ITALIANO",VLOOKUP(D174,'DB Accessori'!$A:$P,11,0),IF($G$1="ESPAÑOL",VLOOKUP(D174,'DB Accessori'!$A:$P,10,0),IF($G$1="DEUTSCH",VLOOKUP(D174,'DB Accessori'!$A:$P,8,0),IF($G$1="FRANÇAIS",VLOOKUP(D174,'DB Accessori'!$A:$P,9,0),IF($G$1="ENGLISH",VLOOKUP(D174,'DB Accessori'!$A:$P,7,0),"")))))</f>
        <v>A51</v>
      </c>
      <c r="F174" s="131" t="str">
        <f>IF($G$1="ITALIANO",VLOOKUP(D174,'DB Accessori'!$A:$P,16,0),IF($G$1="ESPAÑOL",VLOOKUP(D174,'DB Accessori'!$A:$P,15,0),IF($G$1="DEUTSCH",VLOOKUP(D174,'DB Accessori'!$A:$P,13,0),IF($G$1="FRANÇAIS",VLOOKUP(D174,'DB Accessori'!$A:$P,14,0),IF($G$1="ENGLISH",VLOOKUP(D174,'DB Accessori'!$A:$P,12,0),"")))))</f>
        <v>A51 - VOLKSWAGEN, AUDI, MITSUBISHI (ZF)</v>
      </c>
      <c r="G174" s="128" t="str">
        <f>IF(IF($G$1="ITALIANO",VLOOKUP(D174,'DB Accessori'!$A:$U,21,0),IF($G$1="ESPAÑOL",VLOOKUP(D174,'DB Accessori'!$A:$U,20,0),IF($G$1="DEUTSCH",VLOOKUP(D174,'DB Accessori'!$A:$U,18,0),IF($G$1="FRANÇAIS",VLOOKUP(D174,'DB Accessori'!$A:$U,19,0),IF($G$1="ENGLISH",VLOOKUP(D174,'DB Accessori'!$A:$U,17,0),"")))))=0,"",(IF($G$1="ITALIANO",VLOOKUP(D174,'DB Accessori'!$A:$U,21,0),IF($G$1="ESPAÑOL",VLOOKUP(D174,'DB Accessori'!$A:$U,20,0),IF($G$1="DEUTSCH",VLOOKUP(D174,'DB Accessori'!$A:$U,18,0),IF($G$1="FRANÇAIS",VLOOKUP(D174,'DB Accessori'!$A:$U,19,0),IF($G$1="ENGLISH",VLOOKUP(D174,'DB Accessori'!$A:$U,17,0),"")))))))</f>
        <v>ATF</v>
      </c>
      <c r="H174" s="129">
        <f>IF(I$1="Germany",VLOOKUP(D174,Prices!A:AA,16,0),VLOOKUP(D174,Prices!A:AA,3,0))</f>
        <v>96</v>
      </c>
      <c r="I174" s="155">
        <f>VLOOKUP(D174,Prices!A:AA,HLOOKUP(I$1&amp;"D",Prices!A:AA,2,0),0)</f>
        <v>0.4</v>
      </c>
      <c r="J174" s="156">
        <f t="shared" si="7"/>
        <v>57.599999999999994</v>
      </c>
    </row>
    <row r="175" spans="1:10" s="62" customFormat="1" ht="39.950000000000003" customHeight="1" x14ac:dyDescent="0.2">
      <c r="A175" s="178"/>
      <c r="B175" s="126"/>
      <c r="C175" s="182" t="str">
        <f>IF($G$1="ITALIANO",VLOOKUP(D175,'DB Accessori'!$A:$P,6,0),IF($G$1="ESPAÑOL",VLOOKUP(D175,'DB Accessori'!$A:$P,5,0),IF($G$1="DEUTSCH",VLOOKUP(D175,'DB Accessori'!$A:$P,3,0),IF($G$1="FRANÇAIS",VLOOKUP(D175,'DB Accessori'!$A:$P,4,0),IF($G$1="ENGLISH",VLOOKUP(D175,'DB Accessori'!$A:$P,2,0),"")))))</f>
        <v>ATF</v>
      </c>
      <c r="D175" s="54" t="s">
        <v>1112</v>
      </c>
      <c r="E175" s="130" t="str">
        <f>IF($G$1="ITALIANO",VLOOKUP(D175,'DB Accessori'!$A:$P,11,0),IF($G$1="ESPAÑOL",VLOOKUP(D175,'DB Accessori'!$A:$P,10,0),IF($G$1="DEUTSCH",VLOOKUP(D175,'DB Accessori'!$A:$P,8,0),IF($G$1="FRANÇAIS",VLOOKUP(D175,'DB Accessori'!$A:$P,9,0),IF($G$1="ENGLISH",VLOOKUP(D175,'DB Accessori'!$A:$P,7,0),"")))))</f>
        <v>A52</v>
      </c>
      <c r="F175" s="131" t="str">
        <f>IF($G$1="ITALIANO",VLOOKUP(D175,'DB Accessori'!$A:$P,16,0),IF($G$1="ESPAÑOL",VLOOKUP(D175,'DB Accessori'!$A:$P,15,0),IF($G$1="DEUTSCH",VLOOKUP(D175,'DB Accessori'!$A:$P,13,0),IF($G$1="FRANÇAIS",VLOOKUP(D175,'DB Accessori'!$A:$P,14,0),IF($G$1="ENGLISH",VLOOKUP(D175,'DB Accessori'!$A:$P,12,0),"")))))</f>
        <v>A52 - AUDI (Q7/A8), BMW (ZF / CVT)</v>
      </c>
      <c r="G175" s="128" t="str">
        <f>IF(IF($G$1="ITALIANO",VLOOKUP(D175,'DB Accessori'!$A:$U,21,0),IF($G$1="ESPAÑOL",VLOOKUP(D175,'DB Accessori'!$A:$U,20,0),IF($G$1="DEUTSCH",VLOOKUP(D175,'DB Accessori'!$A:$U,18,0),IF($G$1="FRANÇAIS",VLOOKUP(D175,'DB Accessori'!$A:$U,19,0),IF($G$1="ENGLISH",VLOOKUP(D175,'DB Accessori'!$A:$U,17,0),"")))))=0,"",(IF($G$1="ITALIANO",VLOOKUP(D175,'DB Accessori'!$A:$U,21,0),IF($G$1="ESPAÑOL",VLOOKUP(D175,'DB Accessori'!$A:$U,20,0),IF($G$1="DEUTSCH",VLOOKUP(D175,'DB Accessori'!$A:$U,18,0),IF($G$1="FRANÇAIS",VLOOKUP(D175,'DB Accessori'!$A:$U,19,0),IF($G$1="ENGLISH",VLOOKUP(D175,'DB Accessori'!$A:$U,17,0),"")))))))</f>
        <v>ATF</v>
      </c>
      <c r="H175" s="129">
        <f>IF(I$1="Germany",VLOOKUP(D175,Prices!A:AA,16,0),VLOOKUP(D175,Prices!A:AA,3,0))</f>
        <v>103</v>
      </c>
      <c r="I175" s="155">
        <f>VLOOKUP(D175,Prices!A:AA,HLOOKUP(I$1&amp;"D",Prices!A:AA,2,0),0)</f>
        <v>0.4</v>
      </c>
      <c r="J175" s="156">
        <f t="shared" si="7"/>
        <v>61.8</v>
      </c>
    </row>
    <row r="176" spans="1:10" s="62" customFormat="1" ht="39.950000000000003" customHeight="1" x14ac:dyDescent="0.2">
      <c r="A176" s="178"/>
      <c r="B176" s="126"/>
      <c r="C176" s="182" t="str">
        <f>IF($G$1="ITALIANO",VLOOKUP(D176,'DB Accessori'!$A:$P,6,0),IF($G$1="ESPAÑOL",VLOOKUP(D176,'DB Accessori'!$A:$P,5,0),IF($G$1="DEUTSCH",VLOOKUP(D176,'DB Accessori'!$A:$P,3,0),IF($G$1="FRANÇAIS",VLOOKUP(D176,'DB Accessori'!$A:$P,4,0),IF($G$1="ENGLISH",VLOOKUP(D176,'DB Accessori'!$A:$P,2,0),"")))))</f>
        <v>ATF</v>
      </c>
      <c r="D176" s="54" t="s">
        <v>1114</v>
      </c>
      <c r="E176" s="130" t="str">
        <f>IF($G$1="ITALIANO",VLOOKUP(D176,'DB Accessori'!$A:$P,11,0),IF($G$1="ESPAÑOL",VLOOKUP(D176,'DB Accessori'!$A:$P,10,0),IF($G$1="DEUTSCH",VLOOKUP(D176,'DB Accessori'!$A:$P,8,0),IF($G$1="FRANÇAIS",VLOOKUP(D176,'DB Accessori'!$A:$P,9,0),IF($G$1="ENGLISH",VLOOKUP(D176,'DB Accessori'!$A:$P,7,0),"")))))</f>
        <v>A53</v>
      </c>
      <c r="F176" s="131" t="str">
        <f>IF($G$1="ITALIANO",VLOOKUP(D176,'DB Accessori'!$A:$P,16,0),IF($G$1="ESPAÑOL",VLOOKUP(D176,'DB Accessori'!$A:$P,15,0),IF($G$1="DEUTSCH",VLOOKUP(D176,'DB Accessori'!$A:$P,13,0),IF($G$1="FRANÇAIS",VLOOKUP(D176,'DB Accessori'!$A:$P,14,0),IF($G$1="ENGLISH",VLOOKUP(D176,'DB Accessori'!$A:$P,12,0),"")))))</f>
        <v>A53 - QUICK COUPLER 90° (2 pcs) - UNIVERSAL</v>
      </c>
      <c r="G176" s="128" t="str">
        <f>IF(IF($G$1="ITALIANO",VLOOKUP(D176,'DB Accessori'!$A:$U,21,0),IF($G$1="ESPAÑOL",VLOOKUP(D176,'DB Accessori'!$A:$U,20,0),IF($G$1="DEUTSCH",VLOOKUP(D176,'DB Accessori'!$A:$U,18,0),IF($G$1="FRANÇAIS",VLOOKUP(D176,'DB Accessori'!$A:$U,19,0),IF($G$1="ENGLISH",VLOOKUP(D176,'DB Accessori'!$A:$U,17,0),"")))))=0,"",(IF($G$1="ITALIANO",VLOOKUP(D176,'DB Accessori'!$A:$U,21,0),IF($G$1="ESPAÑOL",VLOOKUP(D176,'DB Accessori'!$A:$U,20,0),IF($G$1="DEUTSCH",VLOOKUP(D176,'DB Accessori'!$A:$U,18,0),IF($G$1="FRANÇAIS",VLOOKUP(D176,'DB Accessori'!$A:$U,19,0),IF($G$1="ENGLISH",VLOOKUP(D176,'DB Accessori'!$A:$U,17,0),"")))))))</f>
        <v>ATF</v>
      </c>
      <c r="H176" s="129">
        <f>IF(I$1="Germany",VLOOKUP(D176,Prices!A:AA,16,0),VLOOKUP(D176,Prices!A:AA,3,0))</f>
        <v>96</v>
      </c>
      <c r="I176" s="155">
        <f>VLOOKUP(D176,Prices!A:AA,HLOOKUP(I$1&amp;"D",Prices!A:AA,2,0),0)</f>
        <v>0.4</v>
      </c>
      <c r="J176" s="156">
        <f t="shared" si="7"/>
        <v>57.599999999999994</v>
      </c>
    </row>
    <row r="177" spans="1:10" s="62" customFormat="1" ht="39.950000000000003" customHeight="1" x14ac:dyDescent="0.2">
      <c r="A177" s="178"/>
      <c r="B177" s="126"/>
      <c r="C177" s="182" t="str">
        <f>IF($G$1="ITALIANO",VLOOKUP(D177,'DB Accessori'!$A:$P,6,0),IF($G$1="ESPAÑOL",VLOOKUP(D177,'DB Accessori'!$A:$P,5,0),IF($G$1="DEUTSCH",VLOOKUP(D177,'DB Accessori'!$A:$P,3,0),IF($G$1="FRANÇAIS",VLOOKUP(D177,'DB Accessori'!$A:$P,4,0),IF($G$1="ENGLISH",VLOOKUP(D177,'DB Accessori'!$A:$P,2,0),"")))))</f>
        <v>ATF</v>
      </c>
      <c r="D177" s="54" t="s">
        <v>1116</v>
      </c>
      <c r="E177" s="130" t="str">
        <f>IF($G$1="ITALIANO",VLOOKUP(D177,'DB Accessori'!$A:$P,11,0),IF($G$1="ESPAÑOL",VLOOKUP(D177,'DB Accessori'!$A:$P,10,0),IF($G$1="DEUTSCH",VLOOKUP(D177,'DB Accessori'!$A:$P,8,0),IF($G$1="FRANÇAIS",VLOOKUP(D177,'DB Accessori'!$A:$P,9,0),IF($G$1="ENGLISH",VLOOKUP(D177,'DB Accessori'!$A:$P,7,0),"")))))</f>
        <v>A54</v>
      </c>
      <c r="F177" s="131" t="str">
        <f>IF($G$1="ITALIANO",VLOOKUP(D177,'DB Accessori'!$A:$P,16,0),IF($G$1="ESPAÑOL",VLOOKUP(D177,'DB Accessori'!$A:$P,15,0),IF($G$1="DEUTSCH",VLOOKUP(D177,'DB Accessori'!$A:$P,13,0),IF($G$1="FRANÇAIS",VLOOKUP(D177,'DB Accessori'!$A:$P,14,0),IF($G$1="ENGLISH",VLOOKUP(D177,'DB Accessori'!$A:$P,12,0),"")))))</f>
        <v>A54 - VOLVO (AISIN)</v>
      </c>
      <c r="G177" s="128" t="str">
        <f>IF(IF($G$1="ITALIANO",VLOOKUP(D177,'DB Accessori'!$A:$U,21,0),IF($G$1="ESPAÑOL",VLOOKUP(D177,'DB Accessori'!$A:$U,20,0),IF($G$1="DEUTSCH",VLOOKUP(D177,'DB Accessori'!$A:$U,18,0),IF($G$1="FRANÇAIS",VLOOKUP(D177,'DB Accessori'!$A:$U,19,0),IF($G$1="ENGLISH",VLOOKUP(D177,'DB Accessori'!$A:$U,17,0),"")))))=0,"",(IF($G$1="ITALIANO",VLOOKUP(D177,'DB Accessori'!$A:$U,21,0),IF($G$1="ESPAÑOL",VLOOKUP(D177,'DB Accessori'!$A:$U,20,0),IF($G$1="DEUTSCH",VLOOKUP(D177,'DB Accessori'!$A:$U,18,0),IF($G$1="FRANÇAIS",VLOOKUP(D177,'DB Accessori'!$A:$U,19,0),IF($G$1="ENGLISH",VLOOKUP(D177,'DB Accessori'!$A:$U,17,0),"")))))))</f>
        <v>ATF</v>
      </c>
      <c r="H177" s="129">
        <f>IF(I$1="Germany",VLOOKUP(D177,Prices!A:AA,16,0),VLOOKUP(D177,Prices!A:AA,3,0))</f>
        <v>113</v>
      </c>
      <c r="I177" s="155">
        <f>VLOOKUP(D177,Prices!A:AA,HLOOKUP(I$1&amp;"D",Prices!A:AA,2,0),0)</f>
        <v>0.4</v>
      </c>
      <c r="J177" s="156">
        <f t="shared" si="7"/>
        <v>67.8</v>
      </c>
    </row>
    <row r="178" spans="1:10" s="62" customFormat="1" ht="39.950000000000003" customHeight="1" x14ac:dyDescent="0.2">
      <c r="A178" s="178"/>
      <c r="B178" s="126"/>
      <c r="C178" s="182" t="str">
        <f>IF($G$1="ITALIANO",VLOOKUP(D178,'DB Accessori'!$A:$P,6,0),IF($G$1="ESPAÑOL",VLOOKUP(D178,'DB Accessori'!$A:$P,5,0),IF($G$1="DEUTSCH",VLOOKUP(D178,'DB Accessori'!$A:$P,3,0),IF($G$1="FRANÇAIS",VLOOKUP(D178,'DB Accessori'!$A:$P,4,0),IF($G$1="ENGLISH",VLOOKUP(D178,'DB Accessori'!$A:$P,2,0),"")))))</f>
        <v>ATF</v>
      </c>
      <c r="D178" s="54" t="s">
        <v>1118</v>
      </c>
      <c r="E178" s="130" t="str">
        <f>IF($G$1="ITALIANO",VLOOKUP(D178,'DB Accessori'!$A:$P,11,0),IF($G$1="ESPAÑOL",VLOOKUP(D178,'DB Accessori'!$A:$P,10,0),IF($G$1="DEUTSCH",VLOOKUP(D178,'DB Accessori'!$A:$P,8,0),IF($G$1="FRANÇAIS",VLOOKUP(D178,'DB Accessori'!$A:$P,9,0),IF($G$1="ENGLISH",VLOOKUP(D178,'DB Accessori'!$A:$P,7,0),"")))))</f>
        <v>A55</v>
      </c>
      <c r="F178" s="131" t="str">
        <f>IF($G$1="ITALIANO",VLOOKUP(D178,'DB Accessori'!$A:$P,16,0),IF($G$1="ESPAÑOL",VLOOKUP(D178,'DB Accessori'!$A:$P,15,0),IF($G$1="DEUTSCH",VLOOKUP(D178,'DB Accessori'!$A:$P,13,0),IF($G$1="FRANÇAIS",VLOOKUP(D178,'DB Accessori'!$A:$P,14,0),IF($G$1="ENGLISH",VLOOKUP(D178,'DB Accessori'!$A:$P,12,0),"")))))</f>
        <v>A55 - MERCEDES, JEEP, FIAT (ZF 9 Gtronic)</v>
      </c>
      <c r="G178" s="128" t="str">
        <f>IF(IF($G$1="ITALIANO",VLOOKUP(D178,'DB Accessori'!$A:$U,21,0),IF($G$1="ESPAÑOL",VLOOKUP(D178,'DB Accessori'!$A:$U,20,0),IF($G$1="DEUTSCH",VLOOKUP(D178,'DB Accessori'!$A:$U,18,0),IF($G$1="FRANÇAIS",VLOOKUP(D178,'DB Accessori'!$A:$U,19,0),IF($G$1="ENGLISH",VLOOKUP(D178,'DB Accessori'!$A:$U,17,0),"")))))=0,"",(IF($G$1="ITALIANO",VLOOKUP(D178,'DB Accessori'!$A:$U,21,0),IF($G$1="ESPAÑOL",VLOOKUP(D178,'DB Accessori'!$A:$U,20,0),IF($G$1="DEUTSCH",VLOOKUP(D178,'DB Accessori'!$A:$U,18,0),IF($G$1="FRANÇAIS",VLOOKUP(D178,'DB Accessori'!$A:$U,19,0),IF($G$1="ENGLISH",VLOOKUP(D178,'DB Accessori'!$A:$U,17,0),"")))))))</f>
        <v>ATF</v>
      </c>
      <c r="H178" s="129">
        <f>IF(I$1="Germany",VLOOKUP(D178,Prices!A:AA,16,0),VLOOKUP(D178,Prices!A:AA,3,0))</f>
        <v>62</v>
      </c>
      <c r="I178" s="155">
        <f>VLOOKUP(D178,Prices!A:AA,HLOOKUP(I$1&amp;"D",Prices!A:AA,2,0),0)</f>
        <v>0.4</v>
      </c>
      <c r="J178" s="156">
        <f t="shared" si="7"/>
        <v>37.199999999999996</v>
      </c>
    </row>
    <row r="179" spans="1:10" s="62" customFormat="1" ht="39.950000000000003" customHeight="1" x14ac:dyDescent="0.2">
      <c r="A179" s="178"/>
      <c r="B179" s="126"/>
      <c r="C179" s="182" t="str">
        <f>IF($G$1="ITALIANO",VLOOKUP(D179,'DB Accessori'!$A:$P,6,0),IF($G$1="ESPAÑOL",VLOOKUP(D179,'DB Accessori'!$A:$P,5,0),IF($G$1="DEUTSCH",VLOOKUP(D179,'DB Accessori'!$A:$P,3,0),IF($G$1="FRANÇAIS",VLOOKUP(D179,'DB Accessori'!$A:$P,4,0),IF($G$1="ENGLISH",VLOOKUP(D179,'DB Accessori'!$A:$P,2,0),"")))))</f>
        <v>ATF</v>
      </c>
      <c r="D179" s="54" t="s">
        <v>1120</v>
      </c>
      <c r="E179" s="130" t="str">
        <f>IF($G$1="ITALIANO",VLOOKUP(D179,'DB Accessori'!$A:$P,11,0),IF($G$1="ESPAÑOL",VLOOKUP(D179,'DB Accessori'!$A:$P,10,0),IF($G$1="DEUTSCH",VLOOKUP(D179,'DB Accessori'!$A:$P,8,0),IF($G$1="FRANÇAIS",VLOOKUP(D179,'DB Accessori'!$A:$P,9,0),IF($G$1="ENGLISH",VLOOKUP(D179,'DB Accessori'!$A:$P,7,0),"")))))</f>
        <v>A56</v>
      </c>
      <c r="F179" s="131" t="str">
        <f>IF($G$1="ITALIANO",VLOOKUP(D179,'DB Accessori'!$A:$P,16,0),IF($G$1="ESPAÑOL",VLOOKUP(D179,'DB Accessori'!$A:$P,15,0),IF($G$1="DEUTSCH",VLOOKUP(D179,'DB Accessori'!$A:$P,13,0),IF($G$1="FRANÇAIS",VLOOKUP(D179,'DB Accessori'!$A:$P,14,0),IF($G$1="ENGLISH",VLOOKUP(D179,'DB Accessori'!$A:$P,12,0),"")))))</f>
        <v>A56 - AUDI (CVT)</v>
      </c>
      <c r="G179" s="128" t="str">
        <f>IF(IF($G$1="ITALIANO",VLOOKUP(D179,'DB Accessori'!$A:$U,21,0),IF($G$1="ESPAÑOL",VLOOKUP(D179,'DB Accessori'!$A:$U,20,0),IF($G$1="DEUTSCH",VLOOKUP(D179,'DB Accessori'!$A:$U,18,0),IF($G$1="FRANÇAIS",VLOOKUP(D179,'DB Accessori'!$A:$U,19,0),IF($G$1="ENGLISH",VLOOKUP(D179,'DB Accessori'!$A:$U,17,0),"")))))=0,"",(IF($G$1="ITALIANO",VLOOKUP(D179,'DB Accessori'!$A:$U,21,0),IF($G$1="ESPAÑOL",VLOOKUP(D179,'DB Accessori'!$A:$U,20,0),IF($G$1="DEUTSCH",VLOOKUP(D179,'DB Accessori'!$A:$U,18,0),IF($G$1="FRANÇAIS",VLOOKUP(D179,'DB Accessori'!$A:$U,19,0),IF($G$1="ENGLISH",VLOOKUP(D179,'DB Accessori'!$A:$U,17,0),"")))))))</f>
        <v>ATF</v>
      </c>
      <c r="H179" s="129">
        <f>IF(I$1="Germany",VLOOKUP(D179,Prices!A:AA,16,0),VLOOKUP(D179,Prices!A:AA,3,0))</f>
        <v>142</v>
      </c>
      <c r="I179" s="155">
        <f>VLOOKUP(D179,Prices!A:AA,HLOOKUP(I$1&amp;"D",Prices!A:AA,2,0),0)</f>
        <v>0.4</v>
      </c>
      <c r="J179" s="156">
        <f t="shared" si="7"/>
        <v>85.2</v>
      </c>
    </row>
    <row r="180" spans="1:10" s="62" customFormat="1" ht="39.950000000000003" customHeight="1" x14ac:dyDescent="0.2">
      <c r="A180" s="178"/>
      <c r="B180" s="126"/>
      <c r="C180" s="182" t="str">
        <f>IF($G$1="ITALIANO",VLOOKUP(D180,'DB Accessori'!$A:$P,6,0),IF($G$1="ESPAÑOL",VLOOKUP(D180,'DB Accessori'!$A:$P,5,0),IF($G$1="DEUTSCH",VLOOKUP(D180,'DB Accessori'!$A:$P,3,0),IF($G$1="FRANÇAIS",VLOOKUP(D180,'DB Accessori'!$A:$P,4,0),IF($G$1="ENGLISH",VLOOKUP(D180,'DB Accessori'!$A:$P,2,0),"")))))</f>
        <v>ATF</v>
      </c>
      <c r="D180" s="54" t="s">
        <v>1122</v>
      </c>
      <c r="E180" s="130" t="str">
        <f>IF($G$1="ITALIANO",VLOOKUP(D180,'DB Accessori'!$A:$P,11,0),IF($G$1="ESPAÑOL",VLOOKUP(D180,'DB Accessori'!$A:$P,10,0),IF($G$1="DEUTSCH",VLOOKUP(D180,'DB Accessori'!$A:$P,8,0),IF($G$1="FRANÇAIS",VLOOKUP(D180,'DB Accessori'!$A:$P,9,0),IF($G$1="ENGLISH",VLOOKUP(D180,'DB Accessori'!$A:$P,7,0),"")))))</f>
        <v>A57</v>
      </c>
      <c r="F180" s="131" t="str">
        <f>IF($G$1="ITALIANO",VLOOKUP(D180,'DB Accessori'!$A:$P,16,0),IF($G$1="ESPAÑOL",VLOOKUP(D180,'DB Accessori'!$A:$P,15,0),IF($G$1="DEUTSCH",VLOOKUP(D180,'DB Accessori'!$A:$P,13,0),IF($G$1="FRANÇAIS",VLOOKUP(D180,'DB Accessori'!$A:$P,14,0),IF($G$1="ENGLISH",VLOOKUP(D180,'DB Accessori'!$A:$P,12,0),"")))))</f>
        <v>A57 - AUDI A8 (ZF)</v>
      </c>
      <c r="G180" s="128" t="str">
        <f>IF(IF($G$1="ITALIANO",VLOOKUP(D180,'DB Accessori'!$A:$U,21,0),IF($G$1="ESPAÑOL",VLOOKUP(D180,'DB Accessori'!$A:$U,20,0),IF($G$1="DEUTSCH",VLOOKUP(D180,'DB Accessori'!$A:$U,18,0),IF($G$1="FRANÇAIS",VLOOKUP(D180,'DB Accessori'!$A:$U,19,0),IF($G$1="ENGLISH",VLOOKUP(D180,'DB Accessori'!$A:$U,17,0),"")))))=0,"",(IF($G$1="ITALIANO",VLOOKUP(D180,'DB Accessori'!$A:$U,21,0),IF($G$1="ESPAÑOL",VLOOKUP(D180,'DB Accessori'!$A:$U,20,0),IF($G$1="DEUTSCH",VLOOKUP(D180,'DB Accessori'!$A:$U,18,0),IF($G$1="FRANÇAIS",VLOOKUP(D180,'DB Accessori'!$A:$U,19,0),IF($G$1="ENGLISH",VLOOKUP(D180,'DB Accessori'!$A:$U,17,0),"")))))))</f>
        <v>ATF</v>
      </c>
      <c r="H180" s="129">
        <f>IF(I$1="Germany",VLOOKUP(D180,Prices!A:AA,16,0),VLOOKUP(D180,Prices!A:AA,3,0))</f>
        <v>68</v>
      </c>
      <c r="I180" s="155">
        <f>VLOOKUP(D180,Prices!A:AA,HLOOKUP(I$1&amp;"D",Prices!A:AA,2,0),0)</f>
        <v>0.4</v>
      </c>
      <c r="J180" s="156">
        <f t="shared" si="7"/>
        <v>40.799999999999997</v>
      </c>
    </row>
    <row r="181" spans="1:10" s="62" customFormat="1" ht="39.950000000000003" customHeight="1" x14ac:dyDescent="0.2">
      <c r="A181" s="178"/>
      <c r="B181" s="126"/>
      <c r="C181" s="182" t="str">
        <f>IF($G$1="ITALIANO",VLOOKUP(D181,'DB Accessori'!$A:$P,6,0),IF($G$1="ESPAÑOL",VLOOKUP(D181,'DB Accessori'!$A:$P,5,0),IF($G$1="DEUTSCH",VLOOKUP(D181,'DB Accessori'!$A:$P,3,0),IF($G$1="FRANÇAIS",VLOOKUP(D181,'DB Accessori'!$A:$P,4,0),IF($G$1="ENGLISH",VLOOKUP(D181,'DB Accessori'!$A:$P,2,0),"")))))</f>
        <v>ATF</v>
      </c>
      <c r="D181" s="54" t="s">
        <v>1124</v>
      </c>
      <c r="E181" s="130" t="str">
        <f>IF($G$1="ITALIANO",VLOOKUP(D181,'DB Accessori'!$A:$P,11,0),IF($G$1="ESPAÑOL",VLOOKUP(D181,'DB Accessori'!$A:$P,10,0),IF($G$1="DEUTSCH",VLOOKUP(D181,'DB Accessori'!$A:$P,8,0),IF($G$1="FRANÇAIS",VLOOKUP(D181,'DB Accessori'!$A:$P,9,0),IF($G$1="ENGLISH",VLOOKUP(D181,'DB Accessori'!$A:$P,7,0),"")))))</f>
        <v>A58</v>
      </c>
      <c r="F181" s="131" t="str">
        <f>IF($G$1="ITALIANO",VLOOKUP(D181,'DB Accessori'!$A:$P,16,0),IF($G$1="ESPAÑOL",VLOOKUP(D181,'DB Accessori'!$A:$P,15,0),IF($G$1="DEUTSCH",VLOOKUP(D181,'DB Accessori'!$A:$P,13,0),IF($G$1="FRANÇAIS",VLOOKUP(D181,'DB Accessori'!$A:$P,14,0),IF($G$1="ENGLISH",VLOOKUP(D181,'DB Accessori'!$A:$P,12,0),"")))))</f>
        <v>A58 - AUDI (DSG 7-Speed)</v>
      </c>
      <c r="G181" s="128" t="str">
        <f>IF(IF($G$1="ITALIANO",VLOOKUP(D181,'DB Accessori'!$A:$U,21,0),IF($G$1="ESPAÑOL",VLOOKUP(D181,'DB Accessori'!$A:$U,20,0),IF($G$1="DEUTSCH",VLOOKUP(D181,'DB Accessori'!$A:$U,18,0),IF($G$1="FRANÇAIS",VLOOKUP(D181,'DB Accessori'!$A:$U,19,0),IF($G$1="ENGLISH",VLOOKUP(D181,'DB Accessori'!$A:$U,17,0),"")))))=0,"",(IF($G$1="ITALIANO",VLOOKUP(D181,'DB Accessori'!$A:$U,21,0),IF($G$1="ESPAÑOL",VLOOKUP(D181,'DB Accessori'!$A:$U,20,0),IF($G$1="DEUTSCH",VLOOKUP(D181,'DB Accessori'!$A:$U,18,0),IF($G$1="FRANÇAIS",VLOOKUP(D181,'DB Accessori'!$A:$U,19,0),IF($G$1="ENGLISH",VLOOKUP(D181,'DB Accessori'!$A:$U,17,0),"")))))))</f>
        <v>ATF</v>
      </c>
      <c r="H181" s="129">
        <f>IF(I$1="Germany",VLOOKUP(D181,Prices!A:AA,16,0),VLOOKUP(D181,Prices!A:AA,3,0))</f>
        <v>113</v>
      </c>
      <c r="I181" s="155">
        <f>VLOOKUP(D181,Prices!A:AA,HLOOKUP(I$1&amp;"D",Prices!A:AA,2,0),0)</f>
        <v>0.4</v>
      </c>
      <c r="J181" s="156">
        <f t="shared" si="7"/>
        <v>67.8</v>
      </c>
    </row>
    <row r="182" spans="1:10" s="62" customFormat="1" ht="39.950000000000003" customHeight="1" x14ac:dyDescent="0.2">
      <c r="A182" s="178"/>
      <c r="B182" s="126"/>
      <c r="C182" s="182" t="str">
        <f>IF($G$1="ITALIANO",VLOOKUP(D182,'DB Accessori'!$A:$P,6,0),IF($G$1="ESPAÑOL",VLOOKUP(D182,'DB Accessori'!$A:$P,5,0),IF($G$1="DEUTSCH",VLOOKUP(D182,'DB Accessori'!$A:$P,3,0),IF($G$1="FRANÇAIS",VLOOKUP(D182,'DB Accessori'!$A:$P,4,0),IF($G$1="ENGLISH",VLOOKUP(D182,'DB Accessori'!$A:$P,2,0),"")))))</f>
        <v>ATF</v>
      </c>
      <c r="D182" s="54" t="s">
        <v>1126</v>
      </c>
      <c r="E182" s="130" t="str">
        <f>IF($G$1="ITALIANO",VLOOKUP(D182,'DB Accessori'!$A:$P,11,0),IF($G$1="ESPAÑOL",VLOOKUP(D182,'DB Accessori'!$A:$P,10,0),IF($G$1="DEUTSCH",VLOOKUP(D182,'DB Accessori'!$A:$P,8,0),IF($G$1="FRANÇAIS",VLOOKUP(D182,'DB Accessori'!$A:$P,9,0),IF($G$1="ENGLISH",VLOOKUP(D182,'DB Accessori'!$A:$P,7,0),"")))))</f>
        <v>A59</v>
      </c>
      <c r="F182" s="131" t="str">
        <f>IF($G$1="ITALIANO",VLOOKUP(D182,'DB Accessori'!$A:$P,16,0),IF($G$1="ESPAÑOL",VLOOKUP(D182,'DB Accessori'!$A:$P,15,0),IF($G$1="DEUTSCH",VLOOKUP(D182,'DB Accessori'!$A:$P,13,0),IF($G$1="FRANÇAIS",VLOOKUP(D182,'DB Accessori'!$A:$P,14,0),IF($G$1="ENGLISH",VLOOKUP(D182,'DB Accessori'!$A:$P,12,0),"")))))</f>
        <v>A59 - LAND ROVER, VOLVO (ZF)</v>
      </c>
      <c r="G182" s="128" t="str">
        <f>IF(IF($G$1="ITALIANO",VLOOKUP(D182,'DB Accessori'!$A:$U,21,0),IF($G$1="ESPAÑOL",VLOOKUP(D182,'DB Accessori'!$A:$U,20,0),IF($G$1="DEUTSCH",VLOOKUP(D182,'DB Accessori'!$A:$U,18,0),IF($G$1="FRANÇAIS",VLOOKUP(D182,'DB Accessori'!$A:$U,19,0),IF($G$1="ENGLISH",VLOOKUP(D182,'DB Accessori'!$A:$U,17,0),"")))))=0,"",(IF($G$1="ITALIANO",VLOOKUP(D182,'DB Accessori'!$A:$U,21,0),IF($G$1="ESPAÑOL",VLOOKUP(D182,'DB Accessori'!$A:$U,20,0),IF($G$1="DEUTSCH",VLOOKUP(D182,'DB Accessori'!$A:$U,18,0),IF($G$1="FRANÇAIS",VLOOKUP(D182,'DB Accessori'!$A:$U,19,0),IF($G$1="ENGLISH",VLOOKUP(D182,'DB Accessori'!$A:$U,17,0),"")))))))</f>
        <v>ATF</v>
      </c>
      <c r="H182" s="129">
        <f>IF(I$1="Germany",VLOOKUP(D182,Prices!A:AA,16,0),VLOOKUP(D182,Prices!A:AA,3,0))</f>
        <v>62</v>
      </c>
      <c r="I182" s="155">
        <f>VLOOKUP(D182,Prices!A:AA,HLOOKUP(I$1&amp;"D",Prices!A:AA,2,0),0)</f>
        <v>0.4</v>
      </c>
      <c r="J182" s="156">
        <f t="shared" si="7"/>
        <v>37.199999999999996</v>
      </c>
    </row>
    <row r="183" spans="1:10" s="62" customFormat="1" ht="39.950000000000003" customHeight="1" x14ac:dyDescent="0.2">
      <c r="A183" s="178"/>
      <c r="B183" s="126"/>
      <c r="C183" s="182" t="str">
        <f>IF($G$1="ITALIANO",VLOOKUP(D183,'DB Accessori'!$A:$P,6,0),IF($G$1="ESPAÑOL",VLOOKUP(D183,'DB Accessori'!$A:$P,5,0),IF($G$1="DEUTSCH",VLOOKUP(D183,'DB Accessori'!$A:$P,3,0),IF($G$1="FRANÇAIS",VLOOKUP(D183,'DB Accessori'!$A:$P,4,0),IF($G$1="ENGLISH",VLOOKUP(D183,'DB Accessori'!$A:$P,2,0),"")))))</f>
        <v>ATF</v>
      </c>
      <c r="D183" s="54" t="s">
        <v>1128</v>
      </c>
      <c r="E183" s="130" t="str">
        <f>IF($G$1="ITALIANO",VLOOKUP(D183,'DB Accessori'!$A:$P,11,0),IF($G$1="ESPAÑOL",VLOOKUP(D183,'DB Accessori'!$A:$P,10,0),IF($G$1="DEUTSCH",VLOOKUP(D183,'DB Accessori'!$A:$P,8,0),IF($G$1="FRANÇAIS",VLOOKUP(D183,'DB Accessori'!$A:$P,9,0),IF($G$1="ENGLISH",VLOOKUP(D183,'DB Accessori'!$A:$P,7,0),"")))))</f>
        <v>A60</v>
      </c>
      <c r="F183" s="131" t="str">
        <f>IF($G$1="ITALIANO",VLOOKUP(D183,'DB Accessori'!$A:$P,16,0),IF($G$1="ESPAÑOL",VLOOKUP(D183,'DB Accessori'!$A:$P,15,0),IF($G$1="DEUTSCH",VLOOKUP(D183,'DB Accessori'!$A:$P,13,0),IF($G$1="FRANÇAIS",VLOOKUP(D183,'DB Accessori'!$A:$P,14,0),IF($G$1="ENGLISH",VLOOKUP(D183,'DB Accessori'!$A:$P,12,0),"")))))</f>
        <v>A60 - BMW 8 SPEED ZF8HP</v>
      </c>
      <c r="G183" s="128" t="str">
        <f>IF(IF($G$1="ITALIANO",VLOOKUP(D183,'DB Accessori'!$A:$U,21,0),IF($G$1="ESPAÑOL",VLOOKUP(D183,'DB Accessori'!$A:$U,20,0),IF($G$1="DEUTSCH",VLOOKUP(D183,'DB Accessori'!$A:$U,18,0),IF($G$1="FRANÇAIS",VLOOKUP(D183,'DB Accessori'!$A:$U,19,0),IF($G$1="ENGLISH",VLOOKUP(D183,'DB Accessori'!$A:$U,17,0),"")))))=0,"",(IF($G$1="ITALIANO",VLOOKUP(D183,'DB Accessori'!$A:$U,21,0),IF($G$1="ESPAÑOL",VLOOKUP(D183,'DB Accessori'!$A:$U,20,0),IF($G$1="DEUTSCH",VLOOKUP(D183,'DB Accessori'!$A:$U,18,0),IF($G$1="FRANÇAIS",VLOOKUP(D183,'DB Accessori'!$A:$U,19,0),IF($G$1="ENGLISH",VLOOKUP(D183,'DB Accessori'!$A:$U,17,0),"")))))))</f>
        <v>ATF</v>
      </c>
      <c r="H183" s="129">
        <f>IF(I$1="Germany",VLOOKUP(D183,Prices!A:AA,16,0),VLOOKUP(D183,Prices!A:AA,3,0))</f>
        <v>127</v>
      </c>
      <c r="I183" s="155">
        <f>VLOOKUP(D183,Prices!A:AA,HLOOKUP(I$1&amp;"D",Prices!A:AA,2,0),0)</f>
        <v>0.4</v>
      </c>
      <c r="J183" s="156">
        <f t="shared" si="7"/>
        <v>76.2</v>
      </c>
    </row>
    <row r="184" spans="1:10" s="62" customFormat="1" ht="39.950000000000003" customHeight="1" x14ac:dyDescent="0.2">
      <c r="A184" s="178"/>
      <c r="B184" s="126"/>
      <c r="C184" s="182" t="str">
        <f>IF($G$1="ITALIANO",VLOOKUP(D184,'DB Accessori'!$A:$P,6,0),IF($G$1="ESPAÑOL",VLOOKUP(D184,'DB Accessori'!$A:$P,5,0),IF($G$1="DEUTSCH",VLOOKUP(D184,'DB Accessori'!$A:$P,3,0),IF($G$1="FRANÇAIS",VLOOKUP(D184,'DB Accessori'!$A:$P,4,0),IF($G$1="ENGLISH",VLOOKUP(D184,'DB Accessori'!$A:$P,2,0),"")))))</f>
        <v>ATF</v>
      </c>
      <c r="D184" s="54" t="s">
        <v>1130</v>
      </c>
      <c r="E184" s="130" t="str">
        <f>IF($G$1="ITALIANO",VLOOKUP(D184,'DB Accessori'!$A:$P,11,0),IF($G$1="ESPAÑOL",VLOOKUP(D184,'DB Accessori'!$A:$P,10,0),IF($G$1="DEUTSCH",VLOOKUP(D184,'DB Accessori'!$A:$P,8,0),IF($G$1="FRANÇAIS",VLOOKUP(D184,'DB Accessori'!$A:$P,9,0),IF($G$1="ENGLISH",VLOOKUP(D184,'DB Accessori'!$A:$P,7,0),"")))))</f>
        <v>A61</v>
      </c>
      <c r="F184" s="131" t="str">
        <f>IF($G$1="ITALIANO",VLOOKUP(D184,'DB Accessori'!$A:$P,16,0),IF($G$1="ESPAÑOL",VLOOKUP(D184,'DB Accessori'!$A:$P,15,0),IF($G$1="DEUTSCH",VLOOKUP(D184,'DB Accessori'!$A:$P,13,0),IF($G$1="FRANÇAIS",VLOOKUP(D184,'DB Accessori'!$A:$P,14,0),IF($G$1="ENGLISH",VLOOKUP(D184,'DB Accessori'!$A:$P,12,0),"")))))</f>
        <v>A61 - 722.6 Mercedes</v>
      </c>
      <c r="G184" s="128" t="str">
        <f>IF(IF($G$1="ITALIANO",VLOOKUP(D184,'DB Accessori'!$A:$U,21,0),IF($G$1="ESPAÑOL",VLOOKUP(D184,'DB Accessori'!$A:$U,20,0),IF($G$1="DEUTSCH",VLOOKUP(D184,'DB Accessori'!$A:$U,18,0),IF($G$1="FRANÇAIS",VLOOKUP(D184,'DB Accessori'!$A:$U,19,0),IF($G$1="ENGLISH",VLOOKUP(D184,'DB Accessori'!$A:$U,17,0),"")))))=0,"",(IF($G$1="ITALIANO",VLOOKUP(D184,'DB Accessori'!$A:$U,21,0),IF($G$1="ESPAÑOL",VLOOKUP(D184,'DB Accessori'!$A:$U,20,0),IF($G$1="DEUTSCH",VLOOKUP(D184,'DB Accessori'!$A:$U,18,0),IF($G$1="FRANÇAIS",VLOOKUP(D184,'DB Accessori'!$A:$U,19,0),IF($G$1="ENGLISH",VLOOKUP(D184,'DB Accessori'!$A:$U,17,0),"")))))))</f>
        <v>ATF</v>
      </c>
      <c r="H184" s="129">
        <f>IF(I$1="Germany",VLOOKUP(D184,Prices!A:AA,16,0),VLOOKUP(D184,Prices!A:AA,3,0))</f>
        <v>93</v>
      </c>
      <c r="I184" s="155">
        <f>VLOOKUP(D184,Prices!A:AA,HLOOKUP(I$1&amp;"D",Prices!A:AA,2,0),0)</f>
        <v>0.4</v>
      </c>
      <c r="J184" s="156">
        <f t="shared" si="7"/>
        <v>55.8</v>
      </c>
    </row>
    <row r="185" spans="1:10" s="62" customFormat="1" ht="39.950000000000003" customHeight="1" x14ac:dyDescent="0.2">
      <c r="A185" s="178"/>
      <c r="B185" s="126"/>
      <c r="C185" s="182" t="str">
        <f>IF($G$1="ITALIANO",VLOOKUP(D185,'DB Accessori'!$A:$P,6,0),IF($G$1="ESPAÑOL",VLOOKUP(D185,'DB Accessori'!$A:$P,5,0),IF($G$1="DEUTSCH",VLOOKUP(D185,'DB Accessori'!$A:$P,3,0),IF($G$1="FRANÇAIS",VLOOKUP(D185,'DB Accessori'!$A:$P,4,0),IF($G$1="ENGLISH",VLOOKUP(D185,'DB Accessori'!$A:$P,2,0),"")))))</f>
        <v>ATF</v>
      </c>
      <c r="D185" s="54" t="s">
        <v>1132</v>
      </c>
      <c r="E185" s="130" t="str">
        <f>IF($G$1="ITALIANO",VLOOKUP(D185,'DB Accessori'!$A:$P,11,0),IF($G$1="ESPAÑOL",VLOOKUP(D185,'DB Accessori'!$A:$P,10,0),IF($G$1="DEUTSCH",VLOOKUP(D185,'DB Accessori'!$A:$P,8,0),IF($G$1="FRANÇAIS",VLOOKUP(D185,'DB Accessori'!$A:$P,9,0),IF($G$1="ENGLISH",VLOOKUP(D185,'DB Accessori'!$A:$P,7,0),"")))))</f>
        <v>A62</v>
      </c>
      <c r="F185" s="131" t="str">
        <f>IF($G$1="ITALIANO",VLOOKUP(D185,'DB Accessori'!$A:$P,16,0),IF($G$1="ESPAÑOL",VLOOKUP(D185,'DB Accessori'!$A:$P,15,0),IF($G$1="DEUTSCH",VLOOKUP(D185,'DB Accessori'!$A:$P,13,0),IF($G$1="FRANÇAIS",VLOOKUP(D185,'DB Accessori'!$A:$P,14,0),IF($G$1="ENGLISH",VLOOKUP(D185,'DB Accessori'!$A:$P,12,0),"")))))</f>
        <v>A62 - UNIVERSAL COUPLER Ø11,8 mm</v>
      </c>
      <c r="G185" s="128" t="str">
        <f>IF(IF($G$1="ITALIANO",VLOOKUP(D185,'DB Accessori'!$A:$U,21,0),IF($G$1="ESPAÑOL",VLOOKUP(D185,'DB Accessori'!$A:$U,20,0),IF($G$1="DEUTSCH",VLOOKUP(D185,'DB Accessori'!$A:$U,18,0),IF($G$1="FRANÇAIS",VLOOKUP(D185,'DB Accessori'!$A:$U,19,0),IF($G$1="ENGLISH",VLOOKUP(D185,'DB Accessori'!$A:$U,17,0),"")))))=0,"",(IF($G$1="ITALIANO",VLOOKUP(D185,'DB Accessori'!$A:$U,21,0),IF($G$1="ESPAÑOL",VLOOKUP(D185,'DB Accessori'!$A:$U,20,0),IF($G$1="DEUTSCH",VLOOKUP(D185,'DB Accessori'!$A:$U,18,0),IF($G$1="FRANÇAIS",VLOOKUP(D185,'DB Accessori'!$A:$U,19,0),IF($G$1="ENGLISH",VLOOKUP(D185,'DB Accessori'!$A:$U,17,0),"")))))))</f>
        <v>ATF</v>
      </c>
      <c r="H185" s="129">
        <f>IF(I$1="Germany",VLOOKUP(D185,Prices!A:AA,16,0),VLOOKUP(D185,Prices!A:AA,3,0))</f>
        <v>48</v>
      </c>
      <c r="I185" s="155">
        <f>VLOOKUP(D185,Prices!A:AA,HLOOKUP(I$1&amp;"D",Prices!A:AA,2,0),0)</f>
        <v>0.4</v>
      </c>
      <c r="J185" s="156">
        <f t="shared" si="7"/>
        <v>28.799999999999997</v>
      </c>
    </row>
    <row r="186" spans="1:10" s="62" customFormat="1" ht="39.950000000000003" customHeight="1" x14ac:dyDescent="0.2">
      <c r="A186" s="178"/>
      <c r="B186" s="126"/>
      <c r="C186" s="182" t="str">
        <f>IF($G$1="ITALIANO",VLOOKUP(D186,'DB Accessori'!$A:$P,6,0),IF($G$1="ESPAÑOL",VLOOKUP(D186,'DB Accessori'!$A:$P,5,0),IF($G$1="DEUTSCH",VLOOKUP(D186,'DB Accessori'!$A:$P,3,0),IF($G$1="FRANÇAIS",VLOOKUP(D186,'DB Accessori'!$A:$P,4,0),IF($G$1="ENGLISH",VLOOKUP(D186,'DB Accessori'!$A:$P,2,0),"")))))</f>
        <v>ATF</v>
      </c>
      <c r="D186" s="54" t="s">
        <v>1134</v>
      </c>
      <c r="E186" s="130" t="str">
        <f>IF($G$1="ITALIANO",VLOOKUP(D186,'DB Accessori'!$A:$P,11,0),IF($G$1="ESPAÑOL",VLOOKUP(D186,'DB Accessori'!$A:$P,10,0),IF($G$1="DEUTSCH",VLOOKUP(D186,'DB Accessori'!$A:$P,8,0),IF($G$1="FRANÇAIS",VLOOKUP(D186,'DB Accessori'!$A:$P,9,0),IF($G$1="ENGLISH",VLOOKUP(D186,'DB Accessori'!$A:$P,7,0),"")))))</f>
        <v>A63</v>
      </c>
      <c r="F186" s="131" t="str">
        <f>IF($G$1="ITALIANO",VLOOKUP(D186,'DB Accessori'!$A:$P,16,0),IF($G$1="ESPAÑOL",VLOOKUP(D186,'DB Accessori'!$A:$P,15,0),IF($G$1="DEUTSCH",VLOOKUP(D186,'DB Accessori'!$A:$P,13,0),IF($G$1="FRANÇAIS",VLOOKUP(D186,'DB Accessori'!$A:$P,14,0),IF($G$1="ENGLISH",VLOOKUP(D186,'DB Accessori'!$A:$P,12,0),"")))))</f>
        <v>A63 - UNIVERSAL COUPLER Ø12,6 mm</v>
      </c>
      <c r="G186" s="128" t="str">
        <f>IF(IF($G$1="ITALIANO",VLOOKUP(D186,'DB Accessori'!$A:$U,21,0),IF($G$1="ESPAÑOL",VLOOKUP(D186,'DB Accessori'!$A:$U,20,0),IF($G$1="DEUTSCH",VLOOKUP(D186,'DB Accessori'!$A:$U,18,0),IF($G$1="FRANÇAIS",VLOOKUP(D186,'DB Accessori'!$A:$U,19,0),IF($G$1="ENGLISH",VLOOKUP(D186,'DB Accessori'!$A:$U,17,0),"")))))=0,"",(IF($G$1="ITALIANO",VLOOKUP(D186,'DB Accessori'!$A:$U,21,0),IF($G$1="ESPAÑOL",VLOOKUP(D186,'DB Accessori'!$A:$U,20,0),IF($G$1="DEUTSCH",VLOOKUP(D186,'DB Accessori'!$A:$U,18,0),IF($G$1="FRANÇAIS",VLOOKUP(D186,'DB Accessori'!$A:$U,19,0),IF($G$1="ENGLISH",VLOOKUP(D186,'DB Accessori'!$A:$U,17,0),"")))))))</f>
        <v>ATF</v>
      </c>
      <c r="H186" s="129">
        <f>IF(I$1="Germany",VLOOKUP(D186,Prices!A:AA,16,0),VLOOKUP(D186,Prices!A:AA,3,0))</f>
        <v>55</v>
      </c>
      <c r="I186" s="155">
        <f>VLOOKUP(D186,Prices!A:AA,HLOOKUP(I$1&amp;"D",Prices!A:AA,2,0),0)</f>
        <v>0.4</v>
      </c>
      <c r="J186" s="156">
        <f t="shared" si="7"/>
        <v>33</v>
      </c>
    </row>
    <row r="187" spans="1:10" s="62" customFormat="1" ht="39.950000000000003" customHeight="1" x14ac:dyDescent="0.2">
      <c r="A187" s="178"/>
      <c r="B187" s="126"/>
      <c r="C187" s="182" t="str">
        <f>IF($G$1="ITALIANO",VLOOKUP(D187,'DB Accessori'!$A:$P,6,0),IF($G$1="ESPAÑOL",VLOOKUP(D187,'DB Accessori'!$A:$P,5,0),IF($G$1="DEUTSCH",VLOOKUP(D187,'DB Accessori'!$A:$P,3,0),IF($G$1="FRANÇAIS",VLOOKUP(D187,'DB Accessori'!$A:$P,4,0),IF($G$1="ENGLISH",VLOOKUP(D187,'DB Accessori'!$A:$P,2,0),"")))))</f>
        <v>ATF</v>
      </c>
      <c r="D187" s="54" t="s">
        <v>1136</v>
      </c>
      <c r="E187" s="130" t="str">
        <f>IF($G$1="ITALIANO",VLOOKUP(D187,'DB Accessori'!$A:$P,11,0),IF($G$1="ESPAÑOL",VLOOKUP(D187,'DB Accessori'!$A:$P,10,0),IF($G$1="DEUTSCH",VLOOKUP(D187,'DB Accessori'!$A:$P,8,0),IF($G$1="FRANÇAIS",VLOOKUP(D187,'DB Accessori'!$A:$P,9,0),IF($G$1="ENGLISH",VLOOKUP(D187,'DB Accessori'!$A:$P,7,0),"")))))</f>
        <v>A64</v>
      </c>
      <c r="F187" s="131" t="str">
        <f>IF($G$1="ITALIANO",VLOOKUP(D187,'DB Accessori'!$A:$P,16,0),IF($G$1="ESPAÑOL",VLOOKUP(D187,'DB Accessori'!$A:$P,15,0),IF($G$1="DEUTSCH",VLOOKUP(D187,'DB Accessori'!$A:$P,13,0),IF($G$1="FRANÇAIS",VLOOKUP(D187,'DB Accessori'!$A:$P,14,0),IF($G$1="ENGLISH",VLOOKUP(D187,'DB Accessori'!$A:$P,12,0),"")))))</f>
        <v>A64 - AUDI, 0AW Type Transmissions</v>
      </c>
      <c r="G187" s="128" t="str">
        <f>IF(IF($G$1="ITALIANO",VLOOKUP(D187,'DB Accessori'!$A:$U,21,0),IF($G$1="ESPAÑOL",VLOOKUP(D187,'DB Accessori'!$A:$U,20,0),IF($G$1="DEUTSCH",VLOOKUP(D187,'DB Accessori'!$A:$U,18,0),IF($G$1="FRANÇAIS",VLOOKUP(D187,'DB Accessori'!$A:$U,19,0),IF($G$1="ENGLISH",VLOOKUP(D187,'DB Accessori'!$A:$U,17,0),"")))))=0,"",(IF($G$1="ITALIANO",VLOOKUP(D187,'DB Accessori'!$A:$U,21,0),IF($G$1="ESPAÑOL",VLOOKUP(D187,'DB Accessori'!$A:$U,20,0),IF($G$1="DEUTSCH",VLOOKUP(D187,'DB Accessori'!$A:$U,18,0),IF($G$1="FRANÇAIS",VLOOKUP(D187,'DB Accessori'!$A:$U,19,0),IF($G$1="ENGLISH",VLOOKUP(D187,'DB Accessori'!$A:$U,17,0),"")))))))</f>
        <v>ATF</v>
      </c>
      <c r="H187" s="129">
        <f>IF(I$1="Germany",VLOOKUP(D187,Prices!A:AA,16,0),VLOOKUP(D187,Prices!A:AA,3,0))</f>
        <v>155</v>
      </c>
      <c r="I187" s="155">
        <f>VLOOKUP(D187,Prices!A:AA,HLOOKUP(I$1&amp;"D",Prices!A:AA,2,0),0)</f>
        <v>0.4</v>
      </c>
      <c r="J187" s="156">
        <f t="shared" si="7"/>
        <v>93</v>
      </c>
    </row>
    <row r="188" spans="1:10" s="62" customFormat="1" ht="39.950000000000003" customHeight="1" x14ac:dyDescent="0.2">
      <c r="A188" s="178"/>
      <c r="B188" s="126"/>
      <c r="C188" s="182" t="str">
        <f>IF($G$1="ITALIANO",VLOOKUP(D188,'DB Accessori'!$A:$P,6,0),IF($G$1="ESPAÑOL",VLOOKUP(D188,'DB Accessori'!$A:$P,5,0),IF($G$1="DEUTSCH",VLOOKUP(D188,'DB Accessori'!$A:$P,3,0),IF($G$1="FRANÇAIS",VLOOKUP(D188,'DB Accessori'!$A:$P,4,0),IF($G$1="ENGLISH",VLOOKUP(D188,'DB Accessori'!$A:$P,2,0),"")))))</f>
        <v>ATF</v>
      </c>
      <c r="D188" s="54" t="s">
        <v>1138</v>
      </c>
      <c r="E188" s="130" t="str">
        <f>IF($G$1="ITALIANO",VLOOKUP(D188,'DB Accessori'!$A:$P,11,0),IF($G$1="ESPAÑOL",VLOOKUP(D188,'DB Accessori'!$A:$P,10,0),IF($G$1="DEUTSCH",VLOOKUP(D188,'DB Accessori'!$A:$P,8,0),IF($G$1="FRANÇAIS",VLOOKUP(D188,'DB Accessori'!$A:$P,9,0),IF($G$1="ENGLISH",VLOOKUP(D188,'DB Accessori'!$A:$P,7,0),"")))))</f>
        <v>A65</v>
      </c>
      <c r="F188" s="131" t="str">
        <f>IF($G$1="ITALIANO",VLOOKUP(D188,'DB Accessori'!$A:$P,16,0),IF($G$1="ESPAÑOL",VLOOKUP(D188,'DB Accessori'!$A:$P,15,0),IF($G$1="DEUTSCH",VLOOKUP(D188,'DB Accessori'!$A:$P,13,0),IF($G$1="FRANÇAIS",VLOOKUP(D188,'DB Accessori'!$A:$P,14,0),IF($G$1="ENGLISH",VLOOKUP(D188,'DB Accessori'!$A:$P,12,0),"")))))</f>
        <v>A65 - BMW X1/X2, MINI, PEUGEOT 508 (AISIN)</v>
      </c>
      <c r="G188" s="128" t="str">
        <f>IF(IF($G$1="ITALIANO",VLOOKUP(D188,'DB Accessori'!$A:$U,21,0),IF($G$1="ESPAÑOL",VLOOKUP(D188,'DB Accessori'!$A:$U,20,0),IF($G$1="DEUTSCH",VLOOKUP(D188,'DB Accessori'!$A:$U,18,0),IF($G$1="FRANÇAIS",VLOOKUP(D188,'DB Accessori'!$A:$U,19,0),IF($G$1="ENGLISH",VLOOKUP(D188,'DB Accessori'!$A:$U,17,0),"")))))=0,"",(IF($G$1="ITALIANO",VLOOKUP(D188,'DB Accessori'!$A:$U,21,0),IF($G$1="ESPAÑOL",VLOOKUP(D188,'DB Accessori'!$A:$U,20,0),IF($G$1="DEUTSCH",VLOOKUP(D188,'DB Accessori'!$A:$U,18,0),IF($G$1="FRANÇAIS",VLOOKUP(D188,'DB Accessori'!$A:$U,19,0),IF($G$1="ENGLISH",VLOOKUP(D188,'DB Accessori'!$A:$U,17,0),"")))))))</f>
        <v>ATF</v>
      </c>
      <c r="H188" s="129">
        <f>IF(I$1="Germany",VLOOKUP(D188,Prices!A:AA,16,0),VLOOKUP(D188,Prices!A:AA,3,0))</f>
        <v>122</v>
      </c>
      <c r="I188" s="155">
        <f>VLOOKUP(D188,Prices!A:AA,HLOOKUP(I$1&amp;"D",Prices!A:AA,2,0),0)</f>
        <v>0.4</v>
      </c>
      <c r="J188" s="156">
        <f t="shared" si="7"/>
        <v>73.2</v>
      </c>
    </row>
    <row r="189" spans="1:10" s="62" customFormat="1" ht="39.950000000000003" customHeight="1" x14ac:dyDescent="0.2">
      <c r="A189" s="178"/>
      <c r="B189" s="126"/>
      <c r="C189" s="182" t="str">
        <f>IF($G$1="ITALIANO",VLOOKUP(D189,'DB Accessori'!$A:$P,6,0),IF($G$1="ESPAÑOL",VLOOKUP(D189,'DB Accessori'!$A:$P,5,0),IF($G$1="DEUTSCH",VLOOKUP(D189,'DB Accessori'!$A:$P,3,0),IF($G$1="FRANÇAIS",VLOOKUP(D189,'DB Accessori'!$A:$P,4,0),IF($G$1="ENGLISH",VLOOKUP(D189,'DB Accessori'!$A:$P,2,0),"")))))</f>
        <v>ATF</v>
      </c>
      <c r="D189" s="54" t="s">
        <v>1140</v>
      </c>
      <c r="E189" s="130" t="str">
        <f>IF($G$1="ITALIANO",VLOOKUP(D189,'DB Accessori'!$A:$P,11,0),IF($G$1="ESPAÑOL",VLOOKUP(D189,'DB Accessori'!$A:$P,10,0),IF($G$1="DEUTSCH",VLOOKUP(D189,'DB Accessori'!$A:$P,8,0),IF($G$1="FRANÇAIS",VLOOKUP(D189,'DB Accessori'!$A:$P,9,0),IF($G$1="ENGLISH",VLOOKUP(D189,'DB Accessori'!$A:$P,7,0),"")))))</f>
        <v>A66</v>
      </c>
      <c r="F189" s="131" t="str">
        <f>IF($G$1="ITALIANO",VLOOKUP(D189,'DB Accessori'!$A:$P,16,0),IF($G$1="ESPAÑOL",VLOOKUP(D189,'DB Accessori'!$A:$P,15,0),IF($G$1="DEUTSCH",VLOOKUP(D189,'DB Accessori'!$A:$P,13,0),IF($G$1="FRANÇAIS",VLOOKUP(D189,'DB Accessori'!$A:$P,14,0),IF($G$1="ENGLISH",VLOOKUP(D189,'DB Accessori'!$A:$P,12,0),"")))))</f>
        <v>A66 - RENAULT</v>
      </c>
      <c r="G189" s="128" t="str">
        <f>IF(IF($G$1="ITALIANO",VLOOKUP(D189,'DB Accessori'!$A:$U,21,0),IF($G$1="ESPAÑOL",VLOOKUP(D189,'DB Accessori'!$A:$U,20,0),IF($G$1="DEUTSCH",VLOOKUP(D189,'DB Accessori'!$A:$U,18,0),IF($G$1="FRANÇAIS",VLOOKUP(D189,'DB Accessori'!$A:$U,19,0),IF($G$1="ENGLISH",VLOOKUP(D189,'DB Accessori'!$A:$U,17,0),"")))))=0,"",(IF($G$1="ITALIANO",VLOOKUP(D189,'DB Accessori'!$A:$U,21,0),IF($G$1="ESPAÑOL",VLOOKUP(D189,'DB Accessori'!$A:$U,20,0),IF($G$1="DEUTSCH",VLOOKUP(D189,'DB Accessori'!$A:$U,18,0),IF($G$1="FRANÇAIS",VLOOKUP(D189,'DB Accessori'!$A:$U,19,0),IF($G$1="ENGLISH",VLOOKUP(D189,'DB Accessori'!$A:$U,17,0),"")))))))</f>
        <v>ATF</v>
      </c>
      <c r="H189" s="129">
        <f>IF(I$1="Germany",VLOOKUP(D189,Prices!A:AA,16,0),VLOOKUP(D189,Prices!A:AA,3,0))</f>
        <v>122</v>
      </c>
      <c r="I189" s="155">
        <f>VLOOKUP(D189,Prices!A:AA,HLOOKUP(I$1&amp;"D",Prices!A:AA,2,0),0)</f>
        <v>0.4</v>
      </c>
      <c r="J189" s="156">
        <f t="shared" si="7"/>
        <v>73.2</v>
      </c>
    </row>
    <row r="190" spans="1:10" s="62" customFormat="1" ht="39.950000000000003" customHeight="1" x14ac:dyDescent="0.2">
      <c r="A190" s="178"/>
      <c r="B190" s="126"/>
      <c r="C190" s="182" t="str">
        <f>IF($G$1="ITALIANO",VLOOKUP(D190,'DB Accessori'!$A:$P,6,0),IF($G$1="ESPAÑOL",VLOOKUP(D190,'DB Accessori'!$A:$P,5,0),IF($G$1="DEUTSCH",VLOOKUP(D190,'DB Accessori'!$A:$P,3,0),IF($G$1="FRANÇAIS",VLOOKUP(D190,'DB Accessori'!$A:$P,4,0),IF($G$1="ENGLISH",VLOOKUP(D190,'DB Accessori'!$A:$P,2,0),"")))))</f>
        <v>ATF</v>
      </c>
      <c r="D190" s="54" t="s">
        <v>1142</v>
      </c>
      <c r="E190" s="130" t="str">
        <f>IF($G$1="ITALIANO",VLOOKUP(D190,'DB Accessori'!$A:$P,11,0),IF($G$1="ESPAÑOL",VLOOKUP(D190,'DB Accessori'!$A:$P,10,0),IF($G$1="DEUTSCH",VLOOKUP(D190,'DB Accessori'!$A:$P,8,0),IF($G$1="FRANÇAIS",VLOOKUP(D190,'DB Accessori'!$A:$P,9,0),IF($G$1="ENGLISH",VLOOKUP(D190,'DB Accessori'!$A:$P,7,0),"")))))</f>
        <v>A67</v>
      </c>
      <c r="F190" s="131" t="str">
        <f>IF($G$1="ITALIANO",VLOOKUP(D190,'DB Accessori'!$A:$P,16,0),IF($G$1="ESPAÑOL",VLOOKUP(D190,'DB Accessori'!$A:$P,15,0),IF($G$1="DEUTSCH",VLOOKUP(D190,'DB Accessori'!$A:$P,13,0),IF($G$1="FRANÇAIS",VLOOKUP(D190,'DB Accessori'!$A:$P,14,0),IF($G$1="ENGLISH",VLOOKUP(D190,'DB Accessori'!$A:$P,12,0),"")))))</f>
        <v>A67 - Oil Level Dipstick for MERCEDES BENZ, CHRYSLER</v>
      </c>
      <c r="G190" s="128" t="str">
        <f>IF(IF($G$1="ITALIANO",VLOOKUP(D190,'DB Accessori'!$A:$U,21,0),IF($G$1="ESPAÑOL",VLOOKUP(D190,'DB Accessori'!$A:$U,20,0),IF($G$1="DEUTSCH",VLOOKUP(D190,'DB Accessori'!$A:$U,18,0),IF($G$1="FRANÇAIS",VLOOKUP(D190,'DB Accessori'!$A:$U,19,0),IF($G$1="ENGLISH",VLOOKUP(D190,'DB Accessori'!$A:$U,17,0),"")))))=0,"",(IF($G$1="ITALIANO",VLOOKUP(D190,'DB Accessori'!$A:$U,21,0),IF($G$1="ESPAÑOL",VLOOKUP(D190,'DB Accessori'!$A:$U,20,0),IF($G$1="DEUTSCH",VLOOKUP(D190,'DB Accessori'!$A:$U,18,0),IF($G$1="FRANÇAIS",VLOOKUP(D190,'DB Accessori'!$A:$U,19,0),IF($G$1="ENGLISH",VLOOKUP(D190,'DB Accessori'!$A:$U,17,0),"")))))))</f>
        <v>ATF</v>
      </c>
      <c r="H190" s="129">
        <f>IF(I$1="Germany",VLOOKUP(D190,Prices!A:AA,16,0),VLOOKUP(D190,Prices!A:AA,3,0))</f>
        <v>71</v>
      </c>
      <c r="I190" s="155">
        <f>VLOOKUP(D190,Prices!A:AA,HLOOKUP(I$1&amp;"D",Prices!A:AA,2,0),0)</f>
        <v>0.4</v>
      </c>
      <c r="J190" s="156">
        <f t="shared" si="7"/>
        <v>42.6</v>
      </c>
    </row>
    <row r="191" spans="1:10" s="62" customFormat="1" ht="39.950000000000003" customHeight="1" x14ac:dyDescent="0.2">
      <c r="A191" s="178"/>
      <c r="B191" s="126"/>
      <c r="C191" s="182" t="str">
        <f>IF($G$1="ITALIANO",VLOOKUP(D191,'DB Accessori'!$A:$P,6,0),IF($G$1="ESPAÑOL",VLOOKUP(D191,'DB Accessori'!$A:$P,5,0),IF($G$1="DEUTSCH",VLOOKUP(D191,'DB Accessori'!$A:$P,3,0),IF($G$1="FRANÇAIS",VLOOKUP(D191,'DB Accessori'!$A:$P,4,0),IF($G$1="ENGLISH",VLOOKUP(D191,'DB Accessori'!$A:$P,2,0),"")))))</f>
        <v>ATF</v>
      </c>
      <c r="D191" s="54" t="s">
        <v>1144</v>
      </c>
      <c r="E191" s="130" t="str">
        <f>IF($G$1="ITALIANO",VLOOKUP(D191,'DB Accessori'!$A:$P,11,0),IF($G$1="ESPAÑOL",VLOOKUP(D191,'DB Accessori'!$A:$P,10,0),IF($G$1="DEUTSCH",VLOOKUP(D191,'DB Accessori'!$A:$P,8,0),IF($G$1="FRANÇAIS",VLOOKUP(D191,'DB Accessori'!$A:$P,9,0),IF($G$1="ENGLISH",VLOOKUP(D191,'DB Accessori'!$A:$P,7,0),"")))))</f>
        <v>A68</v>
      </c>
      <c r="F191" s="131" t="str">
        <f>IF($G$1="ITALIANO",VLOOKUP(D191,'DB Accessori'!$A:$P,16,0),IF($G$1="ESPAÑOL",VLOOKUP(D191,'DB Accessori'!$A:$P,15,0),IF($G$1="DEUTSCH",VLOOKUP(D191,'DB Accessori'!$A:$P,13,0),IF($G$1="FRANÇAIS",VLOOKUP(D191,'DB Accessori'!$A:$P,14,0),IF($G$1="ENGLISH",VLOOKUP(D191,'DB Accessori'!$A:$P,12,0),"")))))</f>
        <v>A68 - JEEP FREEMONT</v>
      </c>
      <c r="G191" s="128" t="str">
        <f>IF(IF($G$1="ITALIANO",VLOOKUP(D191,'DB Accessori'!$A:$U,21,0),IF($G$1="ESPAÑOL",VLOOKUP(D191,'DB Accessori'!$A:$U,20,0),IF($G$1="DEUTSCH",VLOOKUP(D191,'DB Accessori'!$A:$U,18,0),IF($G$1="FRANÇAIS",VLOOKUP(D191,'DB Accessori'!$A:$U,19,0),IF($G$1="ENGLISH",VLOOKUP(D191,'DB Accessori'!$A:$U,17,0),"")))))=0,"",(IF($G$1="ITALIANO",VLOOKUP(D191,'DB Accessori'!$A:$U,21,0),IF($G$1="ESPAÑOL",VLOOKUP(D191,'DB Accessori'!$A:$U,20,0),IF($G$1="DEUTSCH",VLOOKUP(D191,'DB Accessori'!$A:$U,18,0),IF($G$1="FRANÇAIS",VLOOKUP(D191,'DB Accessori'!$A:$U,19,0),IF($G$1="ENGLISH",VLOOKUP(D191,'DB Accessori'!$A:$U,17,0),"")))))))</f>
        <v>ATF</v>
      </c>
      <c r="H191" s="129">
        <f>IF(I$1="Germany",VLOOKUP(D191,Prices!A:AA,16,0),VLOOKUP(D191,Prices!A:AA,3,0))</f>
        <v>52</v>
      </c>
      <c r="I191" s="155">
        <f>VLOOKUP(D191,Prices!A:AA,HLOOKUP(I$1&amp;"D",Prices!A:AA,2,0),0)</f>
        <v>0.4</v>
      </c>
      <c r="J191" s="156">
        <f t="shared" si="7"/>
        <v>31.2</v>
      </c>
    </row>
    <row r="192" spans="1:10" s="62" customFormat="1" ht="39.950000000000003" customHeight="1" x14ac:dyDescent="0.2">
      <c r="A192" s="178"/>
      <c r="B192" s="126"/>
      <c r="C192" s="182" t="str">
        <f>IF($G$1="ITALIANO",VLOOKUP(D192,'DB Accessori'!$A:$P,6,0),IF($G$1="ESPAÑOL",VLOOKUP(D192,'DB Accessori'!$A:$P,5,0),IF($G$1="DEUTSCH",VLOOKUP(D192,'DB Accessori'!$A:$P,3,0),IF($G$1="FRANÇAIS",VLOOKUP(D192,'DB Accessori'!$A:$P,4,0),IF($G$1="ENGLISH",VLOOKUP(D192,'DB Accessori'!$A:$P,2,0),"")))))</f>
        <v>ATF</v>
      </c>
      <c r="D192" s="54" t="s">
        <v>1146</v>
      </c>
      <c r="E192" s="130" t="str">
        <f>IF($G$1="ITALIANO",VLOOKUP(D192,'DB Accessori'!$A:$P,11,0),IF($G$1="ESPAÑOL",VLOOKUP(D192,'DB Accessori'!$A:$P,10,0),IF($G$1="DEUTSCH",VLOOKUP(D192,'DB Accessori'!$A:$P,8,0),IF($G$1="FRANÇAIS",VLOOKUP(D192,'DB Accessori'!$A:$P,9,0),IF($G$1="ENGLISH",VLOOKUP(D192,'DB Accessori'!$A:$P,7,0),"")))))</f>
        <v>A69</v>
      </c>
      <c r="F192" s="131" t="str">
        <f>IF($G$1="ITALIANO",VLOOKUP(D192,'DB Accessori'!$A:$P,16,0),IF($G$1="ESPAÑOL",VLOOKUP(D192,'DB Accessori'!$A:$P,15,0),IF($G$1="DEUTSCH",VLOOKUP(D192,'DB Accessori'!$A:$P,13,0),IF($G$1="FRANÇAIS",VLOOKUP(D192,'DB Accessori'!$A:$P,14,0),IF($G$1="ENGLISH",VLOOKUP(D192,'DB Accessori'!$A:$P,12,0),"")))))</f>
        <v>A69 - RENAULT LAGUNA III, ESPACE IV</v>
      </c>
      <c r="G192" s="128" t="str">
        <f>IF(IF($G$1="ITALIANO",VLOOKUP(D192,'DB Accessori'!$A:$U,21,0),IF($G$1="ESPAÑOL",VLOOKUP(D192,'DB Accessori'!$A:$U,20,0),IF($G$1="DEUTSCH",VLOOKUP(D192,'DB Accessori'!$A:$U,18,0),IF($G$1="FRANÇAIS",VLOOKUP(D192,'DB Accessori'!$A:$U,19,0),IF($G$1="ENGLISH",VLOOKUP(D192,'DB Accessori'!$A:$U,17,0),"")))))=0,"",(IF($G$1="ITALIANO",VLOOKUP(D192,'DB Accessori'!$A:$U,21,0),IF($G$1="ESPAÑOL",VLOOKUP(D192,'DB Accessori'!$A:$U,20,0),IF($G$1="DEUTSCH",VLOOKUP(D192,'DB Accessori'!$A:$U,18,0),IF($G$1="FRANÇAIS",VLOOKUP(D192,'DB Accessori'!$A:$U,19,0),IF($G$1="ENGLISH",VLOOKUP(D192,'DB Accessori'!$A:$U,17,0),"")))))))</f>
        <v>ATF</v>
      </c>
      <c r="H192" s="129">
        <f>IF(I$1="Germany",VLOOKUP(D192,Prices!A:AA,16,0),VLOOKUP(D192,Prices!A:AA,3,0))</f>
        <v>122</v>
      </c>
      <c r="I192" s="155">
        <f>VLOOKUP(D192,Prices!A:AA,HLOOKUP(I$1&amp;"D",Prices!A:AA,2,0),0)</f>
        <v>0.4</v>
      </c>
      <c r="J192" s="156">
        <f t="shared" si="7"/>
        <v>73.2</v>
      </c>
    </row>
    <row r="193" spans="1:10" s="62" customFormat="1" ht="39.950000000000003" customHeight="1" x14ac:dyDescent="0.2">
      <c r="A193" s="178"/>
      <c r="B193" s="126"/>
      <c r="C193" s="182" t="str">
        <f>IF($G$1="ITALIANO",VLOOKUP(D193,'DB Accessori'!$A:$P,6,0),IF($G$1="ESPAÑOL",VLOOKUP(D193,'DB Accessori'!$A:$P,5,0),IF($G$1="DEUTSCH",VLOOKUP(D193,'DB Accessori'!$A:$P,3,0),IF($G$1="FRANÇAIS",VLOOKUP(D193,'DB Accessori'!$A:$P,4,0),IF($G$1="ENGLISH",VLOOKUP(D193,'DB Accessori'!$A:$P,2,0),"")))))</f>
        <v>ATF</v>
      </c>
      <c r="D193" s="54" t="s">
        <v>1148</v>
      </c>
      <c r="E193" s="130" t="str">
        <f>IF($G$1="ITALIANO",VLOOKUP(D193,'DB Accessori'!$A:$P,11,0),IF($G$1="ESPAÑOL",VLOOKUP(D193,'DB Accessori'!$A:$P,10,0),IF($G$1="DEUTSCH",VLOOKUP(D193,'DB Accessori'!$A:$P,8,0),IF($G$1="FRANÇAIS",VLOOKUP(D193,'DB Accessori'!$A:$P,9,0),IF($G$1="ENGLISH",VLOOKUP(D193,'DB Accessori'!$A:$P,7,0),"")))))</f>
        <v>A70</v>
      </c>
      <c r="F193" s="131" t="str">
        <f>IF($G$1="ITALIANO",VLOOKUP(D193,'DB Accessori'!$A:$P,16,0),IF($G$1="ESPAÑOL",VLOOKUP(D193,'DB Accessori'!$A:$P,15,0),IF($G$1="DEUTSCH",VLOOKUP(D193,'DB Accessori'!$A:$P,13,0),IF($G$1="FRANÇAIS",VLOOKUP(D193,'DB Accessori'!$A:$P,14,0),IF($G$1="ENGLISH",VLOOKUP(D193,'DB Accessori'!$A:$P,12,0),"")))))</f>
        <v>A70 - NISSAN JUKE (2011 - 2014)</v>
      </c>
      <c r="G193" s="128" t="str">
        <f>IF(IF($G$1="ITALIANO",VLOOKUP(D193,'DB Accessori'!$A:$U,21,0),IF($G$1="ESPAÑOL",VLOOKUP(D193,'DB Accessori'!$A:$U,20,0),IF($G$1="DEUTSCH",VLOOKUP(D193,'DB Accessori'!$A:$U,18,0),IF($G$1="FRANÇAIS",VLOOKUP(D193,'DB Accessori'!$A:$U,19,0),IF($G$1="ENGLISH",VLOOKUP(D193,'DB Accessori'!$A:$U,17,0),"")))))=0,"",(IF($G$1="ITALIANO",VLOOKUP(D193,'DB Accessori'!$A:$U,21,0),IF($G$1="ESPAÑOL",VLOOKUP(D193,'DB Accessori'!$A:$U,20,0),IF($G$1="DEUTSCH",VLOOKUP(D193,'DB Accessori'!$A:$U,18,0),IF($G$1="FRANÇAIS",VLOOKUP(D193,'DB Accessori'!$A:$U,19,0),IF($G$1="ENGLISH",VLOOKUP(D193,'DB Accessori'!$A:$U,17,0),"")))))))</f>
        <v>ATF</v>
      </c>
      <c r="H193" s="129">
        <f>IF(I$1="Germany",VLOOKUP(D193,Prices!A:AA,16,0),VLOOKUP(D193,Prices!A:AA,3,0))</f>
        <v>132</v>
      </c>
      <c r="I193" s="155">
        <f>VLOOKUP(D193,Prices!A:AA,HLOOKUP(I$1&amp;"D",Prices!A:AA,2,0),0)</f>
        <v>0.4</v>
      </c>
      <c r="J193" s="156">
        <f t="shared" si="7"/>
        <v>79.2</v>
      </c>
    </row>
    <row r="194" spans="1:10" s="62" customFormat="1" ht="39.950000000000003" customHeight="1" x14ac:dyDescent="0.2">
      <c r="A194" s="178"/>
      <c r="B194" s="126"/>
      <c r="C194" s="182" t="str">
        <f>IF($G$1="ITALIANO",VLOOKUP(D194,'DB Accessori'!$A:$P,6,0),IF($G$1="ESPAÑOL",VLOOKUP(D194,'DB Accessori'!$A:$P,5,0),IF($G$1="DEUTSCH",VLOOKUP(D194,'DB Accessori'!$A:$P,3,0),IF($G$1="FRANÇAIS",VLOOKUP(D194,'DB Accessori'!$A:$P,4,0),IF($G$1="ENGLISH",VLOOKUP(D194,'DB Accessori'!$A:$P,2,0),"")))))</f>
        <v>ATF</v>
      </c>
      <c r="D194" s="54" t="s">
        <v>1150</v>
      </c>
      <c r="E194" s="130" t="str">
        <f>IF($G$1="ITALIANO",VLOOKUP(D194,'DB Accessori'!$A:$P,11,0),IF($G$1="ESPAÑOL",VLOOKUP(D194,'DB Accessori'!$A:$P,10,0),IF($G$1="DEUTSCH",VLOOKUP(D194,'DB Accessori'!$A:$P,8,0),IF($G$1="FRANÇAIS",VLOOKUP(D194,'DB Accessori'!$A:$P,9,0),IF($G$1="ENGLISH",VLOOKUP(D194,'DB Accessori'!$A:$P,7,0),"")))))</f>
        <v>A71</v>
      </c>
      <c r="F194" s="131" t="str">
        <f>IF($G$1="ITALIANO",VLOOKUP(D194,'DB Accessori'!$A:$P,16,0),IF($G$1="ESPAÑOL",VLOOKUP(D194,'DB Accessori'!$A:$P,15,0),IF($G$1="DEUTSCH",VLOOKUP(D194,'DB Accessori'!$A:$P,13,0),IF($G$1="FRANÇAIS",VLOOKUP(D194,'DB Accessori'!$A:$P,14,0),IF($G$1="ENGLISH",VLOOKUP(D194,'DB Accessori'!$A:$P,12,0),"")))))</f>
        <v>A71 - NISSAN JUKE (2014 - 2019)</v>
      </c>
      <c r="G194" s="128" t="str">
        <f>IF(IF($G$1="ITALIANO",VLOOKUP(D194,'DB Accessori'!$A:$U,21,0),IF($G$1="ESPAÑOL",VLOOKUP(D194,'DB Accessori'!$A:$U,20,0),IF($G$1="DEUTSCH",VLOOKUP(D194,'DB Accessori'!$A:$U,18,0),IF($G$1="FRANÇAIS",VLOOKUP(D194,'DB Accessori'!$A:$U,19,0),IF($G$1="ENGLISH",VLOOKUP(D194,'DB Accessori'!$A:$U,17,0),"")))))=0,"",(IF($G$1="ITALIANO",VLOOKUP(D194,'DB Accessori'!$A:$U,21,0),IF($G$1="ESPAÑOL",VLOOKUP(D194,'DB Accessori'!$A:$U,20,0),IF($G$1="DEUTSCH",VLOOKUP(D194,'DB Accessori'!$A:$U,18,0),IF($G$1="FRANÇAIS",VLOOKUP(D194,'DB Accessori'!$A:$U,19,0),IF($G$1="ENGLISH",VLOOKUP(D194,'DB Accessori'!$A:$U,17,0),"")))))))</f>
        <v>ATF</v>
      </c>
      <c r="H194" s="129">
        <f>IF(I$1="Germany",VLOOKUP(D194,Prices!A:AA,16,0),VLOOKUP(D194,Prices!A:AA,3,0))</f>
        <v>132</v>
      </c>
      <c r="I194" s="155">
        <f>VLOOKUP(D194,Prices!A:AA,HLOOKUP(I$1&amp;"D",Prices!A:AA,2,0),0)</f>
        <v>0.4</v>
      </c>
      <c r="J194" s="156">
        <f t="shared" si="7"/>
        <v>79.2</v>
      </c>
    </row>
    <row r="195" spans="1:10" s="62" customFormat="1" ht="39.950000000000003" customHeight="1" x14ac:dyDescent="0.2">
      <c r="A195" s="178"/>
      <c r="B195" s="126"/>
      <c r="C195" s="182" t="str">
        <f>IF($G$1="ITALIANO",VLOOKUP(D195,'DB Accessori'!$A:$P,6,0),IF($G$1="ESPAÑOL",VLOOKUP(D195,'DB Accessori'!$A:$P,5,0),IF($G$1="DEUTSCH",VLOOKUP(D195,'DB Accessori'!$A:$P,3,0),IF($G$1="FRANÇAIS",VLOOKUP(D195,'DB Accessori'!$A:$P,4,0),IF($G$1="ENGLISH",VLOOKUP(D195,'DB Accessori'!$A:$P,2,0),"")))))</f>
        <v>ATF</v>
      </c>
      <c r="D195" s="54" t="s">
        <v>1152</v>
      </c>
      <c r="E195" s="130" t="str">
        <f>IF($G$1="ITALIANO",VLOOKUP(D195,'DB Accessori'!$A:$P,11,0),IF($G$1="ESPAÑOL",VLOOKUP(D195,'DB Accessori'!$A:$P,10,0),IF($G$1="DEUTSCH",VLOOKUP(D195,'DB Accessori'!$A:$P,8,0),IF($G$1="FRANÇAIS",VLOOKUP(D195,'DB Accessori'!$A:$P,9,0),IF($G$1="ENGLISH",VLOOKUP(D195,'DB Accessori'!$A:$P,7,0),"")))))</f>
        <v>A72</v>
      </c>
      <c r="F195" s="131" t="str">
        <f>IF($G$1="ITALIANO",VLOOKUP(D195,'DB Accessori'!$A:$P,16,0),IF($G$1="ESPAÑOL",VLOOKUP(D195,'DB Accessori'!$A:$P,15,0),IF($G$1="DEUTSCH",VLOOKUP(D195,'DB Accessori'!$A:$P,13,0),IF($G$1="FRANÇAIS",VLOOKUP(D195,'DB Accessori'!$A:$P,14,0),IF($G$1="ENGLISH",VLOOKUP(D195,'DB Accessori'!$A:$P,12,0),"")))))</f>
        <v>A72 - AUDI, PORSCHE, VOLKSWAGEN (7-Speed)</v>
      </c>
      <c r="G195" s="128" t="str">
        <f>IF(IF($G$1="ITALIANO",VLOOKUP(D195,'DB Accessori'!$A:$U,21,0),IF($G$1="ESPAÑOL",VLOOKUP(D195,'DB Accessori'!$A:$U,20,0),IF($G$1="DEUTSCH",VLOOKUP(D195,'DB Accessori'!$A:$U,18,0),IF($G$1="FRANÇAIS",VLOOKUP(D195,'DB Accessori'!$A:$U,19,0),IF($G$1="ENGLISH",VLOOKUP(D195,'DB Accessori'!$A:$U,17,0),"")))))=0,"",(IF($G$1="ITALIANO",VLOOKUP(D195,'DB Accessori'!$A:$U,21,0),IF($G$1="ESPAÑOL",VLOOKUP(D195,'DB Accessori'!$A:$U,20,0),IF($G$1="DEUTSCH",VLOOKUP(D195,'DB Accessori'!$A:$U,18,0),IF($G$1="FRANÇAIS",VLOOKUP(D195,'DB Accessori'!$A:$U,19,0),IF($G$1="ENGLISH",VLOOKUP(D195,'DB Accessori'!$A:$U,17,0),"")))))))</f>
        <v>ATF</v>
      </c>
      <c r="H195" s="129">
        <f>IF(I$1="Germany",VLOOKUP(D195,Prices!A:AA,16,0),VLOOKUP(D195,Prices!A:AA,3,0))</f>
        <v>52</v>
      </c>
      <c r="I195" s="155">
        <f>VLOOKUP(D195,Prices!A:AA,HLOOKUP(I$1&amp;"D",Prices!A:AA,2,0),0)</f>
        <v>0.4</v>
      </c>
      <c r="J195" s="156">
        <f t="shared" si="7"/>
        <v>31.2</v>
      </c>
    </row>
    <row r="196" spans="1:10" s="62" customFormat="1" ht="39.950000000000003" customHeight="1" x14ac:dyDescent="0.2">
      <c r="A196" s="178"/>
      <c r="B196" s="126"/>
      <c r="C196" s="182" t="str">
        <f>IF($G$1="ITALIANO",VLOOKUP(D196,'DB Accessori'!$A:$P,6,0),IF($G$1="ESPAÑOL",VLOOKUP(D196,'DB Accessori'!$A:$P,5,0),IF($G$1="DEUTSCH",VLOOKUP(D196,'DB Accessori'!$A:$P,3,0),IF($G$1="FRANÇAIS",VLOOKUP(D196,'DB Accessori'!$A:$P,4,0),IF($G$1="ENGLISH",VLOOKUP(D196,'DB Accessori'!$A:$P,2,0),"")))))</f>
        <v>ATF</v>
      </c>
      <c r="D196" s="54" t="s">
        <v>1154</v>
      </c>
      <c r="E196" s="130" t="str">
        <f>IF($G$1="ITALIANO",VLOOKUP(D196,'DB Accessori'!$A:$P,11,0),IF($G$1="ESPAÑOL",VLOOKUP(D196,'DB Accessori'!$A:$P,10,0),IF($G$1="DEUTSCH",VLOOKUP(D196,'DB Accessori'!$A:$P,8,0),IF($G$1="FRANÇAIS",VLOOKUP(D196,'DB Accessori'!$A:$P,9,0),IF($G$1="ENGLISH",VLOOKUP(D196,'DB Accessori'!$A:$P,7,0),"")))))</f>
        <v>A73</v>
      </c>
      <c r="F196" s="131" t="str">
        <f>IF($G$1="ITALIANO",VLOOKUP(D196,'DB Accessori'!$A:$P,16,0),IF($G$1="ESPAÑOL",VLOOKUP(D196,'DB Accessori'!$A:$P,15,0),IF($G$1="DEUTSCH",VLOOKUP(D196,'DB Accessori'!$A:$P,13,0),IF($G$1="FRANÇAIS",VLOOKUP(D196,'DB Accessori'!$A:$P,14,0),IF($G$1="ENGLISH",VLOOKUP(D196,'DB Accessori'!$A:$P,12,0),"")))))</f>
        <v>A73 - TOYOTA COROLLA K311-K313</v>
      </c>
      <c r="G196" s="128" t="str">
        <f>IF(IF($G$1="ITALIANO",VLOOKUP(D196,'DB Accessori'!$A:$U,21,0),IF($G$1="ESPAÑOL",VLOOKUP(D196,'DB Accessori'!$A:$U,20,0),IF($G$1="DEUTSCH",VLOOKUP(D196,'DB Accessori'!$A:$U,18,0),IF($G$1="FRANÇAIS",VLOOKUP(D196,'DB Accessori'!$A:$U,19,0),IF($G$1="ENGLISH",VLOOKUP(D196,'DB Accessori'!$A:$U,17,0),"")))))=0,"",(IF($G$1="ITALIANO",VLOOKUP(D196,'DB Accessori'!$A:$U,21,0),IF($G$1="ESPAÑOL",VLOOKUP(D196,'DB Accessori'!$A:$U,20,0),IF($G$1="DEUTSCH",VLOOKUP(D196,'DB Accessori'!$A:$U,18,0),IF($G$1="FRANÇAIS",VLOOKUP(D196,'DB Accessori'!$A:$U,19,0),IF($G$1="ENGLISH",VLOOKUP(D196,'DB Accessori'!$A:$U,17,0),"")))))))</f>
        <v>ATF</v>
      </c>
      <c r="H196" s="129">
        <f>IF(I$1="Germany",VLOOKUP(D196,Prices!A:AA,16,0),VLOOKUP(D196,Prices!A:AA,3,0))</f>
        <v>122</v>
      </c>
      <c r="I196" s="155">
        <f>VLOOKUP(D196,Prices!A:AA,HLOOKUP(I$1&amp;"D",Prices!A:AA,2,0),0)</f>
        <v>0.4</v>
      </c>
      <c r="J196" s="156">
        <f t="shared" si="7"/>
        <v>73.2</v>
      </c>
    </row>
    <row r="197" spans="1:10" s="62" customFormat="1" ht="39.950000000000003" customHeight="1" x14ac:dyDescent="0.2">
      <c r="A197" s="178"/>
      <c r="B197" s="126"/>
      <c r="C197" s="182" t="str">
        <f>IF($G$1="ITALIANO",VLOOKUP(D197,'DB Accessori'!$A:$P,6,0),IF($G$1="ESPAÑOL",VLOOKUP(D197,'DB Accessori'!$A:$P,5,0),IF($G$1="DEUTSCH",VLOOKUP(D197,'DB Accessori'!$A:$P,3,0),IF($G$1="FRANÇAIS",VLOOKUP(D197,'DB Accessori'!$A:$P,4,0),IF($G$1="ENGLISH",VLOOKUP(D197,'DB Accessori'!$A:$P,2,0),"")))))</f>
        <v>ATF</v>
      </c>
      <c r="D197" s="54" t="s">
        <v>1156</v>
      </c>
      <c r="E197" s="130" t="str">
        <f>IF($G$1="ITALIANO",VLOOKUP(D197,'DB Accessori'!$A:$P,11,0),IF($G$1="ESPAÑOL",VLOOKUP(D197,'DB Accessori'!$A:$P,10,0),IF($G$1="DEUTSCH",VLOOKUP(D197,'DB Accessori'!$A:$P,8,0),IF($G$1="FRANÇAIS",VLOOKUP(D197,'DB Accessori'!$A:$P,9,0),IF($G$1="ENGLISH",VLOOKUP(D197,'DB Accessori'!$A:$P,7,0),"")))))</f>
        <v>A74</v>
      </c>
      <c r="F197" s="131" t="str">
        <f>IF($G$1="ITALIANO",VLOOKUP(D197,'DB Accessori'!$A:$P,16,0),IF($G$1="ESPAÑOL",VLOOKUP(D197,'DB Accessori'!$A:$P,15,0),IF($G$1="DEUTSCH",VLOOKUP(D197,'DB Accessori'!$A:$P,13,0),IF($G$1="FRANÇAIS",VLOOKUP(D197,'DB Accessori'!$A:$P,14,0),IF($G$1="ENGLISH",VLOOKUP(D197,'DB Accessori'!$A:$P,12,0),"")))))</f>
        <v>A74 - VOLVO</v>
      </c>
      <c r="G197" s="128" t="str">
        <f>IF(IF($G$1="ITALIANO",VLOOKUP(D197,'DB Accessori'!$A:$U,21,0),IF($G$1="ESPAÑOL",VLOOKUP(D197,'DB Accessori'!$A:$U,20,0),IF($G$1="DEUTSCH",VLOOKUP(D197,'DB Accessori'!$A:$U,18,0),IF($G$1="FRANÇAIS",VLOOKUP(D197,'DB Accessori'!$A:$U,19,0),IF($G$1="ENGLISH",VLOOKUP(D197,'DB Accessori'!$A:$U,17,0),"")))))=0,"",(IF($G$1="ITALIANO",VLOOKUP(D197,'DB Accessori'!$A:$U,21,0),IF($G$1="ESPAÑOL",VLOOKUP(D197,'DB Accessori'!$A:$U,20,0),IF($G$1="DEUTSCH",VLOOKUP(D197,'DB Accessori'!$A:$U,18,0),IF($G$1="FRANÇAIS",VLOOKUP(D197,'DB Accessori'!$A:$U,19,0),IF($G$1="ENGLISH",VLOOKUP(D197,'DB Accessori'!$A:$U,17,0),"")))))))</f>
        <v>ATF</v>
      </c>
      <c r="H197" s="129">
        <f>IF(I$1="Germany",VLOOKUP(D197,Prices!A:AA,16,0),VLOOKUP(D197,Prices!A:AA,3,0))</f>
        <v>52</v>
      </c>
      <c r="I197" s="155">
        <f>VLOOKUP(D197,Prices!A:AA,HLOOKUP(I$1&amp;"D",Prices!A:AA,2,0),0)</f>
        <v>0.4</v>
      </c>
      <c r="J197" s="156">
        <f t="shared" si="7"/>
        <v>31.2</v>
      </c>
    </row>
    <row r="198" spans="1:10" s="62" customFormat="1" ht="39.950000000000003" customHeight="1" x14ac:dyDescent="0.2">
      <c r="A198" s="178"/>
      <c r="B198" s="126"/>
      <c r="C198" s="182" t="str">
        <f>IF($G$1="ITALIANO",VLOOKUP(D198,'DB Accessori'!$A:$P,6,0),IF($G$1="ESPAÑOL",VLOOKUP(D198,'DB Accessori'!$A:$P,5,0),IF($G$1="DEUTSCH",VLOOKUP(D198,'DB Accessori'!$A:$P,3,0),IF($G$1="FRANÇAIS",VLOOKUP(D198,'DB Accessori'!$A:$P,4,0),IF($G$1="ENGLISH",VLOOKUP(D198,'DB Accessori'!$A:$P,2,0),"")))))</f>
        <v>ATF</v>
      </c>
      <c r="D198" s="54" t="s">
        <v>1158</v>
      </c>
      <c r="E198" s="130" t="str">
        <f>IF($G$1="ITALIANO",VLOOKUP(D198,'DB Accessori'!$A:$P,11,0),IF($G$1="ESPAÑOL",VLOOKUP(D198,'DB Accessori'!$A:$P,10,0),IF($G$1="DEUTSCH",VLOOKUP(D198,'DB Accessori'!$A:$P,8,0),IF($G$1="FRANÇAIS",VLOOKUP(D198,'DB Accessori'!$A:$P,9,0),IF($G$1="ENGLISH",VLOOKUP(D198,'DB Accessori'!$A:$P,7,0),"")))))</f>
        <v>A75</v>
      </c>
      <c r="F198" s="131" t="str">
        <f>IF($G$1="ITALIANO",VLOOKUP(D198,'DB Accessori'!$A:$P,16,0),IF($G$1="ESPAÑOL",VLOOKUP(D198,'DB Accessori'!$A:$P,15,0),IF($G$1="DEUTSCH",VLOOKUP(D198,'DB Accessori'!$A:$P,13,0),IF($G$1="FRANÇAIS",VLOOKUP(D198,'DB Accessori'!$A:$P,14,0),IF($G$1="ENGLISH",VLOOKUP(D198,'DB Accessori'!$A:$P,12,0),"")))))</f>
        <v>A75 - NISSAN RENAULT</v>
      </c>
      <c r="G198" s="128" t="str">
        <f>IF(IF($G$1="ITALIANO",VLOOKUP(D198,'DB Accessori'!$A:$U,21,0),IF($G$1="ESPAÑOL",VLOOKUP(D198,'DB Accessori'!$A:$U,20,0),IF($G$1="DEUTSCH",VLOOKUP(D198,'DB Accessori'!$A:$U,18,0),IF($G$1="FRANÇAIS",VLOOKUP(D198,'DB Accessori'!$A:$U,19,0),IF($G$1="ENGLISH",VLOOKUP(D198,'DB Accessori'!$A:$U,17,0),"")))))=0,"",(IF($G$1="ITALIANO",VLOOKUP(D198,'DB Accessori'!$A:$U,21,0),IF($G$1="ESPAÑOL",VLOOKUP(D198,'DB Accessori'!$A:$U,20,0),IF($G$1="DEUTSCH",VLOOKUP(D198,'DB Accessori'!$A:$U,18,0),IF($G$1="FRANÇAIS",VLOOKUP(D198,'DB Accessori'!$A:$U,19,0),IF($G$1="ENGLISH",VLOOKUP(D198,'DB Accessori'!$A:$U,17,0),"")))))))</f>
        <v>ATF</v>
      </c>
      <c r="H198" s="129">
        <f>IF(I$1="Germany",VLOOKUP(D198,Prices!A:AA,16,0),VLOOKUP(D198,Prices!A:AA,3,0))</f>
        <v>122</v>
      </c>
      <c r="I198" s="155">
        <f>VLOOKUP(D198,Prices!A:AA,HLOOKUP(I$1&amp;"D",Prices!A:AA,2,0),0)</f>
        <v>0.4</v>
      </c>
      <c r="J198" s="156">
        <f t="shared" si="7"/>
        <v>73.2</v>
      </c>
    </row>
    <row r="199" spans="1:10" s="62" customFormat="1" ht="39.950000000000003" customHeight="1" x14ac:dyDescent="0.2">
      <c r="A199" s="178"/>
      <c r="B199" s="126"/>
      <c r="C199" s="182" t="str">
        <f>IF($G$1="ITALIANO",VLOOKUP(D199,'DB Accessori'!$A:$P,6,0),IF($G$1="ESPAÑOL",VLOOKUP(D199,'DB Accessori'!$A:$P,5,0),IF($G$1="DEUTSCH",VLOOKUP(D199,'DB Accessori'!$A:$P,3,0),IF($G$1="FRANÇAIS",VLOOKUP(D199,'DB Accessori'!$A:$P,4,0),IF($G$1="ENGLISH",VLOOKUP(D199,'DB Accessori'!$A:$P,2,0),"")))))</f>
        <v>ATF</v>
      </c>
      <c r="D199" s="54" t="s">
        <v>1160</v>
      </c>
      <c r="E199" s="130" t="str">
        <f>IF($G$1="ITALIANO",VLOOKUP(D199,'DB Accessori'!$A:$P,11,0),IF($G$1="ESPAÑOL",VLOOKUP(D199,'DB Accessori'!$A:$P,10,0),IF($G$1="DEUTSCH",VLOOKUP(D199,'DB Accessori'!$A:$P,8,0),IF($G$1="FRANÇAIS",VLOOKUP(D199,'DB Accessori'!$A:$P,9,0),IF($G$1="ENGLISH",VLOOKUP(D199,'DB Accessori'!$A:$P,7,0),"")))))</f>
        <v>A76</v>
      </c>
      <c r="F199" s="131" t="str">
        <f>IF($G$1="ITALIANO",VLOOKUP(D199,'DB Accessori'!$A:$P,16,0),IF($G$1="ESPAÑOL",VLOOKUP(D199,'DB Accessori'!$A:$P,15,0),IF($G$1="DEUTSCH",VLOOKUP(D199,'DB Accessori'!$A:$P,13,0),IF($G$1="FRANÇAIS",VLOOKUP(D199,'DB Accessori'!$A:$P,14,0),IF($G$1="ENGLISH",VLOOKUP(D199,'DB Accessori'!$A:$P,12,0),"")))))</f>
        <v>A76 - BMW X2, MINI, LAND ROVER (GEARBOX GA8G45W)</v>
      </c>
      <c r="G199" s="128" t="str">
        <f>IF(IF($G$1="ITALIANO",VLOOKUP(D199,'DB Accessori'!$A:$U,21,0),IF($G$1="ESPAÑOL",VLOOKUP(D199,'DB Accessori'!$A:$U,20,0),IF($G$1="DEUTSCH",VLOOKUP(D199,'DB Accessori'!$A:$U,18,0),IF($G$1="FRANÇAIS",VLOOKUP(D199,'DB Accessori'!$A:$U,19,0),IF($G$1="ENGLISH",VLOOKUP(D199,'DB Accessori'!$A:$U,17,0),"")))))=0,"",(IF($G$1="ITALIANO",VLOOKUP(D199,'DB Accessori'!$A:$U,21,0),IF($G$1="ESPAÑOL",VLOOKUP(D199,'DB Accessori'!$A:$U,20,0),IF($G$1="DEUTSCH",VLOOKUP(D199,'DB Accessori'!$A:$U,18,0),IF($G$1="FRANÇAIS",VLOOKUP(D199,'DB Accessori'!$A:$U,19,0),IF($G$1="ENGLISH",VLOOKUP(D199,'DB Accessori'!$A:$U,17,0),"")))))))</f>
        <v>ATF</v>
      </c>
      <c r="H199" s="129">
        <f>IF(I$1="Germany",VLOOKUP(D199,Prices!A:AA,16,0),VLOOKUP(D199,Prices!A:AA,3,0))</f>
        <v>122</v>
      </c>
      <c r="I199" s="155">
        <f>VLOOKUP(D199,Prices!A:AA,HLOOKUP(I$1&amp;"D",Prices!A:AA,2,0),0)</f>
        <v>0.4</v>
      </c>
      <c r="J199" s="156">
        <f t="shared" si="7"/>
        <v>73.2</v>
      </c>
    </row>
    <row r="200" spans="1:10" s="62" customFormat="1" ht="39.950000000000003" customHeight="1" x14ac:dyDescent="0.2">
      <c r="A200" s="178"/>
      <c r="B200" s="126"/>
      <c r="C200" s="182" t="str">
        <f>IF($G$1="ITALIANO",VLOOKUP(D200,'DB Accessori'!$A:$P,6,0),IF($G$1="ESPAÑOL",VLOOKUP(D200,'DB Accessori'!$A:$P,5,0),IF($G$1="DEUTSCH",VLOOKUP(D200,'DB Accessori'!$A:$P,3,0),IF($G$1="FRANÇAIS",VLOOKUP(D200,'DB Accessori'!$A:$P,4,0),IF($G$1="ENGLISH",VLOOKUP(D200,'DB Accessori'!$A:$P,2,0),"")))))</f>
        <v>ATF</v>
      </c>
      <c r="D200" s="54" t="s">
        <v>1162</v>
      </c>
      <c r="E200" s="130" t="str">
        <f>IF($G$1="ITALIANO",VLOOKUP(D200,'DB Accessori'!$A:$P,11,0),IF($G$1="ESPAÑOL",VLOOKUP(D200,'DB Accessori'!$A:$P,10,0),IF($G$1="DEUTSCH",VLOOKUP(D200,'DB Accessori'!$A:$P,8,0),IF($G$1="FRANÇAIS",VLOOKUP(D200,'DB Accessori'!$A:$P,9,0),IF($G$1="ENGLISH",VLOOKUP(D200,'DB Accessori'!$A:$P,7,0),"")))))</f>
        <v>A77</v>
      </c>
      <c r="F200" s="131" t="str">
        <f>IF($G$1="ITALIANO",VLOOKUP(D200,'DB Accessori'!$A:$P,16,0),IF($G$1="ESPAÑOL",VLOOKUP(D200,'DB Accessori'!$A:$P,15,0),IF($G$1="DEUTSCH",VLOOKUP(D200,'DB Accessori'!$A:$P,13,0),IF($G$1="FRANÇAIS",VLOOKUP(D200,'DB Accessori'!$A:$P,14,0),IF($G$1="ENGLISH",VLOOKUP(D200,'DB Accessori'!$A:$P,12,0),"")))))</f>
        <v>A77 - MINI, SUZUKI (90 mm) - VW, CITROEN, MINI, RENAULT, LANCIA (110 mm) - PEUGEOT &amp; CITROEN (130 mm)</v>
      </c>
      <c r="G200" s="128" t="str">
        <f>IF(IF($G$1="ITALIANO",VLOOKUP(D200,'DB Accessori'!$A:$U,21,0),IF($G$1="ESPAÑOL",VLOOKUP(D200,'DB Accessori'!$A:$U,20,0),IF($G$1="DEUTSCH",VLOOKUP(D200,'DB Accessori'!$A:$U,18,0),IF($G$1="FRANÇAIS",VLOOKUP(D200,'DB Accessori'!$A:$U,19,0),IF($G$1="ENGLISH",VLOOKUP(D200,'DB Accessori'!$A:$U,17,0),"")))))=0,"",(IF($G$1="ITALIANO",VLOOKUP(D200,'DB Accessori'!$A:$U,21,0),IF($G$1="ESPAÑOL",VLOOKUP(D200,'DB Accessori'!$A:$U,20,0),IF($G$1="DEUTSCH",VLOOKUP(D200,'DB Accessori'!$A:$U,18,0),IF($G$1="FRANÇAIS",VLOOKUP(D200,'DB Accessori'!$A:$U,19,0),IF($G$1="ENGLISH",VLOOKUP(D200,'DB Accessori'!$A:$U,17,0),"")))))))</f>
        <v>ATF</v>
      </c>
      <c r="H200" s="129">
        <f>IF(I$1="Germany",VLOOKUP(D200,Prices!A:AA,16,0),VLOOKUP(D200,Prices!A:AA,3,0))</f>
        <v>278</v>
      </c>
      <c r="I200" s="155">
        <f>VLOOKUP(D200,Prices!A:AA,HLOOKUP(I$1&amp;"D",Prices!A:AA,2,0),0)</f>
        <v>0.4</v>
      </c>
      <c r="J200" s="156">
        <f t="shared" si="7"/>
        <v>166.79999999999998</v>
      </c>
    </row>
    <row r="201" spans="1:10" s="62" customFormat="1" ht="39.950000000000003" customHeight="1" x14ac:dyDescent="0.2">
      <c r="A201" s="178"/>
      <c r="B201" s="126" t="e" vm="11">
        <v>#VALUE!</v>
      </c>
      <c r="C201" s="182" t="str">
        <f>IF($G$1="ITALIANO",VLOOKUP(D201,'DB Accessori'!$A:$P,6,0),IF($G$1="ESPAÑOL",VLOOKUP(D201,'DB Accessori'!$A:$P,5,0),IF($G$1="DEUTSCH",VLOOKUP(D201,'DB Accessori'!$A:$P,3,0),IF($G$1="FRANÇAIS",VLOOKUP(D201,'DB Accessori'!$A:$P,4,0),IF($G$1="ENGLISH",VLOOKUP(D201,'DB Accessori'!$A:$P,2,0),"")))))</f>
        <v>ATF</v>
      </c>
      <c r="D201" s="54" t="s">
        <v>1503</v>
      </c>
      <c r="E201" s="130" t="str">
        <f>IF($G$1="ITALIANO",VLOOKUP(D201,'DB Accessori'!$A:$P,11,0),IF($G$1="ESPAÑOL",VLOOKUP(D201,'DB Accessori'!$A:$P,10,0),IF($G$1="DEUTSCH",VLOOKUP(D201,'DB Accessori'!$A:$P,8,0),IF($G$1="FRANÇAIS",VLOOKUP(D201,'DB Accessori'!$A:$P,9,0),IF($G$1="ENGLISH",VLOOKUP(D201,'DB Accessori'!$A:$P,7,0),"")))))</f>
        <v>A78</v>
      </c>
      <c r="F201" s="131" t="str">
        <f>IF($G$1="ITALIANO",VLOOKUP(D201,'DB Accessori'!$A:$P,16,0),IF($G$1="ESPAÑOL",VLOOKUP(D201,'DB Accessori'!$A:$P,15,0),IF($G$1="DEUTSCH",VLOOKUP(D201,'DB Accessori'!$A:$P,13,0),IF($G$1="FRANÇAIS",VLOOKUP(D201,'DB Accessori'!$A:$P,14,0),IF($G$1="ENGLISH",VLOOKUP(D201,'DB Accessori'!$A:$P,12,0),"")))))</f>
        <v>A78 - VW  GEARBOX QPA (VW JETTA)</v>
      </c>
      <c r="G201" s="128" t="str">
        <f>IF(IF($G$1="ITALIANO",VLOOKUP(D201,'DB Accessori'!$A:$U,21,0),IF($G$1="ESPAÑOL",VLOOKUP(D201,'DB Accessori'!$A:$U,20,0),IF($G$1="DEUTSCH",VLOOKUP(D201,'DB Accessori'!$A:$U,18,0),IF($G$1="FRANÇAIS",VLOOKUP(D201,'DB Accessori'!$A:$U,19,0),IF($G$1="ENGLISH",VLOOKUP(D201,'DB Accessori'!$A:$U,17,0),"")))))=0,"",(IF($G$1="ITALIANO",VLOOKUP(D201,'DB Accessori'!$A:$U,21,0),IF($G$1="ESPAÑOL",VLOOKUP(D201,'DB Accessori'!$A:$U,20,0),IF($G$1="DEUTSCH",VLOOKUP(D201,'DB Accessori'!$A:$U,18,0),IF($G$1="FRANÇAIS",VLOOKUP(D201,'DB Accessori'!$A:$U,19,0),IF($G$1="ENGLISH",VLOOKUP(D201,'DB Accessori'!$A:$U,17,0),"")))))))</f>
        <v>ATF</v>
      </c>
      <c r="H201" s="129">
        <f>IF(I$1="Germany",VLOOKUP(D201,Prices!A:AA,16,0),VLOOKUP(D201,Prices!A:AA,3,0))</f>
        <v>130</v>
      </c>
      <c r="I201" s="155">
        <f>VLOOKUP(D201,Prices!A:AA,HLOOKUP(I$1&amp;"D",Prices!A:AA,2,0),0)</f>
        <v>0.4</v>
      </c>
      <c r="J201" s="156">
        <f t="shared" ref="J201:J210" si="8">+$H201*(1-I201)</f>
        <v>78</v>
      </c>
    </row>
    <row r="202" spans="1:10" s="62" customFormat="1" ht="39.950000000000003" customHeight="1" x14ac:dyDescent="0.2">
      <c r="A202" s="178"/>
      <c r="B202" s="126" t="e" vm="12">
        <v>#VALUE!</v>
      </c>
      <c r="C202" s="182" t="str">
        <f>IF($G$1="ITALIANO",VLOOKUP(D202,'DB Accessori'!$A:$P,6,0),IF($G$1="ESPAÑOL",VLOOKUP(D202,'DB Accessori'!$A:$P,5,0),IF($G$1="DEUTSCH",VLOOKUP(D202,'DB Accessori'!$A:$P,3,0),IF($G$1="FRANÇAIS",VLOOKUP(D202,'DB Accessori'!$A:$P,4,0),IF($G$1="ENGLISH",VLOOKUP(D202,'DB Accessori'!$A:$P,2,0),"")))))</f>
        <v>ATF</v>
      </c>
      <c r="D202" s="54" t="s">
        <v>1504</v>
      </c>
      <c r="E202" s="130" t="str">
        <f>IF($G$1="ITALIANO",VLOOKUP(D202,'DB Accessori'!$A:$P,11,0),IF($G$1="ESPAÑOL",VLOOKUP(D202,'DB Accessori'!$A:$P,10,0),IF($G$1="DEUTSCH",VLOOKUP(D202,'DB Accessori'!$A:$P,8,0),IF($G$1="FRANÇAIS",VLOOKUP(D202,'DB Accessori'!$A:$P,9,0),IF($G$1="ENGLISH",VLOOKUP(D202,'DB Accessori'!$A:$P,7,0),"")))))</f>
        <v>A79</v>
      </c>
      <c r="F202" s="131" t="str">
        <f>IF($G$1="ITALIANO",VLOOKUP(D202,'DB Accessori'!$A:$P,16,0),IF($G$1="ESPAÑOL",VLOOKUP(D202,'DB Accessori'!$A:$P,15,0),IF($G$1="DEUTSCH",VLOOKUP(D202,'DB Accessori'!$A:$P,13,0),IF($G$1="FRANÇAIS",VLOOKUP(D202,'DB Accessori'!$A:$P,14,0),IF($G$1="ENGLISH",VLOOKUP(D202,'DB Accessori'!$A:$P,12,0),"")))))</f>
        <v>A79 - MERCEDES GEARBOX 725.1 (MERCEDES CLASSE C, CLASSE GLE)</v>
      </c>
      <c r="G202" s="128" t="str">
        <f>IF(IF($G$1="ITALIANO",VLOOKUP(D202,'DB Accessori'!$A:$U,21,0),IF($G$1="ESPAÑOL",VLOOKUP(D202,'DB Accessori'!$A:$U,20,0),IF($G$1="DEUTSCH",VLOOKUP(D202,'DB Accessori'!$A:$U,18,0),IF($G$1="FRANÇAIS",VLOOKUP(D202,'DB Accessori'!$A:$U,19,0),IF($G$1="ENGLISH",VLOOKUP(D202,'DB Accessori'!$A:$U,17,0),"")))))=0,"",(IF($G$1="ITALIANO",VLOOKUP(D202,'DB Accessori'!$A:$U,21,0),IF($G$1="ESPAÑOL",VLOOKUP(D202,'DB Accessori'!$A:$U,20,0),IF($G$1="DEUTSCH",VLOOKUP(D202,'DB Accessori'!$A:$U,18,0),IF($G$1="FRANÇAIS",VLOOKUP(D202,'DB Accessori'!$A:$U,19,0),IF($G$1="ENGLISH",VLOOKUP(D202,'DB Accessori'!$A:$U,17,0),"")))))))</f>
        <v>ATF</v>
      </c>
      <c r="H202" s="129">
        <f>IF(I$1="Germany",VLOOKUP(D202,Prices!A:AA,16,0),VLOOKUP(D202,Prices!A:AA,3,0))</f>
        <v>240</v>
      </c>
      <c r="I202" s="155">
        <f>VLOOKUP(D202,Prices!A:AA,HLOOKUP(I$1&amp;"D",Prices!A:AA,2,0),0)</f>
        <v>0.4</v>
      </c>
      <c r="J202" s="156">
        <f t="shared" si="8"/>
        <v>144</v>
      </c>
    </row>
    <row r="203" spans="1:10" s="62" customFormat="1" ht="39.950000000000003" customHeight="1" x14ac:dyDescent="0.2">
      <c r="A203" s="178"/>
      <c r="B203" s="126" t="e" vm="13">
        <v>#VALUE!</v>
      </c>
      <c r="C203" s="182" t="str">
        <f>IF($G$1="ITALIANO",VLOOKUP(D203,'DB Accessori'!$A:$P,6,0),IF($G$1="ESPAÑOL",VLOOKUP(D203,'DB Accessori'!$A:$P,5,0),IF($G$1="DEUTSCH",VLOOKUP(D203,'DB Accessori'!$A:$P,3,0),IF($G$1="FRANÇAIS",VLOOKUP(D203,'DB Accessori'!$A:$P,4,0),IF($G$1="ENGLISH",VLOOKUP(D203,'DB Accessori'!$A:$P,2,0),"")))))</f>
        <v>ATF</v>
      </c>
      <c r="D203" s="54" t="s">
        <v>1505</v>
      </c>
      <c r="E203" s="130" t="str">
        <f>IF($G$1="ITALIANO",VLOOKUP(D203,'DB Accessori'!$A:$P,11,0),IF($G$1="ESPAÑOL",VLOOKUP(D203,'DB Accessori'!$A:$P,10,0),IF($G$1="DEUTSCH",VLOOKUP(D203,'DB Accessori'!$A:$P,8,0),IF($G$1="FRANÇAIS",VLOOKUP(D203,'DB Accessori'!$A:$P,9,0),IF($G$1="ENGLISH",VLOOKUP(D203,'DB Accessori'!$A:$P,7,0),"")))))</f>
        <v>A80</v>
      </c>
      <c r="F203" s="131" t="str">
        <f>IF($G$1="ITALIANO",VLOOKUP(D203,'DB Accessori'!$A:$P,16,0),IF($G$1="ESPAÑOL",VLOOKUP(D203,'DB Accessori'!$A:$P,15,0),IF($G$1="DEUTSCH",VLOOKUP(D203,'DB Accessori'!$A:$P,13,0),IF($G$1="FRANÇAIS",VLOOKUP(D203,'DB Accessori'!$A:$P,14,0),IF($G$1="ENGLISH",VLOOKUP(D203,'DB Accessori'!$A:$P,12,0),"")))))</f>
        <v>A80 - VOLVO GEARBOX AISIN TG-81SD (S60, S90 V60, XC60, XC90, V90)</v>
      </c>
      <c r="G203" s="128" t="str">
        <f>IF(IF($G$1="ITALIANO",VLOOKUP(D203,'DB Accessori'!$A:$U,21,0),IF($G$1="ESPAÑOL",VLOOKUP(D203,'DB Accessori'!$A:$U,20,0),IF($G$1="DEUTSCH",VLOOKUP(D203,'DB Accessori'!$A:$U,18,0),IF($G$1="FRANÇAIS",VLOOKUP(D203,'DB Accessori'!$A:$U,19,0),IF($G$1="ENGLISH",VLOOKUP(D203,'DB Accessori'!$A:$U,17,0),"")))))=0,"",(IF($G$1="ITALIANO",VLOOKUP(D203,'DB Accessori'!$A:$U,21,0),IF($G$1="ESPAÑOL",VLOOKUP(D203,'DB Accessori'!$A:$U,20,0),IF($G$1="DEUTSCH",VLOOKUP(D203,'DB Accessori'!$A:$U,18,0),IF($G$1="FRANÇAIS",VLOOKUP(D203,'DB Accessori'!$A:$U,19,0),IF($G$1="ENGLISH",VLOOKUP(D203,'DB Accessori'!$A:$U,17,0),"")))))))</f>
        <v>ATF</v>
      </c>
      <c r="H203" s="129">
        <f>IF(I$1="Germany",VLOOKUP(D203,Prices!A:AA,16,0),VLOOKUP(D203,Prices!A:AA,3,0))</f>
        <v>123</v>
      </c>
      <c r="I203" s="155">
        <f>VLOOKUP(D203,Prices!A:AA,HLOOKUP(I$1&amp;"D",Prices!A:AA,2,0),0)</f>
        <v>0.4</v>
      </c>
      <c r="J203" s="156">
        <f t="shared" si="8"/>
        <v>73.8</v>
      </c>
    </row>
    <row r="204" spans="1:10" s="62" customFormat="1" ht="39.950000000000003" customHeight="1" x14ac:dyDescent="0.2">
      <c r="A204" s="178"/>
      <c r="B204" s="126" t="e" vm="14">
        <v>#VALUE!</v>
      </c>
      <c r="C204" s="182" t="str">
        <f>IF($G$1="ITALIANO",VLOOKUP(D204,'DB Accessori'!$A:$P,6,0),IF($G$1="ESPAÑOL",VLOOKUP(D204,'DB Accessori'!$A:$P,5,0),IF($G$1="DEUTSCH",VLOOKUP(D204,'DB Accessori'!$A:$P,3,0),IF($G$1="FRANÇAIS",VLOOKUP(D204,'DB Accessori'!$A:$P,4,0),IF($G$1="ENGLISH",VLOOKUP(D204,'DB Accessori'!$A:$P,2,0),"")))))</f>
        <v>ATF</v>
      </c>
      <c r="D204" s="54" t="s">
        <v>1506</v>
      </c>
      <c r="E204" s="130" t="str">
        <f>IF($G$1="ITALIANO",VLOOKUP(D204,'DB Accessori'!$A:$P,11,0),IF($G$1="ESPAÑOL",VLOOKUP(D204,'DB Accessori'!$A:$P,10,0),IF($G$1="DEUTSCH",VLOOKUP(D204,'DB Accessori'!$A:$P,8,0),IF($G$1="FRANÇAIS",VLOOKUP(D204,'DB Accessori'!$A:$P,9,0),IF($G$1="ENGLISH",VLOOKUP(D204,'DB Accessori'!$A:$P,7,0),"")))))</f>
        <v>A81</v>
      </c>
      <c r="F204" s="131" t="str">
        <f>IF($G$1="ITALIANO",VLOOKUP(D204,'DB Accessori'!$A:$P,16,0),IF($G$1="ESPAÑOL",VLOOKUP(D204,'DB Accessori'!$A:$P,15,0),IF($G$1="DEUTSCH",VLOOKUP(D204,'DB Accessori'!$A:$P,13,0),IF($G$1="FRANÇAIS",VLOOKUP(D204,'DB Accessori'!$A:$P,14,0),IF($G$1="ENGLISH",VLOOKUP(D204,'DB Accessori'!$A:$P,12,0),"")))))</f>
        <v>A81 - FORD GEARBOX 10R80 (FORD TRANSIT, F150 RAPTOR, MUSTANG, RANGER)</v>
      </c>
      <c r="G204" s="128" t="str">
        <f>IF(IF($G$1="ITALIANO",VLOOKUP(D204,'DB Accessori'!$A:$U,21,0),IF($G$1="ESPAÑOL",VLOOKUP(D204,'DB Accessori'!$A:$U,20,0),IF($G$1="DEUTSCH",VLOOKUP(D204,'DB Accessori'!$A:$U,18,0),IF($G$1="FRANÇAIS",VLOOKUP(D204,'DB Accessori'!$A:$U,19,0),IF($G$1="ENGLISH",VLOOKUP(D204,'DB Accessori'!$A:$U,17,0),"")))))=0,"",(IF($G$1="ITALIANO",VLOOKUP(D204,'DB Accessori'!$A:$U,21,0),IF($G$1="ESPAÑOL",VLOOKUP(D204,'DB Accessori'!$A:$U,20,0),IF($G$1="DEUTSCH",VLOOKUP(D204,'DB Accessori'!$A:$U,18,0),IF($G$1="FRANÇAIS",VLOOKUP(D204,'DB Accessori'!$A:$U,19,0),IF($G$1="ENGLISH",VLOOKUP(D204,'DB Accessori'!$A:$U,17,0),"")))))))</f>
        <v>ATF</v>
      </c>
      <c r="H204" s="129">
        <f>IF(I$1="Germany",VLOOKUP(D204,Prices!A:AA,16,0),VLOOKUP(D204,Prices!A:AA,3,0))</f>
        <v>115</v>
      </c>
      <c r="I204" s="155">
        <f>VLOOKUP(D204,Prices!A:AA,HLOOKUP(I$1&amp;"D",Prices!A:AA,2,0),0)</f>
        <v>0.4</v>
      </c>
      <c r="J204" s="156">
        <f t="shared" si="8"/>
        <v>69</v>
      </c>
    </row>
    <row r="205" spans="1:10" s="62" customFormat="1" ht="39.950000000000003" customHeight="1" x14ac:dyDescent="0.2">
      <c r="A205" s="178"/>
      <c r="B205" s="126" t="e" vm="15">
        <v>#VALUE!</v>
      </c>
      <c r="C205" s="182" t="str">
        <f>IF($G$1="ITALIANO",VLOOKUP(D205,'DB Accessori'!$A:$P,6,0),IF($G$1="ESPAÑOL",VLOOKUP(D205,'DB Accessori'!$A:$P,5,0),IF($G$1="DEUTSCH",VLOOKUP(D205,'DB Accessori'!$A:$P,3,0),IF($G$1="FRANÇAIS",VLOOKUP(D205,'DB Accessori'!$A:$P,4,0),IF($G$1="ENGLISH",VLOOKUP(D205,'DB Accessori'!$A:$P,2,0),"")))))</f>
        <v>ATF</v>
      </c>
      <c r="D205" s="54" t="s">
        <v>1507</v>
      </c>
      <c r="E205" s="130" t="str">
        <f>IF($G$1="ITALIANO",VLOOKUP(D205,'DB Accessori'!$A:$P,11,0),IF($G$1="ESPAÑOL",VLOOKUP(D205,'DB Accessori'!$A:$P,10,0),IF($G$1="DEUTSCH",VLOOKUP(D205,'DB Accessori'!$A:$P,8,0),IF($G$1="FRANÇAIS",VLOOKUP(D205,'DB Accessori'!$A:$P,9,0),IF($G$1="ENGLISH",VLOOKUP(D205,'DB Accessori'!$A:$P,7,0),"")))))</f>
        <v>A82</v>
      </c>
      <c r="F205" s="131" t="str">
        <f>IF($G$1="ITALIANO",VLOOKUP(D205,'DB Accessori'!$A:$P,16,0),IF($G$1="ESPAÑOL",VLOOKUP(D205,'DB Accessori'!$A:$P,15,0),IF($G$1="DEUTSCH",VLOOKUP(D205,'DB Accessori'!$A:$P,13,0),IF($G$1="FRANÇAIS",VLOOKUP(D205,'DB Accessori'!$A:$P,14,0),IF($G$1="ENGLISH",VLOOKUP(D205,'DB Accessori'!$A:$P,12,0),"")))))</f>
        <v>A82 - CHEVROLET GEARBOX GM 8L45 (CAMARO)</v>
      </c>
      <c r="G205" s="128" t="str">
        <f>IF(IF($G$1="ITALIANO",VLOOKUP(D205,'DB Accessori'!$A:$U,21,0),IF($G$1="ESPAÑOL",VLOOKUP(D205,'DB Accessori'!$A:$U,20,0),IF($G$1="DEUTSCH",VLOOKUP(D205,'DB Accessori'!$A:$U,18,0),IF($G$1="FRANÇAIS",VLOOKUP(D205,'DB Accessori'!$A:$U,19,0),IF($G$1="ENGLISH",VLOOKUP(D205,'DB Accessori'!$A:$U,17,0),"")))))=0,"",(IF($G$1="ITALIANO",VLOOKUP(D205,'DB Accessori'!$A:$U,21,0),IF($G$1="ESPAÑOL",VLOOKUP(D205,'DB Accessori'!$A:$U,20,0),IF($G$1="DEUTSCH",VLOOKUP(D205,'DB Accessori'!$A:$U,18,0),IF($G$1="FRANÇAIS",VLOOKUP(D205,'DB Accessori'!$A:$U,19,0),IF($G$1="ENGLISH",VLOOKUP(D205,'DB Accessori'!$A:$U,17,0),"")))))))</f>
        <v>ATF</v>
      </c>
      <c r="H205" s="129">
        <f>IF(I$1="Germany",VLOOKUP(D205,Prices!A:AA,16,0),VLOOKUP(D205,Prices!A:AA,3,0))</f>
        <v>103</v>
      </c>
      <c r="I205" s="155">
        <f>VLOOKUP(D205,Prices!A:AA,HLOOKUP(I$1&amp;"D",Prices!A:AA,2,0),0)</f>
        <v>0.4</v>
      </c>
      <c r="J205" s="156">
        <f t="shared" si="8"/>
        <v>61.8</v>
      </c>
    </row>
    <row r="206" spans="1:10" s="62" customFormat="1" ht="39.950000000000003" customHeight="1" x14ac:dyDescent="0.2">
      <c r="A206" s="178"/>
      <c r="B206" s="126" t="e" vm="16">
        <v>#VALUE!</v>
      </c>
      <c r="C206" s="182" t="str">
        <f>IF($G$1="ITALIANO",VLOOKUP(D206,'DB Accessori'!$A:$P,6,0),IF($G$1="ESPAÑOL",VLOOKUP(D206,'DB Accessori'!$A:$P,5,0),IF($G$1="DEUTSCH",VLOOKUP(D206,'DB Accessori'!$A:$P,3,0),IF($G$1="FRANÇAIS",VLOOKUP(D206,'DB Accessori'!$A:$P,4,0),IF($G$1="ENGLISH",VLOOKUP(D206,'DB Accessori'!$A:$P,2,0),"")))))</f>
        <v>ATF</v>
      </c>
      <c r="D206" s="54" t="s">
        <v>1508</v>
      </c>
      <c r="E206" s="130" t="str">
        <f>IF($G$1="ITALIANO",VLOOKUP(D206,'DB Accessori'!$A:$P,11,0),IF($G$1="ESPAÑOL",VLOOKUP(D206,'DB Accessori'!$A:$P,10,0),IF($G$1="DEUTSCH",VLOOKUP(D206,'DB Accessori'!$A:$P,8,0),IF($G$1="FRANÇAIS",VLOOKUP(D206,'DB Accessori'!$A:$P,9,0),IF($G$1="ENGLISH",VLOOKUP(D206,'DB Accessori'!$A:$P,7,0),"")))))</f>
        <v>A83</v>
      </c>
      <c r="F206" s="131" t="str">
        <f>IF($G$1="ITALIANO",VLOOKUP(D206,'DB Accessori'!$A:$P,16,0),IF($G$1="ESPAÑOL",VLOOKUP(D206,'DB Accessori'!$A:$P,15,0),IF($G$1="DEUTSCH",VLOOKUP(D206,'DB Accessori'!$A:$P,13,0),IF($G$1="FRANÇAIS",VLOOKUP(D206,'DB Accessori'!$A:$P,14,0),IF($G$1="ENGLISH",VLOOKUP(D206,'DB Accessori'!$A:$P,12,0),"")))))</f>
        <v>A83 - BMW XDRIVE HYBRID ZF8HP</v>
      </c>
      <c r="G206" s="128" t="str">
        <f>IF(IF($G$1="ITALIANO",VLOOKUP(D206,'DB Accessori'!$A:$U,21,0),IF($G$1="ESPAÑOL",VLOOKUP(D206,'DB Accessori'!$A:$U,20,0),IF($G$1="DEUTSCH",VLOOKUP(D206,'DB Accessori'!$A:$U,18,0),IF($G$1="FRANÇAIS",VLOOKUP(D206,'DB Accessori'!$A:$U,19,0),IF($G$1="ENGLISH",VLOOKUP(D206,'DB Accessori'!$A:$U,17,0),"")))))=0,"",(IF($G$1="ITALIANO",VLOOKUP(D206,'DB Accessori'!$A:$U,21,0),IF($G$1="ESPAÑOL",VLOOKUP(D206,'DB Accessori'!$A:$U,20,0),IF($G$1="DEUTSCH",VLOOKUP(D206,'DB Accessori'!$A:$U,18,0),IF($G$1="FRANÇAIS",VLOOKUP(D206,'DB Accessori'!$A:$U,19,0),IF($G$1="ENGLISH",VLOOKUP(D206,'DB Accessori'!$A:$U,17,0),"")))))))</f>
        <v>ATF</v>
      </c>
      <c r="H206" s="129">
        <f>IF(I$1="Germany",VLOOKUP(D206,Prices!A:AA,16,0),VLOOKUP(D206,Prices!A:AA,3,0))</f>
        <v>113</v>
      </c>
      <c r="I206" s="155">
        <f>VLOOKUP(D206,Prices!A:AA,HLOOKUP(I$1&amp;"D",Prices!A:AA,2,0),0)</f>
        <v>0.4</v>
      </c>
      <c r="J206" s="156">
        <f t="shared" si="8"/>
        <v>67.8</v>
      </c>
    </row>
    <row r="207" spans="1:10" s="62" customFormat="1" ht="39.950000000000003" customHeight="1" x14ac:dyDescent="0.2">
      <c r="A207" s="178"/>
      <c r="B207" s="126" t="e" vm="17">
        <v>#VALUE!</v>
      </c>
      <c r="C207" s="182" t="str">
        <f>IF($G$1="ITALIANO",VLOOKUP(D207,'DB Accessori'!$A:$P,6,0),IF($G$1="ESPAÑOL",VLOOKUP(D207,'DB Accessori'!$A:$P,5,0),IF($G$1="DEUTSCH",VLOOKUP(D207,'DB Accessori'!$A:$P,3,0),IF($G$1="FRANÇAIS",VLOOKUP(D207,'DB Accessori'!$A:$P,4,0),IF($G$1="ENGLISH",VLOOKUP(D207,'DB Accessori'!$A:$P,2,0),"")))))</f>
        <v>ATF</v>
      </c>
      <c r="D207" s="54" t="s">
        <v>1509</v>
      </c>
      <c r="E207" s="130" t="str">
        <f>IF($G$1="ITALIANO",VLOOKUP(D207,'DB Accessori'!$A:$P,11,0),IF($G$1="ESPAÑOL",VLOOKUP(D207,'DB Accessori'!$A:$P,10,0),IF($G$1="DEUTSCH",VLOOKUP(D207,'DB Accessori'!$A:$P,8,0),IF($G$1="FRANÇAIS",VLOOKUP(D207,'DB Accessori'!$A:$P,9,0),IF($G$1="ENGLISH",VLOOKUP(D207,'DB Accessori'!$A:$P,7,0),"")))))</f>
        <v>A84</v>
      </c>
      <c r="F207" s="131" t="str">
        <f>IF($G$1="ITALIANO",VLOOKUP(D207,'DB Accessori'!$A:$P,16,0),IF($G$1="ESPAÑOL",VLOOKUP(D207,'DB Accessori'!$A:$P,15,0),IF($G$1="DEUTSCH",VLOOKUP(D207,'DB Accessori'!$A:$P,13,0),IF($G$1="FRANÇAIS",VLOOKUP(D207,'DB Accessori'!$A:$P,14,0),IF($G$1="ENGLISH",VLOOKUP(D207,'DB Accessori'!$A:$P,12,0),"")))))</f>
        <v>A84 - FORD GEARBOX AISIN TF-81SC (MONDEO PLUG-IN HYBRID)</v>
      </c>
      <c r="G207" s="128" t="str">
        <f>IF(IF($G$1="ITALIANO",VLOOKUP(D207,'DB Accessori'!$A:$U,21,0),IF($G$1="ESPAÑOL",VLOOKUP(D207,'DB Accessori'!$A:$U,20,0),IF($G$1="DEUTSCH",VLOOKUP(D207,'DB Accessori'!$A:$U,18,0),IF($G$1="FRANÇAIS",VLOOKUP(D207,'DB Accessori'!$A:$U,19,0),IF($G$1="ENGLISH",VLOOKUP(D207,'DB Accessori'!$A:$U,17,0),"")))))=0,"",(IF($G$1="ITALIANO",VLOOKUP(D207,'DB Accessori'!$A:$U,21,0),IF($G$1="ESPAÑOL",VLOOKUP(D207,'DB Accessori'!$A:$U,20,0),IF($G$1="DEUTSCH",VLOOKUP(D207,'DB Accessori'!$A:$U,18,0),IF($G$1="FRANÇAIS",VLOOKUP(D207,'DB Accessori'!$A:$U,19,0),IF($G$1="ENGLISH",VLOOKUP(D207,'DB Accessori'!$A:$U,17,0),"")))))))</f>
        <v>ATF</v>
      </c>
      <c r="H207" s="129">
        <f>IF(I$1="Germany",VLOOKUP(D207,Prices!A:AA,16,0),VLOOKUP(D207,Prices!A:AA,3,0))</f>
        <v>100</v>
      </c>
      <c r="I207" s="155">
        <f>VLOOKUP(D207,Prices!A:AA,HLOOKUP(I$1&amp;"D",Prices!A:AA,2,0),0)</f>
        <v>0.4</v>
      </c>
      <c r="J207" s="156">
        <f t="shared" si="8"/>
        <v>60</v>
      </c>
    </row>
    <row r="208" spans="1:10" s="62" customFormat="1" ht="39.950000000000003" customHeight="1" x14ac:dyDescent="0.2">
      <c r="A208" s="178"/>
      <c r="B208" s="126" t="e" vm="18">
        <v>#VALUE!</v>
      </c>
      <c r="C208" s="182" t="str">
        <f>IF($G$1="ITALIANO",VLOOKUP(D208,'DB Accessori'!$A:$P,6,0),IF($G$1="ESPAÑOL",VLOOKUP(D208,'DB Accessori'!$A:$P,5,0),IF($G$1="DEUTSCH",VLOOKUP(D208,'DB Accessori'!$A:$P,3,0),IF($G$1="FRANÇAIS",VLOOKUP(D208,'DB Accessori'!$A:$P,4,0),IF($G$1="ENGLISH",VLOOKUP(D208,'DB Accessori'!$A:$P,2,0),"")))))</f>
        <v>ATF</v>
      </c>
      <c r="D208" s="54" t="s">
        <v>1510</v>
      </c>
      <c r="E208" s="130" t="str">
        <f>IF($G$1="ITALIANO",VLOOKUP(D208,'DB Accessori'!$A:$P,11,0),IF($G$1="ESPAÑOL",VLOOKUP(D208,'DB Accessori'!$A:$P,10,0),IF($G$1="DEUTSCH",VLOOKUP(D208,'DB Accessori'!$A:$P,8,0),IF($G$1="FRANÇAIS",VLOOKUP(D208,'DB Accessori'!$A:$P,9,0),IF($G$1="ENGLISH",VLOOKUP(D208,'DB Accessori'!$A:$P,7,0),"")))))</f>
        <v>A85</v>
      </c>
      <c r="F208" s="131" t="str">
        <f>IF($G$1="ITALIANO",VLOOKUP(D208,'DB Accessori'!$A:$P,16,0),IF($G$1="ESPAÑOL",VLOOKUP(D208,'DB Accessori'!$A:$P,15,0),IF($G$1="DEUTSCH",VLOOKUP(D208,'DB Accessori'!$A:$P,13,0),IF($G$1="FRANÇAIS",VLOOKUP(D208,'DB Accessori'!$A:$P,14,0),IF($G$1="ENGLISH",VLOOKUP(D208,'DB Accessori'!$A:$P,12,0),"")))))</f>
        <v>A85 - JAGUAR-LANDROVER GEARBOX ZF 8HP70 (F-PACE, RANGE ROVER SPORT)</v>
      </c>
      <c r="G208" s="128" t="str">
        <f>IF(IF($G$1="ITALIANO",VLOOKUP(D208,'DB Accessori'!$A:$U,21,0),IF($G$1="ESPAÑOL",VLOOKUP(D208,'DB Accessori'!$A:$U,20,0),IF($G$1="DEUTSCH",VLOOKUP(D208,'DB Accessori'!$A:$U,18,0),IF($G$1="FRANÇAIS",VLOOKUP(D208,'DB Accessori'!$A:$U,19,0),IF($G$1="ENGLISH",VLOOKUP(D208,'DB Accessori'!$A:$U,17,0),"")))))=0,"",(IF($G$1="ITALIANO",VLOOKUP(D208,'DB Accessori'!$A:$U,21,0),IF($G$1="ESPAÑOL",VLOOKUP(D208,'DB Accessori'!$A:$U,20,0),IF($G$1="DEUTSCH",VLOOKUP(D208,'DB Accessori'!$A:$U,18,0),IF($G$1="FRANÇAIS",VLOOKUP(D208,'DB Accessori'!$A:$U,19,0),IF($G$1="ENGLISH",VLOOKUP(D208,'DB Accessori'!$A:$U,17,0),"")))))))</f>
        <v>ATF</v>
      </c>
      <c r="H208" s="129">
        <f>IF(I$1="Germany",VLOOKUP(D208,Prices!A:AA,16,0),VLOOKUP(D208,Prices!A:AA,3,0))</f>
        <v>163</v>
      </c>
      <c r="I208" s="155">
        <f>VLOOKUP(D208,Prices!A:AA,HLOOKUP(I$1&amp;"D",Prices!A:AA,2,0),0)</f>
        <v>0.4</v>
      </c>
      <c r="J208" s="156">
        <f t="shared" si="8"/>
        <v>97.8</v>
      </c>
    </row>
    <row r="209" spans="1:10" s="62" customFormat="1" ht="39.950000000000003" customHeight="1" x14ac:dyDescent="0.2">
      <c r="A209" s="178"/>
      <c r="B209" s="126" t="e" vm="19">
        <v>#VALUE!</v>
      </c>
      <c r="C209" s="182" t="str">
        <f>IF($G$1="ITALIANO",VLOOKUP(D209,'DB Accessori'!$A:$P,6,0),IF($G$1="ESPAÑOL",VLOOKUP(D209,'DB Accessori'!$A:$P,5,0),IF($G$1="DEUTSCH",VLOOKUP(D209,'DB Accessori'!$A:$P,3,0),IF($G$1="FRANÇAIS",VLOOKUP(D209,'DB Accessori'!$A:$P,4,0),IF($G$1="ENGLISH",VLOOKUP(D209,'DB Accessori'!$A:$P,2,0),"")))))</f>
        <v>ATF</v>
      </c>
      <c r="D209" s="54" t="s">
        <v>1511</v>
      </c>
      <c r="E209" s="130" t="str">
        <f>IF($G$1="ITALIANO",VLOOKUP(D209,'DB Accessori'!$A:$P,11,0),IF($G$1="ESPAÑOL",VLOOKUP(D209,'DB Accessori'!$A:$P,10,0),IF($G$1="DEUTSCH",VLOOKUP(D209,'DB Accessori'!$A:$P,8,0),IF($G$1="FRANÇAIS",VLOOKUP(D209,'DB Accessori'!$A:$P,9,0),IF($G$1="ENGLISH",VLOOKUP(D209,'DB Accessori'!$A:$P,7,0),"")))))</f>
        <v>A86</v>
      </c>
      <c r="F209" s="131" t="str">
        <f>IF($G$1="ITALIANO",VLOOKUP(D209,'DB Accessori'!$A:$P,16,0),IF($G$1="ESPAÑOL",VLOOKUP(D209,'DB Accessori'!$A:$P,15,0),IF($G$1="DEUTSCH",VLOOKUP(D209,'DB Accessori'!$A:$P,13,0),IF($G$1="FRANÇAIS",VLOOKUP(D209,'DB Accessori'!$A:$P,14,0),IF($G$1="ENGLISH",VLOOKUP(D209,'DB Accessori'!$A:$P,12,0),"")))))</f>
        <v>A86 - SSANGYONG GEARBOX DSI M11 (KORANDO)</v>
      </c>
      <c r="G209" s="128" t="str">
        <f>IF(IF($G$1="ITALIANO",VLOOKUP(D209,'DB Accessori'!$A:$U,21,0),IF($G$1="ESPAÑOL",VLOOKUP(D209,'DB Accessori'!$A:$U,20,0),IF($G$1="DEUTSCH",VLOOKUP(D209,'DB Accessori'!$A:$U,18,0),IF($G$1="FRANÇAIS",VLOOKUP(D209,'DB Accessori'!$A:$U,19,0),IF($G$1="ENGLISH",VLOOKUP(D209,'DB Accessori'!$A:$U,17,0),"")))))=0,"",(IF($G$1="ITALIANO",VLOOKUP(D209,'DB Accessori'!$A:$U,21,0),IF($G$1="ESPAÑOL",VLOOKUP(D209,'DB Accessori'!$A:$U,20,0),IF($G$1="DEUTSCH",VLOOKUP(D209,'DB Accessori'!$A:$U,18,0),IF($G$1="FRANÇAIS",VLOOKUP(D209,'DB Accessori'!$A:$U,19,0),IF($G$1="ENGLISH",VLOOKUP(D209,'DB Accessori'!$A:$U,17,0),"")))))))</f>
        <v>ATF</v>
      </c>
      <c r="H209" s="129">
        <f>IF(I$1="Germany",VLOOKUP(D209,Prices!A:AA,16,0),VLOOKUP(D209,Prices!A:AA,3,0))</f>
        <v>105</v>
      </c>
      <c r="I209" s="155">
        <f>VLOOKUP(D209,Prices!A:AA,HLOOKUP(I$1&amp;"D",Prices!A:AA,2,0),0)</f>
        <v>0.4</v>
      </c>
      <c r="J209" s="156">
        <f t="shared" si="8"/>
        <v>63</v>
      </c>
    </row>
    <row r="210" spans="1:10" s="62" customFormat="1" ht="39.950000000000003" customHeight="1" x14ac:dyDescent="0.2">
      <c r="A210" s="178"/>
      <c r="B210" s="126" t="e" vm="20">
        <v>#VALUE!</v>
      </c>
      <c r="C210" s="182" t="str">
        <f>IF($G$1="ITALIANO",VLOOKUP(D210,'DB Accessori'!$A:$P,6,0),IF($G$1="ESPAÑOL",VLOOKUP(D210,'DB Accessori'!$A:$P,5,0),IF($G$1="DEUTSCH",VLOOKUP(D210,'DB Accessori'!$A:$P,3,0),IF($G$1="FRANÇAIS",VLOOKUP(D210,'DB Accessori'!$A:$P,4,0),IF($G$1="ENGLISH",VLOOKUP(D210,'DB Accessori'!$A:$P,2,0),"")))))</f>
        <v>ATF</v>
      </c>
      <c r="D210" s="54" t="s">
        <v>1512</v>
      </c>
      <c r="E210" s="130" t="str">
        <f>IF($G$1="ITALIANO",VLOOKUP(D210,'DB Accessori'!$A:$P,11,0),IF($G$1="ESPAÑOL",VLOOKUP(D210,'DB Accessori'!$A:$P,10,0),IF($G$1="DEUTSCH",VLOOKUP(D210,'DB Accessori'!$A:$P,8,0),IF($G$1="FRANÇAIS",VLOOKUP(D210,'DB Accessori'!$A:$P,9,0),IF($G$1="ENGLISH",VLOOKUP(D210,'DB Accessori'!$A:$P,7,0),"")))))</f>
        <v>A87</v>
      </c>
      <c r="F210" s="131" t="str">
        <f>IF($G$1="ITALIANO",VLOOKUP(D210,'DB Accessori'!$A:$P,16,0),IF($G$1="ESPAÑOL",VLOOKUP(D210,'DB Accessori'!$A:$P,15,0),IF($G$1="DEUTSCH",VLOOKUP(D210,'DB Accessori'!$A:$P,13,0),IF($G$1="FRANÇAIS",VLOOKUP(D210,'DB Accessori'!$A:$P,14,0),IF($G$1="ENGLISH",VLOOKUP(D210,'DB Accessori'!$A:$P,12,0),"")))))</f>
        <v>A87 - ALFAROMEO GEARBOX ZF8HP75, ZF8HP50 (STELVIO, GIULIA)</v>
      </c>
      <c r="G210" s="128" t="str">
        <f>IF(IF($G$1="ITALIANO",VLOOKUP(D210,'DB Accessori'!$A:$U,21,0),IF($G$1="ESPAÑOL",VLOOKUP(D210,'DB Accessori'!$A:$U,20,0),IF($G$1="DEUTSCH",VLOOKUP(D210,'DB Accessori'!$A:$U,18,0),IF($G$1="FRANÇAIS",VLOOKUP(D210,'DB Accessori'!$A:$U,19,0),IF($G$1="ENGLISH",VLOOKUP(D210,'DB Accessori'!$A:$U,17,0),"")))))=0,"",(IF($G$1="ITALIANO",VLOOKUP(D210,'DB Accessori'!$A:$U,21,0),IF($G$1="ESPAÑOL",VLOOKUP(D210,'DB Accessori'!$A:$U,20,0),IF($G$1="DEUTSCH",VLOOKUP(D210,'DB Accessori'!$A:$U,18,0),IF($G$1="FRANÇAIS",VLOOKUP(D210,'DB Accessori'!$A:$U,19,0),IF($G$1="ENGLISH",VLOOKUP(D210,'DB Accessori'!$A:$U,17,0),"")))))))</f>
        <v>ATF</v>
      </c>
      <c r="H210" s="129">
        <f>IF(I$1="Germany",VLOOKUP(D210,Prices!A:AA,16,0),VLOOKUP(D210,Prices!A:AA,3,0))</f>
        <v>120</v>
      </c>
      <c r="I210" s="155">
        <f>VLOOKUP(D210,Prices!A:AA,HLOOKUP(I$1&amp;"D",Prices!A:AA,2,0),0)</f>
        <v>0.4</v>
      </c>
      <c r="J210" s="156">
        <f t="shared" si="8"/>
        <v>72</v>
      </c>
    </row>
    <row r="211" spans="1:10" s="68" customFormat="1" ht="30.95" customHeight="1" x14ac:dyDescent="0.25">
      <c r="A211" s="159"/>
      <c r="B211" s="159"/>
      <c r="C211" s="159"/>
      <c r="D211" s="159"/>
      <c r="E211" s="173"/>
      <c r="F211" s="165"/>
      <c r="G211" s="174"/>
      <c r="H211" s="175"/>
      <c r="I211" s="172"/>
      <c r="J211" s="172"/>
    </row>
    <row r="212" spans="1:10" s="68" customFormat="1" ht="30" customHeight="1" x14ac:dyDescent="0.25">
      <c r="A212" s="132"/>
      <c r="B212" s="70"/>
      <c r="C212" s="71"/>
      <c r="D212" s="72" t="str">
        <f>IFERROR(VLOOKUP($G$1,Language!$A$38:$F$42,2,0),"Select a Language Above")</f>
        <v>NOTE: all above mentioned machines in RAL 5015b, 3000, 7040 keep the same net price as showed in this list. All other colors may be available with a LP surcharge of 280€</v>
      </c>
      <c r="E212" s="73"/>
      <c r="F212" s="74"/>
      <c r="G212" s="75"/>
      <c r="H212" s="75"/>
      <c r="I212" s="69"/>
      <c r="J212" s="76"/>
    </row>
    <row r="213" spans="1:10" s="68" customFormat="1" ht="30" customHeight="1" x14ac:dyDescent="0.3">
      <c r="B213" s="133"/>
      <c r="C213" s="22"/>
      <c r="D213" s="80"/>
      <c r="E213" s="134"/>
      <c r="F213" s="135"/>
      <c r="G213" s="136"/>
      <c r="H213" s="136"/>
      <c r="J213" s="137"/>
    </row>
    <row r="214" spans="1:10" ht="30" customHeight="1" x14ac:dyDescent="0.25">
      <c r="C214" s="22"/>
      <c r="D214" s="89" t="str">
        <f>IFERROR(VLOOKUP($G$1,Language!$A$45:$F$49,2,0),"Select a Language Above")</f>
        <v>Standard discount on ACCESSORIES Price List:</v>
      </c>
      <c r="E214" s="138"/>
      <c r="F214" s="91"/>
      <c r="G214" s="139">
        <v>0.4</v>
      </c>
      <c r="H214" s="93"/>
      <c r="J214" s="94"/>
    </row>
    <row r="215" spans="1:10" ht="30" customHeight="1" x14ac:dyDescent="0.25">
      <c r="C215" s="22"/>
      <c r="D215" s="89" t="str">
        <f>IFERROR(VLOOKUP($G$1,Language!$A$51:$F$55,2,0),"Select a Language Above")</f>
        <v>Standard discount on SPARE PARTS Price List:</v>
      </c>
      <c r="E215" s="140"/>
      <c r="F215" s="141"/>
      <c r="G215" s="142" t="s">
        <v>176</v>
      </c>
      <c r="H215" s="93"/>
      <c r="J215" s="94"/>
    </row>
    <row r="216" spans="1:10" ht="30" customHeight="1" x14ac:dyDescent="0.3">
      <c r="C216" s="22"/>
      <c r="D216" s="80"/>
      <c r="E216" s="81"/>
      <c r="F216" s="82"/>
      <c r="G216" s="83"/>
      <c r="H216" s="83"/>
      <c r="J216" s="84"/>
    </row>
    <row r="217" spans="1:10" ht="30" customHeight="1" x14ac:dyDescent="0.25">
      <c r="C217" s="22"/>
      <c r="D217" s="95" t="str">
        <f>IFERROR(VLOOKUP($G$1,Language!$A$58:$F$62,2,0),"Select a Language Above")</f>
        <v>Required by:</v>
      </c>
      <c r="E217" s="96"/>
      <c r="F217" s="97"/>
      <c r="G217" s="98"/>
      <c r="H217" s="94"/>
      <c r="J217" s="99"/>
    </row>
    <row r="218" spans="1:10" ht="30" customHeight="1" x14ac:dyDescent="0.25">
      <c r="C218" s="22"/>
      <c r="D218" s="101" t="str">
        <f>IFERROR(VLOOKUP($G$1,Language!$A$65:$F$69,2,0),"Select a Language Above")</f>
        <v>Date:</v>
      </c>
      <c r="E218" s="102"/>
      <c r="F218" s="103"/>
      <c r="G218" s="104"/>
      <c r="H218" s="94"/>
      <c r="J218" s="99"/>
    </row>
    <row r="219" spans="1:10" ht="30" customHeight="1" x14ac:dyDescent="0.25">
      <c r="C219" s="22"/>
      <c r="D219" s="105" t="str">
        <f>IFERROR(VLOOKUP($G$1,Language!$A$72:$F$76,2,0),"Select a Language Above")</f>
        <v>Signature:</v>
      </c>
      <c r="E219" s="106"/>
      <c r="F219" s="107"/>
      <c r="G219" s="108"/>
      <c r="H219" s="94"/>
      <c r="J219" s="99"/>
    </row>
    <row r="220" spans="1:10" ht="30" customHeight="1" x14ac:dyDescent="0.3">
      <c r="C220" s="22"/>
      <c r="D220" s="109"/>
      <c r="E220" s="110"/>
      <c r="F220" s="111"/>
      <c r="G220" s="111"/>
      <c r="H220" s="94"/>
      <c r="J220" s="112"/>
    </row>
    <row r="221" spans="1:10" ht="30" customHeight="1" x14ac:dyDescent="0.25">
      <c r="C221" s="22"/>
      <c r="D221" s="95" t="str">
        <f>IFERROR(VLOOKUP($G$1,Language!$A$79:$F$83,2,0),"Select a Language Above")</f>
        <v>Approved by:</v>
      </c>
      <c r="E221" s="96"/>
      <c r="F221" s="97"/>
      <c r="G221" s="98"/>
      <c r="H221" s="94"/>
      <c r="J221" s="99"/>
    </row>
    <row r="222" spans="1:10" ht="30" customHeight="1" x14ac:dyDescent="0.25">
      <c r="C222" s="22"/>
      <c r="D222" s="101" t="str">
        <f>IFERROR(VLOOKUP($G$1,Language!$A$65:$F$69,2,0),"Select a Language Above")</f>
        <v>Date:</v>
      </c>
      <c r="E222" s="102"/>
      <c r="F222" s="103"/>
      <c r="G222" s="104"/>
      <c r="H222" s="94"/>
      <c r="J222" s="99"/>
    </row>
    <row r="223" spans="1:10" ht="30" customHeight="1" x14ac:dyDescent="0.25">
      <c r="C223" s="22"/>
      <c r="D223" s="105" t="str">
        <f>IFERROR(VLOOKUP($G$1,Language!$A$72:$F$76,2,0),"Select a Language Above")</f>
        <v>Signature:</v>
      </c>
      <c r="E223" s="106"/>
      <c r="F223" s="107"/>
      <c r="G223" s="108"/>
      <c r="H223" s="94"/>
      <c r="J223" s="99"/>
    </row>
    <row r="224" spans="1:10" ht="9.9499999999999993" customHeight="1" x14ac:dyDescent="0.25">
      <c r="B224" s="143"/>
      <c r="E224" s="115"/>
      <c r="F224" s="115"/>
      <c r="G224" s="115"/>
      <c r="H224" s="115"/>
      <c r="I224" s="115"/>
      <c r="J224" s="78"/>
    </row>
    <row r="225" spans="2:2" x14ac:dyDescent="0.25">
      <c r="B225" s="123"/>
    </row>
    <row r="226" spans="2:2" x14ac:dyDescent="0.25">
      <c r="B226" s="123"/>
    </row>
    <row r="227" spans="2:2" x14ac:dyDescent="0.25">
      <c r="B227" s="123"/>
    </row>
    <row r="228" spans="2:2" x14ac:dyDescent="0.25">
      <c r="B228" s="123"/>
    </row>
    <row r="229" spans="2:2" x14ac:dyDescent="0.25">
      <c r="B229" s="123"/>
    </row>
    <row r="230" spans="2:2" x14ac:dyDescent="0.25">
      <c r="B230" s="123"/>
    </row>
    <row r="231" spans="2:2" x14ac:dyDescent="0.25">
      <c r="B231" s="123"/>
    </row>
    <row r="232" spans="2:2" x14ac:dyDescent="0.25">
      <c r="B232" s="123"/>
    </row>
    <row r="233" spans="2:2" x14ac:dyDescent="0.25">
      <c r="B233" s="123"/>
    </row>
  </sheetData>
  <sheetProtection autoFilter="0"/>
  <autoFilter ref="B10:J210" xr:uid="{3D7E9345-84CD-7B4F-BDA1-D2B3844B0346}">
    <filterColumn colId="1">
      <filters>
        <filter val="ATF"/>
      </filters>
    </filterColumn>
  </autoFilter>
  <mergeCells count="1">
    <mergeCell ref="I1:J1"/>
  </mergeCells>
  <phoneticPr fontId="45" type="noConversion"/>
  <pageMargins left="0.7" right="0.7" top="0.75" bottom="0.75" header="0.3" footer="0.3"/>
  <pageSetup paperSize="9" scale="17"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904E6D0-BC79-6E4E-AD9D-0A8B51F6DE4E}">
          <x14:formula1>
            <xm:f>Language!$A$1:$A$6</xm:f>
          </x14:formula1>
          <xm:sqref>G1</xm:sqref>
        </x14:dataValidation>
        <x14:dataValidation type="list" allowBlank="1" showInputMessage="1" showErrorMessage="1" xr:uid="{F75E0250-3A48-4974-AC19-E5296C948100}">
          <x14:formula1>
            <xm:f>Language!$B$1:$B$6</xm:f>
          </x14:formula1>
          <xm:sqref>I1:J1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C42A-985D-134E-BCB2-2CFE46BE7B48}">
  <dimension ref="A1:Z623"/>
  <sheetViews>
    <sheetView workbookViewId="0"/>
  </sheetViews>
  <sheetFormatPr defaultColWidth="9.140625" defaultRowHeight="12.75" x14ac:dyDescent="0.2"/>
  <cols>
    <col min="1" max="1" width="105.7109375" style="20" customWidth="1"/>
    <col min="2" max="2" width="9.140625" style="2"/>
    <col min="3" max="3" width="52.140625" style="2" customWidth="1"/>
    <col min="4" max="13" width="9.140625" style="2"/>
    <col min="14" max="14" width="9.28515625" style="2" customWidth="1"/>
    <col min="15" max="26" width="9.140625" style="2"/>
    <col min="27" max="16384" width="9.140625" style="4"/>
  </cols>
  <sheetData>
    <row r="1" spans="1:26" ht="18" x14ac:dyDescent="0.25">
      <c r="A1" s="1" t="s">
        <v>177</v>
      </c>
      <c r="C1" s="3"/>
    </row>
    <row r="2" spans="1:26" ht="15.75" x14ac:dyDescent="0.25">
      <c r="A2" s="5"/>
      <c r="C2" s="3"/>
    </row>
    <row r="3" spans="1:26" s="7" customFormat="1" ht="15.75" x14ac:dyDescent="0.25">
      <c r="A3" s="5"/>
      <c r="B3" s="6"/>
      <c r="C3" s="3"/>
      <c r="D3" s="6"/>
      <c r="E3" s="6"/>
      <c r="F3" s="6"/>
      <c r="G3" s="6"/>
      <c r="H3" s="6"/>
      <c r="I3" s="6"/>
      <c r="J3" s="6"/>
      <c r="K3" s="6"/>
      <c r="L3" s="6"/>
      <c r="M3" s="6"/>
      <c r="N3" s="6"/>
      <c r="O3" s="6"/>
      <c r="P3" s="6"/>
      <c r="Q3" s="6"/>
      <c r="R3" s="6"/>
      <c r="S3" s="6"/>
      <c r="T3" s="6"/>
      <c r="U3" s="6"/>
      <c r="V3" s="6"/>
      <c r="W3" s="6"/>
      <c r="X3" s="6"/>
      <c r="Y3" s="6"/>
      <c r="Z3" s="6"/>
    </row>
    <row r="4" spans="1:26" s="2" customFormat="1" ht="18" x14ac:dyDescent="0.25">
      <c r="A4" s="8"/>
      <c r="C4" s="9"/>
    </row>
    <row r="5" spans="1:26" s="2" customFormat="1" ht="15.75" x14ac:dyDescent="0.25">
      <c r="A5" s="10" t="s">
        <v>178</v>
      </c>
      <c r="C5" s="11"/>
    </row>
    <row r="6" spans="1:26" s="2" customFormat="1" ht="15" x14ac:dyDescent="0.2">
      <c r="A6" s="12" t="s">
        <v>179</v>
      </c>
    </row>
    <row r="7" spans="1:26" s="2" customFormat="1" ht="15" x14ac:dyDescent="0.2">
      <c r="A7" s="12" t="s">
        <v>180</v>
      </c>
    </row>
    <row r="8" spans="1:26" s="2" customFormat="1" ht="15" x14ac:dyDescent="0.2">
      <c r="A8" s="12" t="s">
        <v>181</v>
      </c>
    </row>
    <row r="9" spans="1:26" s="2" customFormat="1" ht="15" x14ac:dyDescent="0.2">
      <c r="A9" s="12" t="s">
        <v>182</v>
      </c>
    </row>
    <row r="10" spans="1:26" s="2" customFormat="1" ht="15" x14ac:dyDescent="0.2">
      <c r="A10" s="12" t="s">
        <v>183</v>
      </c>
    </row>
    <row r="11" spans="1:26" s="2" customFormat="1" ht="15" x14ac:dyDescent="0.2">
      <c r="A11" s="12" t="s">
        <v>184</v>
      </c>
    </row>
    <row r="12" spans="1:26" s="2" customFormat="1" ht="15" x14ac:dyDescent="0.2">
      <c r="A12" s="12" t="s">
        <v>185</v>
      </c>
    </row>
    <row r="13" spans="1:26" s="2" customFormat="1" ht="15" x14ac:dyDescent="0.2">
      <c r="A13" s="13" t="s">
        <v>186</v>
      </c>
    </row>
    <row r="14" spans="1:26" s="2" customFormat="1" ht="15" x14ac:dyDescent="0.2">
      <c r="A14" s="12" t="s">
        <v>187</v>
      </c>
    </row>
    <row r="15" spans="1:26" s="2" customFormat="1" ht="15" x14ac:dyDescent="0.2">
      <c r="A15" s="12" t="s">
        <v>188</v>
      </c>
    </row>
    <row r="16" spans="1:26" ht="15" x14ac:dyDescent="0.2">
      <c r="A16" s="13" t="s">
        <v>189</v>
      </c>
    </row>
    <row r="17" spans="1:1" ht="15" x14ac:dyDescent="0.2">
      <c r="A17" s="12" t="s">
        <v>190</v>
      </c>
    </row>
    <row r="18" spans="1:1" ht="15" x14ac:dyDescent="0.2">
      <c r="A18" s="12" t="s">
        <v>191</v>
      </c>
    </row>
    <row r="19" spans="1:1" ht="15" x14ac:dyDescent="0.2">
      <c r="A19" s="12" t="s">
        <v>192</v>
      </c>
    </row>
    <row r="20" spans="1:1" ht="15" x14ac:dyDescent="0.2">
      <c r="A20" s="12" t="s">
        <v>193</v>
      </c>
    </row>
    <row r="21" spans="1:1" ht="15.75" x14ac:dyDescent="0.25">
      <c r="A21" s="10" t="s">
        <v>194</v>
      </c>
    </row>
    <row r="22" spans="1:1" ht="15" x14ac:dyDescent="0.2">
      <c r="A22" s="12" t="s">
        <v>195</v>
      </c>
    </row>
    <row r="23" spans="1:1" ht="15" x14ac:dyDescent="0.2">
      <c r="A23" s="12" t="s">
        <v>196</v>
      </c>
    </row>
    <row r="24" spans="1:1" ht="15" x14ac:dyDescent="0.2">
      <c r="A24" s="12" t="s">
        <v>197</v>
      </c>
    </row>
    <row r="25" spans="1:1" ht="15" x14ac:dyDescent="0.2">
      <c r="A25" s="12" t="s">
        <v>198</v>
      </c>
    </row>
    <row r="26" spans="1:1" ht="15" x14ac:dyDescent="0.2">
      <c r="A26" s="12" t="s">
        <v>199</v>
      </c>
    </row>
    <row r="27" spans="1:1" ht="15" x14ac:dyDescent="0.2">
      <c r="A27" s="13" t="s">
        <v>200</v>
      </c>
    </row>
    <row r="28" spans="1:1" ht="15" x14ac:dyDescent="0.2">
      <c r="A28" s="12" t="s">
        <v>201</v>
      </c>
    </row>
    <row r="29" spans="1:1" ht="15" x14ac:dyDescent="0.2">
      <c r="A29" s="12" t="s">
        <v>202</v>
      </c>
    </row>
    <row r="30" spans="1:1" ht="15" x14ac:dyDescent="0.2">
      <c r="A30" s="12" t="s">
        <v>203</v>
      </c>
    </row>
    <row r="31" spans="1:1" ht="15" x14ac:dyDescent="0.2">
      <c r="A31" s="12" t="s">
        <v>204</v>
      </c>
    </row>
    <row r="32" spans="1:1" ht="15" x14ac:dyDescent="0.2">
      <c r="A32" s="13" t="s">
        <v>205</v>
      </c>
    </row>
    <row r="33" spans="1:1" ht="15" x14ac:dyDescent="0.2">
      <c r="A33" s="12" t="s">
        <v>206</v>
      </c>
    </row>
    <row r="34" spans="1:1" ht="15" x14ac:dyDescent="0.2">
      <c r="A34" s="12" t="s">
        <v>207</v>
      </c>
    </row>
    <row r="35" spans="1:1" ht="15.75" x14ac:dyDescent="0.2">
      <c r="A35" s="14" t="s">
        <v>208</v>
      </c>
    </row>
    <row r="36" spans="1:1" ht="15" x14ac:dyDescent="0.2">
      <c r="A36" s="12" t="s">
        <v>209</v>
      </c>
    </row>
    <row r="37" spans="1:1" ht="15" x14ac:dyDescent="0.2">
      <c r="A37" s="12" t="s">
        <v>210</v>
      </c>
    </row>
    <row r="38" spans="1:1" ht="15" x14ac:dyDescent="0.2">
      <c r="A38" s="13" t="s">
        <v>211</v>
      </c>
    </row>
    <row r="39" spans="1:1" ht="15" x14ac:dyDescent="0.2">
      <c r="A39" s="12" t="s">
        <v>212</v>
      </c>
    </row>
    <row r="40" spans="1:1" ht="15" x14ac:dyDescent="0.2">
      <c r="A40" s="13" t="s">
        <v>213</v>
      </c>
    </row>
    <row r="41" spans="1:1" ht="15" x14ac:dyDescent="0.2">
      <c r="A41" s="12" t="s">
        <v>214</v>
      </c>
    </row>
    <row r="42" spans="1:1" ht="15" x14ac:dyDescent="0.2">
      <c r="A42" s="12" t="s">
        <v>215</v>
      </c>
    </row>
    <row r="43" spans="1:1" ht="15" x14ac:dyDescent="0.2">
      <c r="A43" s="12" t="s">
        <v>216</v>
      </c>
    </row>
    <row r="44" spans="1:1" ht="15" x14ac:dyDescent="0.2">
      <c r="A44" s="12" t="s">
        <v>217</v>
      </c>
    </row>
    <row r="45" spans="1:1" ht="15" x14ac:dyDescent="0.2">
      <c r="A45" s="12" t="s">
        <v>218</v>
      </c>
    </row>
    <row r="46" spans="1:1" ht="15" x14ac:dyDescent="0.2">
      <c r="A46" s="12" t="s">
        <v>219</v>
      </c>
    </row>
    <row r="47" spans="1:1" ht="15" x14ac:dyDescent="0.2">
      <c r="A47" s="12" t="s">
        <v>220</v>
      </c>
    </row>
    <row r="48" spans="1:1" ht="15" x14ac:dyDescent="0.2">
      <c r="A48" s="12" t="s">
        <v>221</v>
      </c>
    </row>
    <row r="49" spans="1:1" ht="15" x14ac:dyDescent="0.2">
      <c r="A49" s="12" t="s">
        <v>222</v>
      </c>
    </row>
    <row r="50" spans="1:1" ht="15" x14ac:dyDescent="0.2">
      <c r="A50" s="13" t="s">
        <v>223</v>
      </c>
    </row>
    <row r="51" spans="1:1" ht="15" x14ac:dyDescent="0.2">
      <c r="A51" s="12" t="s">
        <v>224</v>
      </c>
    </row>
    <row r="52" spans="1:1" ht="15" x14ac:dyDescent="0.2">
      <c r="A52" s="12" t="s">
        <v>225</v>
      </c>
    </row>
    <row r="53" spans="1:1" ht="15" x14ac:dyDescent="0.2">
      <c r="A53" s="12" t="s">
        <v>226</v>
      </c>
    </row>
    <row r="54" spans="1:1" ht="15" x14ac:dyDescent="0.2">
      <c r="A54" s="12" t="s">
        <v>227</v>
      </c>
    </row>
    <row r="55" spans="1:1" ht="15" x14ac:dyDescent="0.2">
      <c r="A55" s="12" t="s">
        <v>228</v>
      </c>
    </row>
    <row r="56" spans="1:1" ht="15" x14ac:dyDescent="0.2">
      <c r="A56" s="12" t="s">
        <v>229</v>
      </c>
    </row>
    <row r="57" spans="1:1" ht="15" x14ac:dyDescent="0.2">
      <c r="A57" s="12" t="s">
        <v>230</v>
      </c>
    </row>
    <row r="58" spans="1:1" ht="15" x14ac:dyDescent="0.2">
      <c r="A58" s="13" t="s">
        <v>231</v>
      </c>
    </row>
    <row r="59" spans="1:1" ht="15" x14ac:dyDescent="0.2">
      <c r="A59" s="12" t="s">
        <v>232</v>
      </c>
    </row>
    <row r="60" spans="1:1" ht="15.75" x14ac:dyDescent="0.2">
      <c r="A60" s="14" t="s">
        <v>233</v>
      </c>
    </row>
    <row r="61" spans="1:1" ht="15" x14ac:dyDescent="0.2">
      <c r="A61" s="13" t="s">
        <v>234</v>
      </c>
    </row>
    <row r="62" spans="1:1" ht="15" x14ac:dyDescent="0.2">
      <c r="A62" s="12" t="s">
        <v>235</v>
      </c>
    </row>
    <row r="63" spans="1:1" ht="15" x14ac:dyDescent="0.2">
      <c r="A63" s="13" t="s">
        <v>236</v>
      </c>
    </row>
    <row r="64" spans="1:1" ht="15" x14ac:dyDescent="0.2">
      <c r="A64" s="12" t="s">
        <v>237</v>
      </c>
    </row>
    <row r="65" spans="1:1" ht="15" x14ac:dyDescent="0.2">
      <c r="A65" s="13" t="s">
        <v>238</v>
      </c>
    </row>
    <row r="66" spans="1:1" ht="15" x14ac:dyDescent="0.2">
      <c r="A66" s="12" t="s">
        <v>239</v>
      </c>
    </row>
    <row r="67" spans="1:1" ht="15" x14ac:dyDescent="0.2">
      <c r="A67" s="12" t="s">
        <v>240</v>
      </c>
    </row>
    <row r="68" spans="1:1" ht="15" x14ac:dyDescent="0.2">
      <c r="A68" s="13" t="s">
        <v>241</v>
      </c>
    </row>
    <row r="69" spans="1:1" ht="15" x14ac:dyDescent="0.2">
      <c r="A69" s="12" t="s">
        <v>242</v>
      </c>
    </row>
    <row r="70" spans="1:1" ht="15" x14ac:dyDescent="0.2">
      <c r="A70" s="12" t="s">
        <v>243</v>
      </c>
    </row>
    <row r="71" spans="1:1" ht="15" x14ac:dyDescent="0.2">
      <c r="A71" s="12" t="s">
        <v>244</v>
      </c>
    </row>
    <row r="72" spans="1:1" ht="15" x14ac:dyDescent="0.2">
      <c r="A72" s="12" t="s">
        <v>245</v>
      </c>
    </row>
    <row r="73" spans="1:1" ht="15" x14ac:dyDescent="0.2">
      <c r="A73" s="12" t="s">
        <v>246</v>
      </c>
    </row>
    <row r="74" spans="1:1" ht="15" x14ac:dyDescent="0.2">
      <c r="A74" s="12" t="s">
        <v>247</v>
      </c>
    </row>
    <row r="75" spans="1:1" ht="15" x14ac:dyDescent="0.2">
      <c r="A75" s="12" t="s">
        <v>248</v>
      </c>
    </row>
    <row r="76" spans="1:1" ht="15" x14ac:dyDescent="0.2">
      <c r="A76" s="12" t="s">
        <v>249</v>
      </c>
    </row>
    <row r="77" spans="1:1" ht="15" x14ac:dyDescent="0.2">
      <c r="A77" s="12" t="s">
        <v>250</v>
      </c>
    </row>
    <row r="78" spans="1:1" ht="15" x14ac:dyDescent="0.2">
      <c r="A78" s="13" t="s">
        <v>251</v>
      </c>
    </row>
    <row r="79" spans="1:1" ht="15" x14ac:dyDescent="0.2">
      <c r="A79" s="12" t="s">
        <v>252</v>
      </c>
    </row>
    <row r="80" spans="1:1" ht="15" x14ac:dyDescent="0.2">
      <c r="A80" s="12" t="s">
        <v>253</v>
      </c>
    </row>
    <row r="81" spans="1:1" ht="15" x14ac:dyDescent="0.2">
      <c r="A81" s="13" t="s">
        <v>254</v>
      </c>
    </row>
    <row r="82" spans="1:1" ht="15" x14ac:dyDescent="0.2">
      <c r="A82" s="12" t="s">
        <v>255</v>
      </c>
    </row>
    <row r="83" spans="1:1" ht="15" x14ac:dyDescent="0.2">
      <c r="A83" s="12" t="s">
        <v>256</v>
      </c>
    </row>
    <row r="84" spans="1:1" ht="15" x14ac:dyDescent="0.2">
      <c r="A84" s="12" t="s">
        <v>257</v>
      </c>
    </row>
    <row r="85" spans="1:1" ht="15" x14ac:dyDescent="0.2">
      <c r="A85" s="13" t="s">
        <v>258</v>
      </c>
    </row>
    <row r="86" spans="1:1" ht="15" x14ac:dyDescent="0.2">
      <c r="A86" s="12" t="s">
        <v>259</v>
      </c>
    </row>
    <row r="87" spans="1:1" ht="15" x14ac:dyDescent="0.2">
      <c r="A87" s="12" t="s">
        <v>260</v>
      </c>
    </row>
    <row r="88" spans="1:1" ht="15" x14ac:dyDescent="0.2">
      <c r="A88" s="12" t="s">
        <v>261</v>
      </c>
    </row>
    <row r="89" spans="1:1" ht="15" x14ac:dyDescent="0.2">
      <c r="A89" s="12" t="s">
        <v>262</v>
      </c>
    </row>
    <row r="90" spans="1:1" ht="15" x14ac:dyDescent="0.2">
      <c r="A90" s="13" t="s">
        <v>263</v>
      </c>
    </row>
    <row r="91" spans="1:1" ht="15" x14ac:dyDescent="0.2">
      <c r="A91" s="12" t="s">
        <v>264</v>
      </c>
    </row>
    <row r="92" spans="1:1" ht="15" x14ac:dyDescent="0.2">
      <c r="A92" s="13" t="s">
        <v>265</v>
      </c>
    </row>
    <row r="93" spans="1:1" ht="15" x14ac:dyDescent="0.2">
      <c r="A93" s="12" t="s">
        <v>266</v>
      </c>
    </row>
    <row r="94" spans="1:1" ht="15" x14ac:dyDescent="0.2">
      <c r="A94" s="12" t="s">
        <v>267</v>
      </c>
    </row>
    <row r="95" spans="1:1" ht="15" x14ac:dyDescent="0.2">
      <c r="A95" s="13" t="s">
        <v>268</v>
      </c>
    </row>
    <row r="96" spans="1:1" ht="15" x14ac:dyDescent="0.2">
      <c r="A96" s="12" t="s">
        <v>269</v>
      </c>
    </row>
    <row r="97" spans="1:1" ht="15" x14ac:dyDescent="0.2">
      <c r="A97" s="12" t="s">
        <v>270</v>
      </c>
    </row>
    <row r="98" spans="1:1" ht="15" x14ac:dyDescent="0.2">
      <c r="A98" s="12" t="s">
        <v>271</v>
      </c>
    </row>
    <row r="99" spans="1:1" ht="15" x14ac:dyDescent="0.2">
      <c r="A99" s="12" t="s">
        <v>272</v>
      </c>
    </row>
    <row r="100" spans="1:1" ht="15" x14ac:dyDescent="0.2">
      <c r="A100" s="12" t="s">
        <v>273</v>
      </c>
    </row>
    <row r="101" spans="1:1" ht="15" x14ac:dyDescent="0.2">
      <c r="A101" s="12" t="s">
        <v>274</v>
      </c>
    </row>
    <row r="102" spans="1:1" ht="15" x14ac:dyDescent="0.2">
      <c r="A102" s="12" t="s">
        <v>275</v>
      </c>
    </row>
    <row r="103" spans="1:1" ht="15" x14ac:dyDescent="0.2">
      <c r="A103" s="12" t="s">
        <v>276</v>
      </c>
    </row>
    <row r="104" spans="1:1" ht="15" x14ac:dyDescent="0.2">
      <c r="A104" s="12" t="s">
        <v>277</v>
      </c>
    </row>
    <row r="105" spans="1:1" ht="15" x14ac:dyDescent="0.2">
      <c r="A105" s="12" t="s">
        <v>278</v>
      </c>
    </row>
    <row r="106" spans="1:1" ht="15" x14ac:dyDescent="0.2">
      <c r="A106" s="12" t="s">
        <v>279</v>
      </c>
    </row>
    <row r="107" spans="1:1" ht="15" x14ac:dyDescent="0.2">
      <c r="A107" s="12" t="s">
        <v>280</v>
      </c>
    </row>
    <row r="108" spans="1:1" ht="15" x14ac:dyDescent="0.2">
      <c r="A108" s="12" t="s">
        <v>281</v>
      </c>
    </row>
    <row r="109" spans="1:1" ht="15" x14ac:dyDescent="0.2">
      <c r="A109" s="12" t="s">
        <v>282</v>
      </c>
    </row>
    <row r="110" spans="1:1" ht="15" x14ac:dyDescent="0.2">
      <c r="A110" s="12" t="s">
        <v>283</v>
      </c>
    </row>
    <row r="111" spans="1:1" ht="15" x14ac:dyDescent="0.2">
      <c r="A111" s="12" t="s">
        <v>284</v>
      </c>
    </row>
    <row r="112" spans="1:1" ht="15" x14ac:dyDescent="0.2">
      <c r="A112" s="12" t="s">
        <v>285</v>
      </c>
    </row>
    <row r="113" spans="1:1" ht="15" x14ac:dyDescent="0.2">
      <c r="A113" s="12" t="s">
        <v>286</v>
      </c>
    </row>
    <row r="114" spans="1:1" ht="15.75" x14ac:dyDescent="0.2">
      <c r="A114" s="14" t="s">
        <v>287</v>
      </c>
    </row>
    <row r="115" spans="1:1" ht="15" x14ac:dyDescent="0.2">
      <c r="A115" s="12" t="s">
        <v>288</v>
      </c>
    </row>
    <row r="116" spans="1:1" ht="15" x14ac:dyDescent="0.2">
      <c r="A116" s="12" t="s">
        <v>289</v>
      </c>
    </row>
    <row r="117" spans="1:1" ht="15" x14ac:dyDescent="0.2">
      <c r="A117" s="12" t="s">
        <v>290</v>
      </c>
    </row>
    <row r="118" spans="1:1" ht="15" x14ac:dyDescent="0.2">
      <c r="A118" s="12" t="s">
        <v>291</v>
      </c>
    </row>
    <row r="119" spans="1:1" ht="15" x14ac:dyDescent="0.2">
      <c r="A119" s="12" t="s">
        <v>292</v>
      </c>
    </row>
    <row r="120" spans="1:1" ht="15" x14ac:dyDescent="0.2">
      <c r="A120" s="12" t="s">
        <v>293</v>
      </c>
    </row>
    <row r="121" spans="1:1" ht="15" x14ac:dyDescent="0.2">
      <c r="A121" s="12" t="s">
        <v>294</v>
      </c>
    </row>
    <row r="122" spans="1:1" ht="15" x14ac:dyDescent="0.2">
      <c r="A122" s="12" t="s">
        <v>295</v>
      </c>
    </row>
    <row r="123" spans="1:1" ht="15" x14ac:dyDescent="0.2">
      <c r="A123" s="12" t="s">
        <v>296</v>
      </c>
    </row>
    <row r="124" spans="1:1" ht="15" x14ac:dyDescent="0.2">
      <c r="A124" s="12" t="s">
        <v>297</v>
      </c>
    </row>
    <row r="125" spans="1:1" ht="15" x14ac:dyDescent="0.2">
      <c r="A125" s="12" t="s">
        <v>298</v>
      </c>
    </row>
    <row r="126" spans="1:1" ht="15" x14ac:dyDescent="0.2">
      <c r="A126" s="12" t="s">
        <v>299</v>
      </c>
    </row>
    <row r="127" spans="1:1" ht="15" x14ac:dyDescent="0.2">
      <c r="A127" s="12" t="s">
        <v>300</v>
      </c>
    </row>
    <row r="128" spans="1:1" ht="15" x14ac:dyDescent="0.2">
      <c r="A128" s="12" t="s">
        <v>301</v>
      </c>
    </row>
    <row r="129" spans="1:1" ht="15" x14ac:dyDescent="0.2">
      <c r="A129" s="13" t="s">
        <v>302</v>
      </c>
    </row>
    <row r="130" spans="1:1" ht="15" x14ac:dyDescent="0.2">
      <c r="A130" s="13" t="s">
        <v>303</v>
      </c>
    </row>
    <row r="131" spans="1:1" ht="15" x14ac:dyDescent="0.2">
      <c r="A131" s="13" t="s">
        <v>304</v>
      </c>
    </row>
    <row r="132" spans="1:1" ht="15" x14ac:dyDescent="0.2">
      <c r="A132" s="15" t="s">
        <v>305</v>
      </c>
    </row>
    <row r="133" spans="1:1" ht="15" x14ac:dyDescent="0.2">
      <c r="A133" s="15" t="s">
        <v>306</v>
      </c>
    </row>
    <row r="134" spans="1:1" ht="15" x14ac:dyDescent="0.2">
      <c r="A134" s="15" t="s">
        <v>307</v>
      </c>
    </row>
    <row r="135" spans="1:1" ht="15" x14ac:dyDescent="0.2">
      <c r="A135" s="15" t="s">
        <v>308</v>
      </c>
    </row>
    <row r="136" spans="1:1" ht="15" x14ac:dyDescent="0.2">
      <c r="A136" s="12" t="s">
        <v>309</v>
      </c>
    </row>
    <row r="137" spans="1:1" ht="15" x14ac:dyDescent="0.2">
      <c r="A137" s="12" t="s">
        <v>310</v>
      </c>
    </row>
    <row r="138" spans="1:1" ht="15" x14ac:dyDescent="0.2">
      <c r="A138" s="12" t="s">
        <v>311</v>
      </c>
    </row>
    <row r="139" spans="1:1" ht="15" x14ac:dyDescent="0.2">
      <c r="A139" s="12" t="s">
        <v>312</v>
      </c>
    </row>
    <row r="140" spans="1:1" ht="15" x14ac:dyDescent="0.2">
      <c r="A140" s="12" t="s">
        <v>313</v>
      </c>
    </row>
    <row r="141" spans="1:1" ht="15" x14ac:dyDescent="0.2">
      <c r="A141" s="12" t="s">
        <v>314</v>
      </c>
    </row>
    <row r="142" spans="1:1" ht="15" x14ac:dyDescent="0.2">
      <c r="A142" s="12" t="s">
        <v>315</v>
      </c>
    </row>
    <row r="143" spans="1:1" ht="15" x14ac:dyDescent="0.2">
      <c r="A143" s="12" t="s">
        <v>316</v>
      </c>
    </row>
    <row r="144" spans="1:1" ht="15" x14ac:dyDescent="0.2">
      <c r="A144" s="12" t="s">
        <v>317</v>
      </c>
    </row>
    <row r="145" spans="1:1" ht="15" x14ac:dyDescent="0.2">
      <c r="A145" s="12" t="s">
        <v>318</v>
      </c>
    </row>
    <row r="146" spans="1:1" ht="15" x14ac:dyDescent="0.2">
      <c r="A146" s="12" t="s">
        <v>319</v>
      </c>
    </row>
    <row r="147" spans="1:1" ht="15" x14ac:dyDescent="0.2">
      <c r="A147" s="12" t="s">
        <v>320</v>
      </c>
    </row>
    <row r="148" spans="1:1" ht="15" x14ac:dyDescent="0.2">
      <c r="A148" s="12" t="s">
        <v>321</v>
      </c>
    </row>
    <row r="149" spans="1:1" ht="15" x14ac:dyDescent="0.2">
      <c r="A149" s="12" t="s">
        <v>322</v>
      </c>
    </row>
    <row r="150" spans="1:1" ht="15" x14ac:dyDescent="0.2">
      <c r="A150" s="12" t="s">
        <v>323</v>
      </c>
    </row>
    <row r="151" spans="1:1" ht="15" x14ac:dyDescent="0.2">
      <c r="A151" s="12" t="s">
        <v>324</v>
      </c>
    </row>
    <row r="152" spans="1:1" ht="15" x14ac:dyDescent="0.2">
      <c r="A152" s="12" t="s">
        <v>325</v>
      </c>
    </row>
    <row r="153" spans="1:1" ht="15" x14ac:dyDescent="0.2">
      <c r="A153" s="12" t="s">
        <v>326</v>
      </c>
    </row>
    <row r="154" spans="1:1" ht="15" x14ac:dyDescent="0.2">
      <c r="A154" s="12" t="s">
        <v>327</v>
      </c>
    </row>
    <row r="155" spans="1:1" ht="15.75" x14ac:dyDescent="0.2">
      <c r="A155" s="14" t="s">
        <v>328</v>
      </c>
    </row>
    <row r="156" spans="1:1" ht="15" x14ac:dyDescent="0.2">
      <c r="A156" s="12" t="s">
        <v>329</v>
      </c>
    </row>
    <row r="157" spans="1:1" ht="15" x14ac:dyDescent="0.2">
      <c r="A157" s="12" t="s">
        <v>330</v>
      </c>
    </row>
    <row r="158" spans="1:1" ht="15" x14ac:dyDescent="0.2">
      <c r="A158" s="12" t="s">
        <v>331</v>
      </c>
    </row>
    <row r="159" spans="1:1" ht="15.75" x14ac:dyDescent="0.2">
      <c r="A159" s="14" t="s">
        <v>332</v>
      </c>
    </row>
    <row r="160" spans="1:1" ht="15" x14ac:dyDescent="0.2">
      <c r="A160" s="12" t="s">
        <v>333</v>
      </c>
    </row>
    <row r="161" spans="1:1" ht="15" x14ac:dyDescent="0.2">
      <c r="A161" s="12" t="s">
        <v>334</v>
      </c>
    </row>
    <row r="162" spans="1:1" ht="15" x14ac:dyDescent="0.2">
      <c r="A162" s="12" t="s">
        <v>335</v>
      </c>
    </row>
    <row r="163" spans="1:1" ht="15" x14ac:dyDescent="0.2">
      <c r="A163" s="12" t="s">
        <v>336</v>
      </c>
    </row>
    <row r="164" spans="1:1" ht="15" x14ac:dyDescent="0.2">
      <c r="A164" s="12" t="s">
        <v>337</v>
      </c>
    </row>
    <row r="165" spans="1:1" ht="15" x14ac:dyDescent="0.2">
      <c r="A165" s="12" t="s">
        <v>338</v>
      </c>
    </row>
    <row r="166" spans="1:1" ht="15" x14ac:dyDescent="0.2">
      <c r="A166" s="12" t="s">
        <v>311</v>
      </c>
    </row>
    <row r="167" spans="1:1" ht="15" x14ac:dyDescent="0.2">
      <c r="A167" s="12" t="s">
        <v>339</v>
      </c>
    </row>
    <row r="168" spans="1:1" ht="15" x14ac:dyDescent="0.2">
      <c r="A168" s="12" t="s">
        <v>340</v>
      </c>
    </row>
    <row r="169" spans="1:1" ht="15" x14ac:dyDescent="0.2">
      <c r="A169" s="12" t="s">
        <v>341</v>
      </c>
    </row>
    <row r="170" spans="1:1" ht="15" x14ac:dyDescent="0.2">
      <c r="A170" s="12" t="s">
        <v>342</v>
      </c>
    </row>
    <row r="171" spans="1:1" ht="15" x14ac:dyDescent="0.2">
      <c r="A171" s="12" t="s">
        <v>343</v>
      </c>
    </row>
    <row r="172" spans="1:1" ht="15" x14ac:dyDescent="0.2">
      <c r="A172" s="12" t="s">
        <v>344</v>
      </c>
    </row>
    <row r="173" spans="1:1" ht="15" x14ac:dyDescent="0.2">
      <c r="A173" s="12" t="s">
        <v>345</v>
      </c>
    </row>
    <row r="174" spans="1:1" ht="15" x14ac:dyDescent="0.2">
      <c r="A174" s="12" t="s">
        <v>346</v>
      </c>
    </row>
    <row r="175" spans="1:1" ht="15" x14ac:dyDescent="0.2">
      <c r="A175" s="12" t="s">
        <v>347</v>
      </c>
    </row>
    <row r="176" spans="1:1" ht="15" x14ac:dyDescent="0.2">
      <c r="A176" s="12" t="s">
        <v>348</v>
      </c>
    </row>
    <row r="177" spans="1:1" ht="15" x14ac:dyDescent="0.2">
      <c r="A177" s="12" t="s">
        <v>349</v>
      </c>
    </row>
    <row r="178" spans="1:1" ht="15" x14ac:dyDescent="0.2">
      <c r="A178" s="12" t="s">
        <v>350</v>
      </c>
    </row>
    <row r="179" spans="1:1" ht="15" x14ac:dyDescent="0.2">
      <c r="A179" s="12" t="s">
        <v>351</v>
      </c>
    </row>
    <row r="180" spans="1:1" ht="15" x14ac:dyDescent="0.2">
      <c r="A180" s="12" t="s">
        <v>352</v>
      </c>
    </row>
    <row r="181" spans="1:1" ht="15" x14ac:dyDescent="0.2">
      <c r="A181" s="12" t="s">
        <v>353</v>
      </c>
    </row>
    <row r="182" spans="1:1" ht="15" x14ac:dyDescent="0.2">
      <c r="A182" s="12" t="s">
        <v>354</v>
      </c>
    </row>
    <row r="183" spans="1:1" ht="15" x14ac:dyDescent="0.2">
      <c r="A183" s="12" t="s">
        <v>355</v>
      </c>
    </row>
    <row r="184" spans="1:1" ht="15" x14ac:dyDescent="0.2">
      <c r="A184" s="12" t="s">
        <v>356</v>
      </c>
    </row>
    <row r="185" spans="1:1" ht="15" x14ac:dyDescent="0.2">
      <c r="A185" s="12" t="s">
        <v>357</v>
      </c>
    </row>
    <row r="186" spans="1:1" ht="15" x14ac:dyDescent="0.2">
      <c r="A186" s="12" t="s">
        <v>358</v>
      </c>
    </row>
    <row r="187" spans="1:1" ht="15" x14ac:dyDescent="0.2">
      <c r="A187" s="12" t="s">
        <v>359</v>
      </c>
    </row>
    <row r="188" spans="1:1" ht="15" x14ac:dyDescent="0.2">
      <c r="A188" s="12" t="s">
        <v>360</v>
      </c>
    </row>
    <row r="189" spans="1:1" ht="15" x14ac:dyDescent="0.2">
      <c r="A189" s="12" t="s">
        <v>361</v>
      </c>
    </row>
    <row r="190" spans="1:1" ht="15" x14ac:dyDescent="0.2">
      <c r="A190" s="12" t="s">
        <v>362</v>
      </c>
    </row>
    <row r="191" spans="1:1" ht="15" x14ac:dyDescent="0.2">
      <c r="A191" s="12" t="s">
        <v>363</v>
      </c>
    </row>
    <row r="192" spans="1:1" ht="15" x14ac:dyDescent="0.2">
      <c r="A192" s="12" t="s">
        <v>364</v>
      </c>
    </row>
    <row r="193" spans="1:1" ht="15" x14ac:dyDescent="0.2">
      <c r="A193" s="12" t="s">
        <v>365</v>
      </c>
    </row>
    <row r="194" spans="1:1" ht="15" x14ac:dyDescent="0.2">
      <c r="A194" s="12" t="s">
        <v>366</v>
      </c>
    </row>
    <row r="195" spans="1:1" ht="15" x14ac:dyDescent="0.2">
      <c r="A195" s="12" t="s">
        <v>367</v>
      </c>
    </row>
    <row r="196" spans="1:1" ht="15" x14ac:dyDescent="0.2">
      <c r="A196" s="12" t="s">
        <v>368</v>
      </c>
    </row>
    <row r="197" spans="1:1" ht="15" x14ac:dyDescent="0.2">
      <c r="A197" s="12" t="s">
        <v>369</v>
      </c>
    </row>
    <row r="198" spans="1:1" ht="15" x14ac:dyDescent="0.2">
      <c r="A198" s="12" t="s">
        <v>370</v>
      </c>
    </row>
    <row r="199" spans="1:1" ht="15" x14ac:dyDescent="0.2">
      <c r="A199" s="12" t="s">
        <v>371</v>
      </c>
    </row>
    <row r="200" spans="1:1" ht="15" x14ac:dyDescent="0.2">
      <c r="A200" s="12" t="s">
        <v>372</v>
      </c>
    </row>
    <row r="201" spans="1:1" ht="15" x14ac:dyDescent="0.2">
      <c r="A201" s="12" t="s">
        <v>373</v>
      </c>
    </row>
    <row r="202" spans="1:1" ht="15" x14ac:dyDescent="0.2">
      <c r="A202" s="12" t="s">
        <v>374</v>
      </c>
    </row>
    <row r="203" spans="1:1" ht="15" x14ac:dyDescent="0.2">
      <c r="A203" s="12" t="s">
        <v>375</v>
      </c>
    </row>
    <row r="204" spans="1:1" ht="15" x14ac:dyDescent="0.2">
      <c r="A204" s="12" t="s">
        <v>376</v>
      </c>
    </row>
    <row r="205" spans="1:1" ht="15" x14ac:dyDescent="0.2">
      <c r="A205" s="12" t="s">
        <v>377</v>
      </c>
    </row>
    <row r="206" spans="1:1" ht="15" x14ac:dyDescent="0.2">
      <c r="A206" s="12" t="s">
        <v>378</v>
      </c>
    </row>
    <row r="207" spans="1:1" ht="15" x14ac:dyDescent="0.2">
      <c r="A207" s="12" t="s">
        <v>379</v>
      </c>
    </row>
    <row r="208" spans="1:1" ht="15" x14ac:dyDescent="0.2">
      <c r="A208" s="12" t="s">
        <v>380</v>
      </c>
    </row>
    <row r="209" spans="1:1" ht="15" x14ac:dyDescent="0.2">
      <c r="A209" s="12" t="s">
        <v>381</v>
      </c>
    </row>
    <row r="210" spans="1:1" ht="15" x14ac:dyDescent="0.2">
      <c r="A210" s="12" t="s">
        <v>382</v>
      </c>
    </row>
    <row r="211" spans="1:1" ht="15" x14ac:dyDescent="0.2">
      <c r="A211" s="12" t="s">
        <v>383</v>
      </c>
    </row>
    <row r="212" spans="1:1" ht="15" x14ac:dyDescent="0.2">
      <c r="A212" s="12" t="s">
        <v>384</v>
      </c>
    </row>
    <row r="213" spans="1:1" ht="15" x14ac:dyDescent="0.2">
      <c r="A213" s="12" t="s">
        <v>385</v>
      </c>
    </row>
    <row r="214" spans="1:1" ht="15" x14ac:dyDescent="0.2">
      <c r="A214" s="12" t="s">
        <v>386</v>
      </c>
    </row>
    <row r="215" spans="1:1" ht="15" x14ac:dyDescent="0.2">
      <c r="A215" s="12" t="s">
        <v>387</v>
      </c>
    </row>
    <row r="216" spans="1:1" ht="15" x14ac:dyDescent="0.2">
      <c r="A216" s="12" t="s">
        <v>388</v>
      </c>
    </row>
    <row r="217" spans="1:1" ht="15" x14ac:dyDescent="0.2">
      <c r="A217" s="12" t="s">
        <v>389</v>
      </c>
    </row>
    <row r="218" spans="1:1" ht="15" x14ac:dyDescent="0.2">
      <c r="A218" s="12" t="s">
        <v>390</v>
      </c>
    </row>
    <row r="219" spans="1:1" ht="15" x14ac:dyDescent="0.2">
      <c r="A219" s="12" t="s">
        <v>391</v>
      </c>
    </row>
    <row r="220" spans="1:1" ht="15" x14ac:dyDescent="0.2">
      <c r="A220" s="12" t="s">
        <v>392</v>
      </c>
    </row>
    <row r="221" spans="1:1" ht="15" x14ac:dyDescent="0.2">
      <c r="A221" s="12" t="s">
        <v>393</v>
      </c>
    </row>
    <row r="222" spans="1:1" ht="15" x14ac:dyDescent="0.2">
      <c r="A222" s="12" t="s">
        <v>394</v>
      </c>
    </row>
    <row r="223" spans="1:1" ht="15" x14ac:dyDescent="0.2">
      <c r="A223" s="12" t="s">
        <v>395</v>
      </c>
    </row>
    <row r="224" spans="1:1" ht="15" x14ac:dyDescent="0.2">
      <c r="A224" s="12" t="s">
        <v>396</v>
      </c>
    </row>
    <row r="225" spans="1:1" ht="15" x14ac:dyDescent="0.2">
      <c r="A225" s="12" t="s">
        <v>397</v>
      </c>
    </row>
    <row r="226" spans="1:1" ht="15" x14ac:dyDescent="0.2">
      <c r="A226" s="12" t="s">
        <v>398</v>
      </c>
    </row>
    <row r="227" spans="1:1" ht="15" x14ac:dyDescent="0.2">
      <c r="A227" s="12" t="s">
        <v>399</v>
      </c>
    </row>
    <row r="228" spans="1:1" ht="15.75" x14ac:dyDescent="0.2">
      <c r="A228" s="14" t="s">
        <v>400</v>
      </c>
    </row>
    <row r="229" spans="1:1" ht="15" x14ac:dyDescent="0.2">
      <c r="A229" s="12" t="s">
        <v>401</v>
      </c>
    </row>
    <row r="230" spans="1:1" ht="15" x14ac:dyDescent="0.2">
      <c r="A230" s="12" t="s">
        <v>402</v>
      </c>
    </row>
    <row r="231" spans="1:1" ht="15" x14ac:dyDescent="0.2">
      <c r="A231" s="12" t="s">
        <v>235</v>
      </c>
    </row>
    <row r="232" spans="1:1" ht="15" x14ac:dyDescent="0.2">
      <c r="A232" s="12" t="s">
        <v>403</v>
      </c>
    </row>
    <row r="233" spans="1:1" ht="15" x14ac:dyDescent="0.2">
      <c r="A233" s="12" t="s">
        <v>404</v>
      </c>
    </row>
    <row r="234" spans="1:1" ht="15" x14ac:dyDescent="0.2">
      <c r="A234" s="12" t="s">
        <v>405</v>
      </c>
    </row>
    <row r="235" spans="1:1" ht="15" x14ac:dyDescent="0.2">
      <c r="A235" s="12" t="s">
        <v>406</v>
      </c>
    </row>
    <row r="236" spans="1:1" ht="15" x14ac:dyDescent="0.2">
      <c r="A236" s="12" t="s">
        <v>407</v>
      </c>
    </row>
    <row r="237" spans="1:1" ht="15" x14ac:dyDescent="0.2">
      <c r="A237" s="12" t="s">
        <v>408</v>
      </c>
    </row>
    <row r="238" spans="1:1" ht="15" x14ac:dyDescent="0.2">
      <c r="A238" s="12" t="s">
        <v>409</v>
      </c>
    </row>
    <row r="239" spans="1:1" ht="15" x14ac:dyDescent="0.2">
      <c r="A239" s="12" t="s">
        <v>410</v>
      </c>
    </row>
    <row r="240" spans="1:1" ht="15" x14ac:dyDescent="0.2">
      <c r="A240" s="12" t="s">
        <v>411</v>
      </c>
    </row>
    <row r="241" spans="1:1" ht="15" x14ac:dyDescent="0.2">
      <c r="A241" s="12" t="s">
        <v>412</v>
      </c>
    </row>
    <row r="242" spans="1:1" ht="15" x14ac:dyDescent="0.2">
      <c r="A242" s="12" t="s">
        <v>413</v>
      </c>
    </row>
    <row r="243" spans="1:1" ht="15" x14ac:dyDescent="0.2">
      <c r="A243" s="12" t="s">
        <v>414</v>
      </c>
    </row>
    <row r="244" spans="1:1" ht="15" x14ac:dyDescent="0.2">
      <c r="A244" s="12" t="s">
        <v>415</v>
      </c>
    </row>
    <row r="245" spans="1:1" ht="15" x14ac:dyDescent="0.2">
      <c r="A245" s="12" t="s">
        <v>416</v>
      </c>
    </row>
    <row r="246" spans="1:1" ht="15" x14ac:dyDescent="0.2">
      <c r="A246" s="12" t="s">
        <v>417</v>
      </c>
    </row>
    <row r="247" spans="1:1" ht="15" x14ac:dyDescent="0.2">
      <c r="A247" s="12" t="s">
        <v>418</v>
      </c>
    </row>
    <row r="248" spans="1:1" ht="15" x14ac:dyDescent="0.2">
      <c r="A248" s="12" t="s">
        <v>419</v>
      </c>
    </row>
    <row r="249" spans="1:1" ht="15" x14ac:dyDescent="0.2">
      <c r="A249" s="12" t="s">
        <v>420</v>
      </c>
    </row>
    <row r="250" spans="1:1" ht="15" x14ac:dyDescent="0.2">
      <c r="A250" s="12" t="s">
        <v>421</v>
      </c>
    </row>
    <row r="251" spans="1:1" ht="15" x14ac:dyDescent="0.2">
      <c r="A251" s="12" t="s">
        <v>422</v>
      </c>
    </row>
    <row r="252" spans="1:1" ht="15" x14ac:dyDescent="0.2">
      <c r="A252" s="12" t="s">
        <v>423</v>
      </c>
    </row>
    <row r="253" spans="1:1" ht="15" x14ac:dyDescent="0.2">
      <c r="A253" s="12" t="s">
        <v>424</v>
      </c>
    </row>
    <row r="254" spans="1:1" ht="15" x14ac:dyDescent="0.2">
      <c r="A254" s="12" t="s">
        <v>425</v>
      </c>
    </row>
    <row r="255" spans="1:1" ht="15" x14ac:dyDescent="0.2">
      <c r="A255" s="12" t="s">
        <v>426</v>
      </c>
    </row>
    <row r="256" spans="1:1" ht="15" x14ac:dyDescent="0.2">
      <c r="A256" s="12" t="s">
        <v>427</v>
      </c>
    </row>
    <row r="257" spans="1:1" ht="15" x14ac:dyDescent="0.2">
      <c r="A257" s="12" t="s">
        <v>428</v>
      </c>
    </row>
    <row r="258" spans="1:1" ht="15" x14ac:dyDescent="0.2">
      <c r="A258" s="12" t="s">
        <v>429</v>
      </c>
    </row>
    <row r="259" spans="1:1" ht="15" x14ac:dyDescent="0.2">
      <c r="A259" s="12" t="s">
        <v>430</v>
      </c>
    </row>
    <row r="260" spans="1:1" ht="15.75" x14ac:dyDescent="0.2">
      <c r="A260" s="14" t="s">
        <v>431</v>
      </c>
    </row>
    <row r="261" spans="1:1" ht="15" x14ac:dyDescent="0.2">
      <c r="A261" s="12" t="s">
        <v>432</v>
      </c>
    </row>
    <row r="262" spans="1:1" ht="15" x14ac:dyDescent="0.2">
      <c r="A262" s="12" t="s">
        <v>433</v>
      </c>
    </row>
    <row r="263" spans="1:1" ht="15" x14ac:dyDescent="0.2">
      <c r="A263" s="12" t="s">
        <v>434</v>
      </c>
    </row>
    <row r="264" spans="1:1" ht="15" x14ac:dyDescent="0.2">
      <c r="A264" s="12" t="s">
        <v>435</v>
      </c>
    </row>
    <row r="265" spans="1:1" ht="15" x14ac:dyDescent="0.2">
      <c r="A265" s="12" t="s">
        <v>436</v>
      </c>
    </row>
    <row r="266" spans="1:1" ht="15" x14ac:dyDescent="0.2">
      <c r="A266" s="12" t="s">
        <v>437</v>
      </c>
    </row>
    <row r="267" spans="1:1" ht="15" x14ac:dyDescent="0.2">
      <c r="A267" s="12" t="s">
        <v>438</v>
      </c>
    </row>
    <row r="268" spans="1:1" ht="15" x14ac:dyDescent="0.2">
      <c r="A268" s="12" t="s">
        <v>439</v>
      </c>
    </row>
    <row r="269" spans="1:1" ht="15" x14ac:dyDescent="0.2">
      <c r="A269" s="12" t="s">
        <v>440</v>
      </c>
    </row>
    <row r="270" spans="1:1" ht="15" x14ac:dyDescent="0.2">
      <c r="A270" s="12" t="s">
        <v>441</v>
      </c>
    </row>
    <row r="271" spans="1:1" ht="15" x14ac:dyDescent="0.2">
      <c r="A271" s="12" t="s">
        <v>442</v>
      </c>
    </row>
    <row r="272" spans="1:1" ht="15.75" x14ac:dyDescent="0.2">
      <c r="A272" s="14" t="s">
        <v>443</v>
      </c>
    </row>
    <row r="273" spans="1:1" ht="15" x14ac:dyDescent="0.2">
      <c r="A273" s="12" t="s">
        <v>444</v>
      </c>
    </row>
    <row r="274" spans="1:1" ht="15" x14ac:dyDescent="0.2">
      <c r="A274" s="12" t="s">
        <v>445</v>
      </c>
    </row>
    <row r="275" spans="1:1" ht="15.75" x14ac:dyDescent="0.2">
      <c r="A275" s="14" t="s">
        <v>446</v>
      </c>
    </row>
    <row r="276" spans="1:1" ht="15" x14ac:dyDescent="0.2">
      <c r="A276" s="12" t="s">
        <v>447</v>
      </c>
    </row>
    <row r="277" spans="1:1" ht="15.75" x14ac:dyDescent="0.2">
      <c r="A277" s="14" t="s">
        <v>448</v>
      </c>
    </row>
    <row r="278" spans="1:1" ht="15" x14ac:dyDescent="0.2">
      <c r="A278" s="12" t="s">
        <v>449</v>
      </c>
    </row>
    <row r="279" spans="1:1" ht="15" x14ac:dyDescent="0.2">
      <c r="A279" s="12" t="s">
        <v>450</v>
      </c>
    </row>
    <row r="280" spans="1:1" ht="15" x14ac:dyDescent="0.2">
      <c r="A280" s="12" t="s">
        <v>451</v>
      </c>
    </row>
    <row r="281" spans="1:1" ht="15" x14ac:dyDescent="0.2">
      <c r="A281" s="12" t="s">
        <v>452</v>
      </c>
    </row>
    <row r="282" spans="1:1" ht="15" x14ac:dyDescent="0.2">
      <c r="A282" s="12" t="s">
        <v>453</v>
      </c>
    </row>
    <row r="283" spans="1:1" ht="15" x14ac:dyDescent="0.2">
      <c r="A283" s="12" t="s">
        <v>454</v>
      </c>
    </row>
    <row r="284" spans="1:1" ht="15" x14ac:dyDescent="0.2">
      <c r="A284" s="12" t="s">
        <v>455</v>
      </c>
    </row>
    <row r="285" spans="1:1" ht="15" x14ac:dyDescent="0.2">
      <c r="A285" s="12" t="s">
        <v>456</v>
      </c>
    </row>
    <row r="286" spans="1:1" ht="15" x14ac:dyDescent="0.2">
      <c r="A286" s="12" t="s">
        <v>457</v>
      </c>
    </row>
    <row r="287" spans="1:1" ht="15" x14ac:dyDescent="0.2">
      <c r="A287" s="12" t="s">
        <v>458</v>
      </c>
    </row>
    <row r="288" spans="1:1" ht="15" x14ac:dyDescent="0.2">
      <c r="A288" s="12" t="s">
        <v>459</v>
      </c>
    </row>
    <row r="289" spans="1:1" ht="15" x14ac:dyDescent="0.2">
      <c r="A289" s="12" t="s">
        <v>460</v>
      </c>
    </row>
    <row r="290" spans="1:1" ht="15" x14ac:dyDescent="0.2">
      <c r="A290" s="12" t="s">
        <v>461</v>
      </c>
    </row>
    <row r="291" spans="1:1" ht="15" x14ac:dyDescent="0.2">
      <c r="A291" s="12" t="s">
        <v>462</v>
      </c>
    </row>
    <row r="292" spans="1:1" ht="15" x14ac:dyDescent="0.2">
      <c r="A292" s="12" t="s">
        <v>463</v>
      </c>
    </row>
    <row r="293" spans="1:1" ht="15" x14ac:dyDescent="0.2">
      <c r="A293" s="12" t="s">
        <v>464</v>
      </c>
    </row>
    <row r="294" spans="1:1" ht="15" x14ac:dyDescent="0.2">
      <c r="A294" s="12" t="s">
        <v>465</v>
      </c>
    </row>
    <row r="295" spans="1:1" ht="15" x14ac:dyDescent="0.2">
      <c r="A295" s="12" t="s">
        <v>466</v>
      </c>
    </row>
    <row r="296" spans="1:1" ht="15" x14ac:dyDescent="0.2">
      <c r="A296" s="12" t="s">
        <v>467</v>
      </c>
    </row>
    <row r="297" spans="1:1" ht="15" x14ac:dyDescent="0.2">
      <c r="A297" s="12" t="s">
        <v>468</v>
      </c>
    </row>
    <row r="298" spans="1:1" ht="15" x14ac:dyDescent="0.2">
      <c r="A298" s="12" t="s">
        <v>469</v>
      </c>
    </row>
    <row r="299" spans="1:1" ht="15" x14ac:dyDescent="0.2">
      <c r="A299" s="12" t="s">
        <v>470</v>
      </c>
    </row>
    <row r="300" spans="1:1" ht="15.75" x14ac:dyDescent="0.2">
      <c r="A300" s="14" t="s">
        <v>471</v>
      </c>
    </row>
    <row r="301" spans="1:1" ht="15" x14ac:dyDescent="0.2">
      <c r="A301" s="12" t="s">
        <v>472</v>
      </c>
    </row>
    <row r="302" spans="1:1" ht="15" x14ac:dyDescent="0.2">
      <c r="A302" s="12" t="s">
        <v>473</v>
      </c>
    </row>
    <row r="303" spans="1:1" ht="15" x14ac:dyDescent="0.2">
      <c r="A303" s="12" t="s">
        <v>474</v>
      </c>
    </row>
    <row r="304" spans="1:1" ht="15" x14ac:dyDescent="0.2">
      <c r="A304" s="12" t="s">
        <v>475</v>
      </c>
    </row>
    <row r="305" spans="1:1" ht="15" x14ac:dyDescent="0.2">
      <c r="A305" s="12" t="s">
        <v>476</v>
      </c>
    </row>
    <row r="306" spans="1:1" ht="15" x14ac:dyDescent="0.2">
      <c r="A306" s="13" t="s">
        <v>477</v>
      </c>
    </row>
    <row r="307" spans="1:1" ht="15" x14ac:dyDescent="0.2">
      <c r="A307" s="13" t="s">
        <v>478</v>
      </c>
    </row>
    <row r="308" spans="1:1" ht="15" x14ac:dyDescent="0.2">
      <c r="A308" s="13" t="s">
        <v>479</v>
      </c>
    </row>
    <row r="309" spans="1:1" ht="15" x14ac:dyDescent="0.2">
      <c r="A309" s="13" t="s">
        <v>480</v>
      </c>
    </row>
    <row r="310" spans="1:1" ht="15" x14ac:dyDescent="0.2">
      <c r="A310" s="13" t="s">
        <v>481</v>
      </c>
    </row>
    <row r="311" spans="1:1" ht="15" x14ac:dyDescent="0.2">
      <c r="A311" s="13" t="s">
        <v>482</v>
      </c>
    </row>
    <row r="312" spans="1:1" ht="15" x14ac:dyDescent="0.2">
      <c r="A312" s="13" t="s">
        <v>483</v>
      </c>
    </row>
    <row r="313" spans="1:1" ht="15.75" x14ac:dyDescent="0.25">
      <c r="A313" s="10" t="s">
        <v>484</v>
      </c>
    </row>
    <row r="314" spans="1:1" ht="15" x14ac:dyDescent="0.2">
      <c r="A314" s="13" t="s">
        <v>485</v>
      </c>
    </row>
    <row r="315" spans="1:1" ht="15" x14ac:dyDescent="0.2">
      <c r="A315" s="13" t="s">
        <v>486</v>
      </c>
    </row>
    <row r="316" spans="1:1" ht="15" x14ac:dyDescent="0.2">
      <c r="A316" s="13" t="s">
        <v>487</v>
      </c>
    </row>
    <row r="317" spans="1:1" ht="15" x14ac:dyDescent="0.2">
      <c r="A317" s="13" t="s">
        <v>488</v>
      </c>
    </row>
    <row r="318" spans="1:1" ht="15" x14ac:dyDescent="0.2">
      <c r="A318" s="13" t="s">
        <v>489</v>
      </c>
    </row>
    <row r="319" spans="1:1" ht="15" x14ac:dyDescent="0.2">
      <c r="A319" s="13" t="s">
        <v>490</v>
      </c>
    </row>
    <row r="320" spans="1:1" ht="15" x14ac:dyDescent="0.2">
      <c r="A320" s="13" t="s">
        <v>491</v>
      </c>
    </row>
    <row r="321" spans="1:1" ht="15" x14ac:dyDescent="0.2">
      <c r="A321" s="13" t="s">
        <v>492</v>
      </c>
    </row>
    <row r="322" spans="1:1" ht="15" x14ac:dyDescent="0.2">
      <c r="A322" s="13" t="s">
        <v>493</v>
      </c>
    </row>
    <row r="323" spans="1:1" ht="15" x14ac:dyDescent="0.2">
      <c r="A323" s="13" t="s">
        <v>494</v>
      </c>
    </row>
    <row r="324" spans="1:1" ht="15" x14ac:dyDescent="0.2">
      <c r="A324" s="13" t="s">
        <v>495</v>
      </c>
    </row>
    <row r="325" spans="1:1" ht="15" x14ac:dyDescent="0.2">
      <c r="A325" s="13" t="s">
        <v>496</v>
      </c>
    </row>
    <row r="326" spans="1:1" ht="15" x14ac:dyDescent="0.2">
      <c r="A326" s="13" t="s">
        <v>497</v>
      </c>
    </row>
    <row r="327" spans="1:1" ht="15" x14ac:dyDescent="0.2">
      <c r="A327" s="13" t="s">
        <v>498</v>
      </c>
    </row>
    <row r="328" spans="1:1" ht="15" x14ac:dyDescent="0.2">
      <c r="A328" s="13" t="s">
        <v>499</v>
      </c>
    </row>
    <row r="329" spans="1:1" ht="15" x14ac:dyDescent="0.2">
      <c r="A329" s="13" t="s">
        <v>500</v>
      </c>
    </row>
    <row r="330" spans="1:1" ht="15" x14ac:dyDescent="0.2">
      <c r="A330" s="13" t="s">
        <v>501</v>
      </c>
    </row>
    <row r="331" spans="1:1" ht="15" x14ac:dyDescent="0.2">
      <c r="A331" s="13" t="s">
        <v>502</v>
      </c>
    </row>
    <row r="332" spans="1:1" ht="15" x14ac:dyDescent="0.2">
      <c r="A332" s="13" t="s">
        <v>503</v>
      </c>
    </row>
    <row r="333" spans="1:1" ht="15" x14ac:dyDescent="0.2">
      <c r="A333" s="13" t="s">
        <v>504</v>
      </c>
    </row>
    <row r="334" spans="1:1" ht="15" x14ac:dyDescent="0.2">
      <c r="A334" s="13" t="s">
        <v>505</v>
      </c>
    </row>
    <row r="335" spans="1:1" ht="15" x14ac:dyDescent="0.2">
      <c r="A335" s="13" t="s">
        <v>506</v>
      </c>
    </row>
    <row r="336" spans="1:1" ht="15" x14ac:dyDescent="0.2">
      <c r="A336" s="13" t="s">
        <v>507</v>
      </c>
    </row>
    <row r="337" spans="1:1" ht="15" x14ac:dyDescent="0.2">
      <c r="A337" s="13" t="s">
        <v>508</v>
      </c>
    </row>
    <row r="338" spans="1:1" ht="15" x14ac:dyDescent="0.2">
      <c r="A338" s="13" t="s">
        <v>509</v>
      </c>
    </row>
    <row r="339" spans="1:1" ht="15" x14ac:dyDescent="0.2">
      <c r="A339" s="13" t="s">
        <v>510</v>
      </c>
    </row>
    <row r="340" spans="1:1" ht="15" x14ac:dyDescent="0.2">
      <c r="A340" s="13" t="s">
        <v>511</v>
      </c>
    </row>
    <row r="341" spans="1:1" ht="15" x14ac:dyDescent="0.2">
      <c r="A341" s="13" t="s">
        <v>512</v>
      </c>
    </row>
    <row r="342" spans="1:1" ht="15" x14ac:dyDescent="0.2">
      <c r="A342" s="13" t="s">
        <v>513</v>
      </c>
    </row>
    <row r="343" spans="1:1" ht="15" x14ac:dyDescent="0.2">
      <c r="A343" s="13" t="s">
        <v>514</v>
      </c>
    </row>
    <row r="344" spans="1:1" ht="15" x14ac:dyDescent="0.2">
      <c r="A344" s="13" t="s">
        <v>515</v>
      </c>
    </row>
    <row r="345" spans="1:1" ht="15" x14ac:dyDescent="0.2">
      <c r="A345" s="13" t="s">
        <v>516</v>
      </c>
    </row>
    <row r="346" spans="1:1" ht="15" x14ac:dyDescent="0.2">
      <c r="A346" s="13" t="s">
        <v>517</v>
      </c>
    </row>
    <row r="347" spans="1:1" ht="15" x14ac:dyDescent="0.2">
      <c r="A347" s="13" t="s">
        <v>518</v>
      </c>
    </row>
    <row r="348" spans="1:1" ht="15" x14ac:dyDescent="0.2">
      <c r="A348" s="13" t="s">
        <v>519</v>
      </c>
    </row>
    <row r="349" spans="1:1" ht="15" x14ac:dyDescent="0.2">
      <c r="A349" s="13" t="s">
        <v>520</v>
      </c>
    </row>
    <row r="350" spans="1:1" ht="15" x14ac:dyDescent="0.2">
      <c r="A350" s="13" t="s">
        <v>521</v>
      </c>
    </row>
    <row r="351" spans="1:1" ht="15" x14ac:dyDescent="0.2">
      <c r="A351" s="13" t="s">
        <v>522</v>
      </c>
    </row>
    <row r="352" spans="1:1" ht="15" x14ac:dyDescent="0.2">
      <c r="A352" s="13" t="s">
        <v>523</v>
      </c>
    </row>
    <row r="353" spans="1:1" ht="15" x14ac:dyDescent="0.2">
      <c r="A353" s="13" t="s">
        <v>524</v>
      </c>
    </row>
    <row r="354" spans="1:1" ht="15" x14ac:dyDescent="0.2">
      <c r="A354" s="13" t="s">
        <v>525</v>
      </c>
    </row>
    <row r="355" spans="1:1" ht="15" x14ac:dyDescent="0.2">
      <c r="A355" s="13" t="s">
        <v>526</v>
      </c>
    </row>
    <row r="356" spans="1:1" ht="15" x14ac:dyDescent="0.2">
      <c r="A356" s="13" t="s">
        <v>527</v>
      </c>
    </row>
    <row r="357" spans="1:1" ht="15" x14ac:dyDescent="0.2">
      <c r="A357" s="13" t="s">
        <v>528</v>
      </c>
    </row>
    <row r="358" spans="1:1" ht="15" x14ac:dyDescent="0.2">
      <c r="A358" s="13" t="s">
        <v>529</v>
      </c>
    </row>
    <row r="359" spans="1:1" ht="15" x14ac:dyDescent="0.2">
      <c r="A359" s="13" t="s">
        <v>530</v>
      </c>
    </row>
    <row r="360" spans="1:1" ht="15" x14ac:dyDescent="0.2">
      <c r="A360" s="13" t="s">
        <v>531</v>
      </c>
    </row>
    <row r="361" spans="1:1" ht="15" x14ac:dyDescent="0.2">
      <c r="A361" s="13" t="s">
        <v>532</v>
      </c>
    </row>
    <row r="362" spans="1:1" ht="15" x14ac:dyDescent="0.2">
      <c r="A362" s="13" t="s">
        <v>533</v>
      </c>
    </row>
    <row r="363" spans="1:1" ht="15" x14ac:dyDescent="0.2">
      <c r="A363" s="13" t="s">
        <v>534</v>
      </c>
    </row>
    <row r="364" spans="1:1" ht="15" x14ac:dyDescent="0.2">
      <c r="A364" s="13" t="s">
        <v>535</v>
      </c>
    </row>
    <row r="365" spans="1:1" ht="15" x14ac:dyDescent="0.2">
      <c r="A365" s="13" t="s">
        <v>536</v>
      </c>
    </row>
    <row r="366" spans="1:1" ht="15" x14ac:dyDescent="0.2">
      <c r="A366" s="13" t="s">
        <v>537</v>
      </c>
    </row>
    <row r="367" spans="1:1" ht="15" x14ac:dyDescent="0.2">
      <c r="A367" s="13" t="s">
        <v>538</v>
      </c>
    </row>
    <row r="368" spans="1:1" ht="15" x14ac:dyDescent="0.2">
      <c r="A368" s="13" t="s">
        <v>539</v>
      </c>
    </row>
    <row r="369" spans="1:1" ht="15" x14ac:dyDescent="0.2">
      <c r="A369" s="13" t="s">
        <v>540</v>
      </c>
    </row>
    <row r="370" spans="1:1" ht="15" x14ac:dyDescent="0.2">
      <c r="A370" s="13" t="s">
        <v>541</v>
      </c>
    </row>
    <row r="371" spans="1:1" ht="15" x14ac:dyDescent="0.2">
      <c r="A371" s="13" t="s">
        <v>542</v>
      </c>
    </row>
    <row r="372" spans="1:1" ht="15" x14ac:dyDescent="0.2">
      <c r="A372" s="13" t="s">
        <v>543</v>
      </c>
    </row>
    <row r="373" spans="1:1" ht="15" x14ac:dyDescent="0.2">
      <c r="A373" s="13" t="s">
        <v>544</v>
      </c>
    </row>
    <row r="374" spans="1:1" ht="15" x14ac:dyDescent="0.2">
      <c r="A374" s="13" t="s">
        <v>545</v>
      </c>
    </row>
    <row r="375" spans="1:1" ht="15" x14ac:dyDescent="0.2">
      <c r="A375" s="13" t="s">
        <v>546</v>
      </c>
    </row>
    <row r="376" spans="1:1" ht="15" x14ac:dyDescent="0.2">
      <c r="A376" s="13" t="s">
        <v>547</v>
      </c>
    </row>
    <row r="377" spans="1:1" ht="15" x14ac:dyDescent="0.2">
      <c r="A377" s="13" t="s">
        <v>548</v>
      </c>
    </row>
    <row r="378" spans="1:1" ht="15" x14ac:dyDescent="0.2">
      <c r="A378" s="13" t="s">
        <v>549</v>
      </c>
    </row>
    <row r="379" spans="1:1" ht="15" x14ac:dyDescent="0.2">
      <c r="A379" s="13" t="s">
        <v>550</v>
      </c>
    </row>
    <row r="380" spans="1:1" ht="15" x14ac:dyDescent="0.2">
      <c r="A380" s="13" t="s">
        <v>551</v>
      </c>
    </row>
    <row r="381" spans="1:1" ht="15" x14ac:dyDescent="0.2">
      <c r="A381" s="13" t="s">
        <v>552</v>
      </c>
    </row>
    <row r="382" spans="1:1" ht="15" x14ac:dyDescent="0.2">
      <c r="A382" s="13" t="s">
        <v>553</v>
      </c>
    </row>
    <row r="383" spans="1:1" ht="15.75" x14ac:dyDescent="0.25">
      <c r="A383" s="10" t="s">
        <v>554</v>
      </c>
    </row>
    <row r="384" spans="1:1" ht="15" x14ac:dyDescent="0.2">
      <c r="A384" s="13" t="s">
        <v>555</v>
      </c>
    </row>
    <row r="385" spans="1:1" ht="15" x14ac:dyDescent="0.2">
      <c r="A385" s="13" t="s">
        <v>556</v>
      </c>
    </row>
    <row r="386" spans="1:1" ht="15" x14ac:dyDescent="0.2">
      <c r="A386" s="13" t="s">
        <v>557</v>
      </c>
    </row>
    <row r="387" spans="1:1" ht="15" x14ac:dyDescent="0.2">
      <c r="A387" s="13" t="s">
        <v>558</v>
      </c>
    </row>
    <row r="388" spans="1:1" ht="15" x14ac:dyDescent="0.2">
      <c r="A388" s="13" t="s">
        <v>559</v>
      </c>
    </row>
    <row r="389" spans="1:1" ht="15" x14ac:dyDescent="0.2">
      <c r="A389" s="13" t="s">
        <v>560</v>
      </c>
    </row>
    <row r="390" spans="1:1" ht="15" x14ac:dyDescent="0.2">
      <c r="A390" s="13" t="s">
        <v>561</v>
      </c>
    </row>
    <row r="391" spans="1:1" ht="15" x14ac:dyDescent="0.2">
      <c r="A391" s="13" t="s">
        <v>562</v>
      </c>
    </row>
    <row r="392" spans="1:1" ht="15" x14ac:dyDescent="0.2">
      <c r="A392" s="13" t="s">
        <v>563</v>
      </c>
    </row>
    <row r="393" spans="1:1" ht="15" x14ac:dyDescent="0.2">
      <c r="A393" s="13" t="s">
        <v>564</v>
      </c>
    </row>
    <row r="394" spans="1:1" ht="15" x14ac:dyDescent="0.2">
      <c r="A394" s="13" t="s">
        <v>565</v>
      </c>
    </row>
    <row r="395" spans="1:1" ht="15" x14ac:dyDescent="0.2">
      <c r="A395" s="13" t="s">
        <v>566</v>
      </c>
    </row>
    <row r="396" spans="1:1" ht="15" x14ac:dyDescent="0.2">
      <c r="A396" s="13" t="s">
        <v>567</v>
      </c>
    </row>
    <row r="397" spans="1:1" ht="15" x14ac:dyDescent="0.2">
      <c r="A397" s="13" t="s">
        <v>568</v>
      </c>
    </row>
    <row r="398" spans="1:1" ht="15" x14ac:dyDescent="0.2">
      <c r="A398" s="13" t="s">
        <v>569</v>
      </c>
    </row>
    <row r="399" spans="1:1" ht="15" x14ac:dyDescent="0.2">
      <c r="A399" s="13" t="s">
        <v>570</v>
      </c>
    </row>
    <row r="400" spans="1:1" ht="15" x14ac:dyDescent="0.2">
      <c r="A400" s="13" t="s">
        <v>571</v>
      </c>
    </row>
    <row r="401" spans="1:1" ht="15" x14ac:dyDescent="0.2">
      <c r="A401" s="13" t="s">
        <v>572</v>
      </c>
    </row>
    <row r="402" spans="1:1" ht="15" x14ac:dyDescent="0.2">
      <c r="A402" s="13" t="s">
        <v>573</v>
      </c>
    </row>
    <row r="403" spans="1:1" ht="15" x14ac:dyDescent="0.2">
      <c r="A403" s="13" t="s">
        <v>574</v>
      </c>
    </row>
    <row r="404" spans="1:1" ht="15" x14ac:dyDescent="0.2">
      <c r="A404" s="13" t="s">
        <v>575</v>
      </c>
    </row>
    <row r="405" spans="1:1" ht="15" x14ac:dyDescent="0.2">
      <c r="A405" s="13" t="s">
        <v>576</v>
      </c>
    </row>
    <row r="406" spans="1:1" ht="15" x14ac:dyDescent="0.2">
      <c r="A406" s="13" t="s">
        <v>577</v>
      </c>
    </row>
    <row r="407" spans="1:1" ht="15" x14ac:dyDescent="0.2">
      <c r="A407" s="13" t="s">
        <v>578</v>
      </c>
    </row>
    <row r="408" spans="1:1" ht="15" x14ac:dyDescent="0.2">
      <c r="A408" s="13" t="s">
        <v>579</v>
      </c>
    </row>
    <row r="409" spans="1:1" ht="15" x14ac:dyDescent="0.2">
      <c r="A409" s="13" t="s">
        <v>580</v>
      </c>
    </row>
    <row r="410" spans="1:1" ht="15" x14ac:dyDescent="0.2">
      <c r="A410" s="13" t="s">
        <v>581</v>
      </c>
    </row>
    <row r="411" spans="1:1" ht="15" x14ac:dyDescent="0.2">
      <c r="A411" s="13" t="s">
        <v>582</v>
      </c>
    </row>
    <row r="412" spans="1:1" ht="15" x14ac:dyDescent="0.2">
      <c r="A412" s="13" t="s">
        <v>583</v>
      </c>
    </row>
    <row r="413" spans="1:1" ht="15" x14ac:dyDescent="0.2">
      <c r="A413" s="13" t="s">
        <v>584</v>
      </c>
    </row>
    <row r="414" spans="1:1" ht="15" x14ac:dyDescent="0.2">
      <c r="A414" s="13" t="s">
        <v>585</v>
      </c>
    </row>
    <row r="415" spans="1:1" ht="15.75" x14ac:dyDescent="0.25">
      <c r="A415" s="10" t="s">
        <v>586</v>
      </c>
    </row>
    <row r="416" spans="1:1" ht="15" x14ac:dyDescent="0.2">
      <c r="A416" s="13" t="s">
        <v>587</v>
      </c>
    </row>
    <row r="417" spans="1:1" ht="15" x14ac:dyDescent="0.2">
      <c r="A417" s="13" t="s">
        <v>588</v>
      </c>
    </row>
    <row r="418" spans="1:1" ht="15" x14ac:dyDescent="0.2">
      <c r="A418" s="13" t="s">
        <v>589</v>
      </c>
    </row>
    <row r="419" spans="1:1" ht="15" x14ac:dyDescent="0.2">
      <c r="A419" s="13" t="s">
        <v>590</v>
      </c>
    </row>
    <row r="420" spans="1:1" ht="15" x14ac:dyDescent="0.2">
      <c r="A420" s="13" t="s">
        <v>591</v>
      </c>
    </row>
    <row r="421" spans="1:1" ht="15" x14ac:dyDescent="0.2">
      <c r="A421" s="13" t="s">
        <v>592</v>
      </c>
    </row>
    <row r="422" spans="1:1" ht="15" x14ac:dyDescent="0.2">
      <c r="A422" s="13" t="s">
        <v>593</v>
      </c>
    </row>
    <row r="423" spans="1:1" ht="15" x14ac:dyDescent="0.2">
      <c r="A423" s="13" t="s">
        <v>594</v>
      </c>
    </row>
    <row r="424" spans="1:1" ht="15" x14ac:dyDescent="0.2">
      <c r="A424" s="13" t="s">
        <v>595</v>
      </c>
    </row>
    <row r="425" spans="1:1" ht="15" x14ac:dyDescent="0.2">
      <c r="A425" s="13" t="s">
        <v>596</v>
      </c>
    </row>
    <row r="426" spans="1:1" ht="15.75" x14ac:dyDescent="0.25">
      <c r="A426" s="10" t="s">
        <v>597</v>
      </c>
    </row>
    <row r="427" spans="1:1" ht="15" x14ac:dyDescent="0.2">
      <c r="A427" s="13" t="s">
        <v>598</v>
      </c>
    </row>
    <row r="428" spans="1:1" ht="15" x14ac:dyDescent="0.2">
      <c r="A428" s="13" t="s">
        <v>599</v>
      </c>
    </row>
    <row r="429" spans="1:1" ht="15" x14ac:dyDescent="0.2">
      <c r="A429" s="13" t="s">
        <v>600</v>
      </c>
    </row>
    <row r="430" spans="1:1" ht="15" x14ac:dyDescent="0.2">
      <c r="A430" s="13" t="s">
        <v>601</v>
      </c>
    </row>
    <row r="431" spans="1:1" ht="15" x14ac:dyDescent="0.2">
      <c r="A431" s="13" t="s">
        <v>602</v>
      </c>
    </row>
    <row r="432" spans="1:1" ht="15" x14ac:dyDescent="0.2">
      <c r="A432" s="13" t="s">
        <v>603</v>
      </c>
    </row>
    <row r="433" spans="1:1" ht="15" x14ac:dyDescent="0.2">
      <c r="A433" s="13" t="s">
        <v>604</v>
      </c>
    </row>
    <row r="434" spans="1:1" ht="15" x14ac:dyDescent="0.2">
      <c r="A434" s="13" t="s">
        <v>605</v>
      </c>
    </row>
    <row r="435" spans="1:1" ht="15" x14ac:dyDescent="0.2">
      <c r="A435" s="13" t="s">
        <v>606</v>
      </c>
    </row>
    <row r="436" spans="1:1" ht="15" x14ac:dyDescent="0.2">
      <c r="A436" s="13" t="s">
        <v>607</v>
      </c>
    </row>
    <row r="437" spans="1:1" ht="15" x14ac:dyDescent="0.2">
      <c r="A437" s="13" t="s">
        <v>608</v>
      </c>
    </row>
    <row r="438" spans="1:1" ht="15" x14ac:dyDescent="0.2">
      <c r="A438" s="13" t="s">
        <v>609</v>
      </c>
    </row>
    <row r="439" spans="1:1" ht="15" x14ac:dyDescent="0.2">
      <c r="A439" s="13" t="s">
        <v>610</v>
      </c>
    </row>
    <row r="440" spans="1:1" ht="15.75" x14ac:dyDescent="0.25">
      <c r="A440" s="10" t="s">
        <v>611</v>
      </c>
    </row>
    <row r="441" spans="1:1" ht="15" x14ac:dyDescent="0.2">
      <c r="A441" s="13" t="s">
        <v>612</v>
      </c>
    </row>
    <row r="442" spans="1:1" ht="15" x14ac:dyDescent="0.2">
      <c r="A442" s="13" t="s">
        <v>613</v>
      </c>
    </row>
    <row r="443" spans="1:1" ht="15" x14ac:dyDescent="0.2">
      <c r="A443" s="13" t="s">
        <v>614</v>
      </c>
    </row>
    <row r="444" spans="1:1" ht="15" x14ac:dyDescent="0.2">
      <c r="A444" s="13" t="s">
        <v>615</v>
      </c>
    </row>
    <row r="445" spans="1:1" ht="15" x14ac:dyDescent="0.2">
      <c r="A445" s="13" t="s">
        <v>616</v>
      </c>
    </row>
    <row r="446" spans="1:1" ht="15" x14ac:dyDescent="0.2">
      <c r="A446" s="13" t="s">
        <v>617</v>
      </c>
    </row>
    <row r="447" spans="1:1" ht="15" x14ac:dyDescent="0.2">
      <c r="A447" s="13" t="s">
        <v>618</v>
      </c>
    </row>
    <row r="448" spans="1:1" ht="15" x14ac:dyDescent="0.2">
      <c r="A448" s="13" t="s">
        <v>619</v>
      </c>
    </row>
    <row r="449" spans="1:1" ht="15" x14ac:dyDescent="0.2">
      <c r="A449" s="13" t="s">
        <v>620</v>
      </c>
    </row>
    <row r="450" spans="1:1" ht="15" x14ac:dyDescent="0.2">
      <c r="A450" s="13" t="s">
        <v>621</v>
      </c>
    </row>
    <row r="451" spans="1:1" ht="15" x14ac:dyDescent="0.2">
      <c r="A451" s="13" t="s">
        <v>622</v>
      </c>
    </row>
    <row r="452" spans="1:1" ht="15" x14ac:dyDescent="0.2">
      <c r="A452" s="13" t="s">
        <v>623</v>
      </c>
    </row>
    <row r="453" spans="1:1" ht="15" x14ac:dyDescent="0.2">
      <c r="A453" s="13" t="s">
        <v>624</v>
      </c>
    </row>
    <row r="454" spans="1:1" ht="15" x14ac:dyDescent="0.2">
      <c r="A454" s="13" t="s">
        <v>625</v>
      </c>
    </row>
    <row r="455" spans="1:1" ht="15" x14ac:dyDescent="0.2">
      <c r="A455" s="13" t="s">
        <v>626</v>
      </c>
    </row>
    <row r="456" spans="1:1" ht="15" x14ac:dyDescent="0.2">
      <c r="A456" s="13" t="s">
        <v>627</v>
      </c>
    </row>
    <row r="457" spans="1:1" ht="15" x14ac:dyDescent="0.2">
      <c r="A457" s="13" t="s">
        <v>628</v>
      </c>
    </row>
    <row r="458" spans="1:1" ht="15" x14ac:dyDescent="0.2">
      <c r="A458" s="13" t="s">
        <v>629</v>
      </c>
    </row>
    <row r="459" spans="1:1" ht="15" x14ac:dyDescent="0.2">
      <c r="A459" s="13" t="s">
        <v>630</v>
      </c>
    </row>
    <row r="460" spans="1:1" ht="15" x14ac:dyDescent="0.2">
      <c r="A460" s="13" t="s">
        <v>631</v>
      </c>
    </row>
    <row r="461" spans="1:1" ht="15" x14ac:dyDescent="0.2">
      <c r="A461" s="13" t="s">
        <v>632</v>
      </c>
    </row>
    <row r="462" spans="1:1" ht="15" x14ac:dyDescent="0.2">
      <c r="A462" s="13" t="s">
        <v>633</v>
      </c>
    </row>
    <row r="463" spans="1:1" ht="15.75" x14ac:dyDescent="0.25">
      <c r="A463" s="10" t="s">
        <v>634</v>
      </c>
    </row>
    <row r="464" spans="1:1" ht="15" x14ac:dyDescent="0.2">
      <c r="A464" s="13" t="s">
        <v>635</v>
      </c>
    </row>
    <row r="465" spans="1:1" ht="15" x14ac:dyDescent="0.2">
      <c r="A465" s="13" t="s">
        <v>636</v>
      </c>
    </row>
    <row r="466" spans="1:1" ht="15" x14ac:dyDescent="0.2">
      <c r="A466" s="13" t="s">
        <v>637</v>
      </c>
    </row>
    <row r="467" spans="1:1" ht="15" x14ac:dyDescent="0.2">
      <c r="A467" s="13" t="s">
        <v>638</v>
      </c>
    </row>
    <row r="468" spans="1:1" ht="15" x14ac:dyDescent="0.2">
      <c r="A468" s="13" t="s">
        <v>639</v>
      </c>
    </row>
    <row r="469" spans="1:1" ht="15.75" x14ac:dyDescent="0.25">
      <c r="A469" s="10" t="s">
        <v>640</v>
      </c>
    </row>
    <row r="470" spans="1:1" ht="15" x14ac:dyDescent="0.2">
      <c r="A470" s="13" t="s">
        <v>641</v>
      </c>
    </row>
    <row r="471" spans="1:1" ht="15" x14ac:dyDescent="0.2">
      <c r="A471" s="13" t="s">
        <v>642</v>
      </c>
    </row>
    <row r="472" spans="1:1" ht="15" x14ac:dyDescent="0.2">
      <c r="A472" s="13" t="s">
        <v>643</v>
      </c>
    </row>
    <row r="473" spans="1:1" ht="15" x14ac:dyDescent="0.2">
      <c r="A473" s="13" t="s">
        <v>644</v>
      </c>
    </row>
    <row r="474" spans="1:1" ht="15" x14ac:dyDescent="0.2">
      <c r="A474" s="13" t="s">
        <v>645</v>
      </c>
    </row>
    <row r="475" spans="1:1" ht="15" x14ac:dyDescent="0.2">
      <c r="A475" s="13" t="s">
        <v>646</v>
      </c>
    </row>
    <row r="476" spans="1:1" ht="15" x14ac:dyDescent="0.2">
      <c r="A476" s="13" t="s">
        <v>647</v>
      </c>
    </row>
    <row r="477" spans="1:1" ht="15" x14ac:dyDescent="0.2">
      <c r="A477" s="13" t="s">
        <v>648</v>
      </c>
    </row>
    <row r="478" spans="1:1" ht="15" x14ac:dyDescent="0.2">
      <c r="A478" s="13" t="s">
        <v>649</v>
      </c>
    </row>
    <row r="479" spans="1:1" ht="15.75" x14ac:dyDescent="0.25">
      <c r="A479" s="10" t="s">
        <v>650</v>
      </c>
    </row>
    <row r="480" spans="1:1" ht="15" x14ac:dyDescent="0.2">
      <c r="A480" s="13" t="s">
        <v>651</v>
      </c>
    </row>
    <row r="481" spans="1:1" ht="15" x14ac:dyDescent="0.2">
      <c r="A481" s="13" t="s">
        <v>652</v>
      </c>
    </row>
    <row r="482" spans="1:1" ht="15" x14ac:dyDescent="0.2">
      <c r="A482" s="13" t="s">
        <v>653</v>
      </c>
    </row>
    <row r="483" spans="1:1" ht="15" x14ac:dyDescent="0.2">
      <c r="A483" s="13" t="s">
        <v>654</v>
      </c>
    </row>
    <row r="484" spans="1:1" ht="15.75" x14ac:dyDescent="0.25">
      <c r="A484" s="10" t="s">
        <v>655</v>
      </c>
    </row>
    <row r="485" spans="1:1" ht="15" x14ac:dyDescent="0.2">
      <c r="A485" s="13" t="s">
        <v>656</v>
      </c>
    </row>
    <row r="486" spans="1:1" ht="15" x14ac:dyDescent="0.2">
      <c r="A486" s="13" t="s">
        <v>657</v>
      </c>
    </row>
    <row r="487" spans="1:1" ht="15" x14ac:dyDescent="0.2">
      <c r="A487" s="13" t="s">
        <v>658</v>
      </c>
    </row>
    <row r="488" spans="1:1" ht="15" x14ac:dyDescent="0.2">
      <c r="A488" s="13" t="s">
        <v>659</v>
      </c>
    </row>
    <row r="489" spans="1:1" ht="15" x14ac:dyDescent="0.2">
      <c r="A489" s="13" t="s">
        <v>660</v>
      </c>
    </row>
    <row r="490" spans="1:1" ht="15" x14ac:dyDescent="0.2">
      <c r="A490" s="13" t="s">
        <v>661</v>
      </c>
    </row>
    <row r="491" spans="1:1" ht="15" x14ac:dyDescent="0.2">
      <c r="A491" s="13" t="s">
        <v>662</v>
      </c>
    </row>
    <row r="492" spans="1:1" ht="15" x14ac:dyDescent="0.2">
      <c r="A492" s="13" t="s">
        <v>663</v>
      </c>
    </row>
    <row r="493" spans="1:1" ht="15" x14ac:dyDescent="0.2">
      <c r="A493" s="13" t="s">
        <v>664</v>
      </c>
    </row>
    <row r="494" spans="1:1" ht="15" x14ac:dyDescent="0.2">
      <c r="A494" s="13" t="s">
        <v>665</v>
      </c>
    </row>
    <row r="495" spans="1:1" ht="15" x14ac:dyDescent="0.2">
      <c r="A495" s="13" t="s">
        <v>686</v>
      </c>
    </row>
    <row r="496" spans="1:1" ht="15" x14ac:dyDescent="0.2">
      <c r="A496" s="13" t="s">
        <v>666</v>
      </c>
    </row>
    <row r="497" spans="1:1" ht="15" x14ac:dyDescent="0.2">
      <c r="A497" s="13" t="s">
        <v>667</v>
      </c>
    </row>
    <row r="498" spans="1:1" ht="15" x14ac:dyDescent="0.2">
      <c r="A498" s="13" t="s">
        <v>668</v>
      </c>
    </row>
    <row r="499" spans="1:1" ht="15" x14ac:dyDescent="0.2">
      <c r="A499" s="13" t="s">
        <v>669</v>
      </c>
    </row>
    <row r="500" spans="1:1" ht="15" x14ac:dyDescent="0.2">
      <c r="A500" s="13" t="s">
        <v>670</v>
      </c>
    </row>
    <row r="501" spans="1:1" ht="15" x14ac:dyDescent="0.2">
      <c r="A501" s="16" t="s">
        <v>671</v>
      </c>
    </row>
    <row r="502" spans="1:1" ht="15" x14ac:dyDescent="0.2">
      <c r="A502" s="16" t="s">
        <v>672</v>
      </c>
    </row>
    <row r="503" spans="1:1" ht="15" x14ac:dyDescent="0.2">
      <c r="A503" s="16" t="s">
        <v>673</v>
      </c>
    </row>
    <row r="504" spans="1:1" ht="15" x14ac:dyDescent="0.2">
      <c r="A504" s="16" t="s">
        <v>674</v>
      </c>
    </row>
    <row r="505" spans="1:1" ht="15" x14ac:dyDescent="0.2">
      <c r="A505" s="16" t="s">
        <v>675</v>
      </c>
    </row>
    <row r="506" spans="1:1" ht="15" x14ac:dyDescent="0.2">
      <c r="A506" s="13" t="s">
        <v>686</v>
      </c>
    </row>
    <row r="507" spans="1:1" x14ac:dyDescent="0.2">
      <c r="A507" s="17"/>
    </row>
    <row r="508" spans="1:1" x14ac:dyDescent="0.2">
      <c r="A508" s="17"/>
    </row>
    <row r="509" spans="1:1" ht="15.75" x14ac:dyDescent="0.25">
      <c r="A509" s="10" t="s">
        <v>676</v>
      </c>
    </row>
    <row r="510" spans="1:1" ht="15.75" x14ac:dyDescent="0.25">
      <c r="A510" s="10" t="s">
        <v>677</v>
      </c>
    </row>
    <row r="511" spans="1:1" ht="15.75" x14ac:dyDescent="0.25">
      <c r="A511" s="10" t="s">
        <v>687</v>
      </c>
    </row>
    <row r="512" spans="1:1" x14ac:dyDescent="0.2">
      <c r="A512" s="18"/>
    </row>
    <row r="513" spans="1:1" x14ac:dyDescent="0.2">
      <c r="A513" s="19" t="s">
        <v>678</v>
      </c>
    </row>
    <row r="514" spans="1:1" x14ac:dyDescent="0.2">
      <c r="A514" s="17"/>
    </row>
    <row r="515" spans="1:1" x14ac:dyDescent="0.2">
      <c r="A515" s="17"/>
    </row>
    <row r="516" spans="1:1" x14ac:dyDescent="0.2">
      <c r="A516" s="17"/>
    </row>
    <row r="517" spans="1:1" x14ac:dyDescent="0.2">
      <c r="A517" s="17"/>
    </row>
    <row r="518" spans="1:1" x14ac:dyDescent="0.2">
      <c r="A518" s="17"/>
    </row>
    <row r="519" spans="1:1" x14ac:dyDescent="0.2">
      <c r="A519" s="17"/>
    </row>
    <row r="520" spans="1:1" x14ac:dyDescent="0.2">
      <c r="A520" s="17"/>
    </row>
    <row r="521" spans="1:1" x14ac:dyDescent="0.2">
      <c r="A521" s="17"/>
    </row>
    <row r="522" spans="1:1" x14ac:dyDescent="0.2">
      <c r="A522" s="17"/>
    </row>
    <row r="523" spans="1:1" x14ac:dyDescent="0.2">
      <c r="A523" s="17"/>
    </row>
    <row r="524" spans="1:1" x14ac:dyDescent="0.2">
      <c r="A524" s="17"/>
    </row>
    <row r="525" spans="1:1" x14ac:dyDescent="0.2">
      <c r="A525" s="17"/>
    </row>
    <row r="526" spans="1:1" x14ac:dyDescent="0.2">
      <c r="A526" s="17"/>
    </row>
    <row r="527" spans="1:1" x14ac:dyDescent="0.2">
      <c r="A527" s="17"/>
    </row>
    <row r="528" spans="1:1" x14ac:dyDescent="0.2">
      <c r="A528" s="17"/>
    </row>
    <row r="529" spans="1:1" x14ac:dyDescent="0.2">
      <c r="A529" s="17"/>
    </row>
    <row r="530" spans="1:1" x14ac:dyDescent="0.2">
      <c r="A530" s="17"/>
    </row>
    <row r="531" spans="1:1" x14ac:dyDescent="0.2">
      <c r="A531" s="17"/>
    </row>
    <row r="532" spans="1:1" x14ac:dyDescent="0.2">
      <c r="A532" s="17"/>
    </row>
    <row r="533" spans="1:1" x14ac:dyDescent="0.2">
      <c r="A533" s="17"/>
    </row>
    <row r="534" spans="1:1" x14ac:dyDescent="0.2">
      <c r="A534" s="17"/>
    </row>
    <row r="535" spans="1:1" x14ac:dyDescent="0.2">
      <c r="A535" s="17"/>
    </row>
    <row r="536" spans="1:1" x14ac:dyDescent="0.2">
      <c r="A536" s="17"/>
    </row>
    <row r="537" spans="1:1" x14ac:dyDescent="0.2">
      <c r="A537" s="17"/>
    </row>
    <row r="538" spans="1:1" x14ac:dyDescent="0.2">
      <c r="A538" s="17"/>
    </row>
    <row r="539" spans="1:1" x14ac:dyDescent="0.2">
      <c r="A539" s="17"/>
    </row>
    <row r="540" spans="1:1" x14ac:dyDescent="0.2">
      <c r="A540" s="17"/>
    </row>
    <row r="541" spans="1:1" x14ac:dyDescent="0.2">
      <c r="A541" s="17"/>
    </row>
    <row r="542" spans="1:1" x14ac:dyDescent="0.2">
      <c r="A542" s="17"/>
    </row>
    <row r="543" spans="1:1" x14ac:dyDescent="0.2">
      <c r="A543" s="17"/>
    </row>
    <row r="544" spans="1:1" x14ac:dyDescent="0.2">
      <c r="A544" s="17"/>
    </row>
    <row r="545" spans="1:1" x14ac:dyDescent="0.2">
      <c r="A545" s="17"/>
    </row>
    <row r="546" spans="1:1" x14ac:dyDescent="0.2">
      <c r="A546" s="17"/>
    </row>
    <row r="547" spans="1:1" x14ac:dyDescent="0.2">
      <c r="A547" s="17"/>
    </row>
    <row r="548" spans="1:1" x14ac:dyDescent="0.2">
      <c r="A548" s="17"/>
    </row>
    <row r="549" spans="1:1" x14ac:dyDescent="0.2">
      <c r="A549" s="17"/>
    </row>
    <row r="550" spans="1:1" x14ac:dyDescent="0.2">
      <c r="A550" s="17"/>
    </row>
    <row r="551" spans="1:1" x14ac:dyDescent="0.2">
      <c r="A551" s="17"/>
    </row>
    <row r="552" spans="1:1" x14ac:dyDescent="0.2">
      <c r="A552" s="17"/>
    </row>
    <row r="553" spans="1:1" x14ac:dyDescent="0.2">
      <c r="A553" s="17"/>
    </row>
    <row r="554" spans="1:1" x14ac:dyDescent="0.2">
      <c r="A554" s="17"/>
    </row>
    <row r="555" spans="1:1" x14ac:dyDescent="0.2">
      <c r="A555" s="17"/>
    </row>
    <row r="556" spans="1:1" x14ac:dyDescent="0.2">
      <c r="A556" s="17"/>
    </row>
    <row r="557" spans="1:1" x14ac:dyDescent="0.2">
      <c r="A557" s="17"/>
    </row>
    <row r="558" spans="1:1" x14ac:dyDescent="0.2">
      <c r="A558" s="17"/>
    </row>
    <row r="559" spans="1:1" x14ac:dyDescent="0.2">
      <c r="A559" s="17"/>
    </row>
    <row r="560" spans="1:1" x14ac:dyDescent="0.2">
      <c r="A560" s="17"/>
    </row>
    <row r="561" spans="1:1" x14ac:dyDescent="0.2">
      <c r="A561" s="17"/>
    </row>
    <row r="562" spans="1:1" x14ac:dyDescent="0.2">
      <c r="A562" s="17"/>
    </row>
    <row r="563" spans="1:1" x14ac:dyDescent="0.2">
      <c r="A563" s="17"/>
    </row>
    <row r="564" spans="1:1" x14ac:dyDescent="0.2">
      <c r="A564" s="17"/>
    </row>
    <row r="565" spans="1:1" x14ac:dyDescent="0.2">
      <c r="A565" s="17"/>
    </row>
    <row r="566" spans="1:1" x14ac:dyDescent="0.2">
      <c r="A566" s="17"/>
    </row>
    <row r="567" spans="1:1" x14ac:dyDescent="0.2">
      <c r="A567" s="17"/>
    </row>
    <row r="568" spans="1:1" x14ac:dyDescent="0.2">
      <c r="A568" s="17"/>
    </row>
    <row r="569" spans="1:1" x14ac:dyDescent="0.2">
      <c r="A569" s="17"/>
    </row>
    <row r="570" spans="1:1" x14ac:dyDescent="0.2">
      <c r="A570" s="17"/>
    </row>
    <row r="571" spans="1:1" x14ac:dyDescent="0.2">
      <c r="A571" s="17"/>
    </row>
    <row r="572" spans="1:1" x14ac:dyDescent="0.2">
      <c r="A572" s="17"/>
    </row>
    <row r="573" spans="1:1" x14ac:dyDescent="0.2">
      <c r="A573" s="17"/>
    </row>
    <row r="574" spans="1:1" x14ac:dyDescent="0.2">
      <c r="A574" s="17"/>
    </row>
    <row r="575" spans="1:1" x14ac:dyDescent="0.2">
      <c r="A575" s="17"/>
    </row>
    <row r="576" spans="1:1" x14ac:dyDescent="0.2">
      <c r="A576" s="17"/>
    </row>
    <row r="577" spans="1:1" x14ac:dyDescent="0.2">
      <c r="A577" s="17"/>
    </row>
    <row r="578" spans="1:1" x14ac:dyDescent="0.2">
      <c r="A578" s="17"/>
    </row>
    <row r="579" spans="1:1" x14ac:dyDescent="0.2">
      <c r="A579" s="17"/>
    </row>
    <row r="580" spans="1:1" x14ac:dyDescent="0.2">
      <c r="A580" s="17"/>
    </row>
    <row r="581" spans="1:1" x14ac:dyDescent="0.2">
      <c r="A581" s="17"/>
    </row>
    <row r="582" spans="1:1" x14ac:dyDescent="0.2">
      <c r="A582" s="17"/>
    </row>
    <row r="583" spans="1:1" x14ac:dyDescent="0.2">
      <c r="A583" s="17"/>
    </row>
    <row r="584" spans="1:1" x14ac:dyDescent="0.2">
      <c r="A584" s="17"/>
    </row>
    <row r="585" spans="1:1" x14ac:dyDescent="0.2">
      <c r="A585" s="17"/>
    </row>
    <row r="586" spans="1:1" x14ac:dyDescent="0.2">
      <c r="A586" s="17"/>
    </row>
    <row r="587" spans="1:1" x14ac:dyDescent="0.2">
      <c r="A587" s="17"/>
    </row>
    <row r="588" spans="1:1" x14ac:dyDescent="0.2">
      <c r="A588" s="17"/>
    </row>
    <row r="589" spans="1:1" x14ac:dyDescent="0.2">
      <c r="A589" s="17"/>
    </row>
    <row r="590" spans="1:1" x14ac:dyDescent="0.2">
      <c r="A590" s="17"/>
    </row>
    <row r="591" spans="1:1" x14ac:dyDescent="0.2">
      <c r="A591" s="17"/>
    </row>
    <row r="592" spans="1:1" x14ac:dyDescent="0.2">
      <c r="A592" s="17"/>
    </row>
    <row r="593" spans="1:1" x14ac:dyDescent="0.2">
      <c r="A593" s="17"/>
    </row>
    <row r="594" spans="1:1" x14ac:dyDescent="0.2">
      <c r="A594" s="17"/>
    </row>
    <row r="595" spans="1:1" x14ac:dyDescent="0.2">
      <c r="A595" s="17"/>
    </row>
    <row r="596" spans="1:1" x14ac:dyDescent="0.2">
      <c r="A596" s="17"/>
    </row>
    <row r="597" spans="1:1" x14ac:dyDescent="0.2">
      <c r="A597" s="17"/>
    </row>
    <row r="598" spans="1:1" x14ac:dyDescent="0.2">
      <c r="A598" s="17"/>
    </row>
    <row r="599" spans="1:1" x14ac:dyDescent="0.2">
      <c r="A599" s="17"/>
    </row>
    <row r="600" spans="1:1" x14ac:dyDescent="0.2">
      <c r="A600" s="17"/>
    </row>
    <row r="601" spans="1:1" x14ac:dyDescent="0.2">
      <c r="A601" s="17"/>
    </row>
    <row r="602" spans="1:1" x14ac:dyDescent="0.2">
      <c r="A602" s="17"/>
    </row>
    <row r="603" spans="1:1" x14ac:dyDescent="0.2">
      <c r="A603" s="17"/>
    </row>
    <row r="604" spans="1:1" x14ac:dyDescent="0.2">
      <c r="A604" s="17"/>
    </row>
    <row r="605" spans="1:1" x14ac:dyDescent="0.2">
      <c r="A605" s="17"/>
    </row>
    <row r="606" spans="1:1" x14ac:dyDescent="0.2">
      <c r="A606" s="17"/>
    </row>
    <row r="607" spans="1:1" x14ac:dyDescent="0.2">
      <c r="A607" s="17"/>
    </row>
    <row r="608" spans="1:1" x14ac:dyDescent="0.2">
      <c r="A608" s="17"/>
    </row>
    <row r="609" spans="1:1" x14ac:dyDescent="0.2">
      <c r="A609" s="17"/>
    </row>
    <row r="610" spans="1:1" x14ac:dyDescent="0.2">
      <c r="A610" s="17"/>
    </row>
    <row r="611" spans="1:1" x14ac:dyDescent="0.2">
      <c r="A611" s="17"/>
    </row>
    <row r="612" spans="1:1" x14ac:dyDescent="0.2">
      <c r="A612" s="17"/>
    </row>
    <row r="613" spans="1:1" x14ac:dyDescent="0.2">
      <c r="A613" s="17"/>
    </row>
    <row r="614" spans="1:1" x14ac:dyDescent="0.2">
      <c r="A614" s="17"/>
    </row>
    <row r="615" spans="1:1" x14ac:dyDescent="0.2">
      <c r="A615" s="17"/>
    </row>
    <row r="616" spans="1:1" x14ac:dyDescent="0.2">
      <c r="A616" s="17"/>
    </row>
    <row r="617" spans="1:1" x14ac:dyDescent="0.2">
      <c r="A617" s="17"/>
    </row>
    <row r="618" spans="1:1" x14ac:dyDescent="0.2">
      <c r="A618" s="17"/>
    </row>
    <row r="619" spans="1:1" x14ac:dyDescent="0.2">
      <c r="A619" s="17"/>
    </row>
    <row r="620" spans="1:1" x14ac:dyDescent="0.2">
      <c r="A620" s="17"/>
    </row>
    <row r="621" spans="1:1" x14ac:dyDescent="0.2">
      <c r="A621" s="17"/>
    </row>
    <row r="622" spans="1:1" x14ac:dyDescent="0.2">
      <c r="A622" s="17"/>
    </row>
    <row r="623" spans="1:1" x14ac:dyDescent="0.2">
      <c r="A623" s="17"/>
    </row>
  </sheetData>
  <sheetProtection algorithmName="SHA-512" hashValue="cL7lcQn6bGS9vr7J43YmW2qkjSjoHa2JdlpsmLEKLcfOJmTR6WUztkTghpVCdCuIOFn1jETF+/0XdBY/WyK0rQ==" saltValue="kt+VdcajwdwagOsjkPNs6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2139175616E8459490EA3E00612586" ma:contentTypeVersion="6" ma:contentTypeDescription="Create a new document." ma:contentTypeScope="" ma:versionID="efd29edf7318e944d70aefff17af389d">
  <xsd:schema xmlns:xsd="http://www.w3.org/2001/XMLSchema" xmlns:xs="http://www.w3.org/2001/XMLSchema" xmlns:p="http://schemas.microsoft.com/office/2006/metadata/properties" xmlns:ns2="f7ee40d4-e3e0-4dd5-a070-10204d4ed838" xmlns:ns3="67fe6a08-cd53-4fae-8680-9556a4f913b7" targetNamespace="http://schemas.microsoft.com/office/2006/metadata/properties" ma:root="true" ma:fieldsID="bd00eb90cede3e3f2591b532439c8552" ns2:_="" ns3:_="">
    <xsd:import namespace="f7ee40d4-e3e0-4dd5-a070-10204d4ed838"/>
    <xsd:import namespace="67fe6a08-cd53-4fae-8680-9556a4f913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ee40d4-e3e0-4dd5-a070-10204d4ed8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fe6a08-cd53-4fae-8680-9556a4f913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37B59C-4782-44C7-B899-433641071AA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FD9D5C4-04DD-412C-8BAC-77507CEF675B}">
  <ds:schemaRefs>
    <ds:schemaRef ds:uri="http://schemas.microsoft.com/sharepoint/v3/contenttype/forms"/>
  </ds:schemaRefs>
</ds:datastoreItem>
</file>

<file path=customXml/itemProps3.xml><?xml version="1.0" encoding="utf-8"?>
<ds:datastoreItem xmlns:ds="http://schemas.openxmlformats.org/officeDocument/2006/customXml" ds:itemID="{AAD38DA4-BA7F-4346-AE04-D18E5A3920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ee40d4-e3e0-4dd5-a070-10204d4ed838"/>
    <ds:schemaRef ds:uri="67fe6a08-cd53-4fae-8680-9556a4f913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4d20959-5802-4297-8e14-89ee14fa6058}" enabled="1" method="Standard" siteId="{af45edb0-75fc-4dec-813d-78edec2def1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Language</vt:lpstr>
      <vt:lpstr>DB Equipment</vt:lpstr>
      <vt:lpstr>DB Accessori</vt:lpstr>
      <vt:lpstr>Prices</vt:lpstr>
      <vt:lpstr>Equipment</vt:lpstr>
      <vt:lpstr>Accessories</vt:lpstr>
      <vt:lpstr>Terms &amp; Conditions</vt:lpstr>
      <vt:lpstr>Accessories!Print_Area</vt:lpstr>
      <vt:lpstr>Equipment!Print_Area</vt:lpstr>
    </vt:vector>
  </TitlesOfParts>
  <Manager/>
  <Company>Snap-on Equipment Europe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Price List</dc:title>
  <dc:subject/>
  <dc:creator>Petra Goeller</dc:creator>
  <cp:keywords/>
  <dc:description/>
  <cp:lastModifiedBy>Sergej Zilkowski</cp:lastModifiedBy>
  <cp:revision/>
  <dcterms:created xsi:type="dcterms:W3CDTF">1999-06-12T16:06:15Z</dcterms:created>
  <dcterms:modified xsi:type="dcterms:W3CDTF">2026-07-09T09:55:28Z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0x010100EC2139175616E8459490EA3E00612586</vt:lpwstr>
  </property>
</Properties>
</file>