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drive.gsk.com/personal/mohamed_l_fertas_gsk_com/Documents/Desktop/AT PHARMA/SUIVI LIVRAISON ATP/MARS  2023/"/>
    </mc:Choice>
  </mc:AlternateContent>
  <xr:revisionPtr revIDLastSave="36" documentId="8_{CFF8ADF4-6B62-447E-AD26-F0E24DAF6221}" xr6:coauthVersionLast="47" xr6:coauthVersionMax="47" xr10:uidLastSave="{43EF51B7-9B8D-4C74-90BA-3A5BF10155B6}"/>
  <bookViews>
    <workbookView xWindow="-108" yWindow="-108" windowWidth="23256" windowHeight="12576" firstSheet="35" activeTab="38" xr2:uid="{76BBD6EE-2891-44A0-AF77-BA18379A69EB}"/>
  </bookViews>
  <sheets>
    <sheet name="08-01- 23  à 16H" sheetId="1" r:id="rId1"/>
    <sheet name="09-01-23 à 16H" sheetId="2" r:id="rId2"/>
    <sheet name="10-01-23 à 16H" sheetId="3" r:id="rId3"/>
    <sheet name="11-01-23 à 16H" sheetId="4" r:id="rId4"/>
    <sheet name="15-01-23 à 16H" sheetId="5" r:id="rId5"/>
    <sheet name="16-01-23 à 16H" sheetId="6" r:id="rId6"/>
    <sheet name="18-01 -23  à 16H" sheetId="7" r:id="rId7"/>
    <sheet name="19-01-23 à 16H" sheetId="8" r:id="rId8"/>
    <sheet name="24-01-23  à 16H" sheetId="9" r:id="rId9"/>
    <sheet name="25-01-23 à 16H" sheetId="10" r:id="rId10"/>
    <sheet name="30-01-23 à 16H" sheetId="11" r:id="rId11"/>
    <sheet name="31-01-23 à 16H" sheetId="12" r:id="rId12"/>
    <sheet name="01-02-23 à 16H" sheetId="13" r:id="rId13"/>
    <sheet name="05-02-23 à 16H" sheetId="15" r:id="rId14"/>
    <sheet name="07-02-23 à 16H" sheetId="14" r:id="rId15"/>
    <sheet name="09-02-23 à 16H" sheetId="16" r:id="rId16"/>
    <sheet name="14-02-23 à  16H" sheetId="17" r:id="rId17"/>
    <sheet name="15-02-23 à  16H " sheetId="18" r:id="rId18"/>
    <sheet name="20-02-23 à  16H   " sheetId="20" r:id="rId19"/>
    <sheet name="21-02-23 à  16H    " sheetId="21" r:id="rId20"/>
    <sheet name="23-02-23 à  16H      " sheetId="23" r:id="rId21"/>
    <sheet name="26-02-23 à  16H        " sheetId="24" r:id="rId22"/>
    <sheet name="27-02-23 à  16H         " sheetId="25" r:id="rId23"/>
    <sheet name="05-03-23   à  16H           " sheetId="26" r:id="rId24"/>
    <sheet name="06-03-23     à    16H          " sheetId="27" r:id="rId25"/>
    <sheet name="12-03-23     à    16H        " sheetId="28" r:id="rId26"/>
    <sheet name="16-03-23     à    16H        " sheetId="29" r:id="rId27"/>
    <sheet name="19-03-23     à    16H        " sheetId="30" r:id="rId28"/>
    <sheet name="20-03-23     à    16H       " sheetId="31" r:id="rId29"/>
    <sheet name="21-03-23     à    16H      " sheetId="32" r:id="rId30"/>
    <sheet name="22-03-23     à    16H        " sheetId="33" r:id="rId31"/>
    <sheet name="23-03-23     à    16H        " sheetId="34" r:id="rId32"/>
    <sheet name="26-03-23     à    16H        " sheetId="35" r:id="rId33"/>
    <sheet name="27-03-23     à    16H      " sheetId="36" r:id="rId34"/>
    <sheet name="28-03-23     à    16H       " sheetId="39" r:id="rId35"/>
    <sheet name="29-03-23     à    16H       " sheetId="40" r:id="rId36"/>
    <sheet name="30-03-23     à    16H        " sheetId="41" r:id="rId37"/>
    <sheet name="02-04-23     à    16H        " sheetId="42" r:id="rId38"/>
    <sheet name="05 -04-23     à    16H        " sheetId="43" r:id="rId39"/>
    <sheet name="FEUIL 1" sheetId="19" r:id="rId4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0" i="43" l="1"/>
  <c r="J20" i="43"/>
  <c r="I20" i="43"/>
  <c r="G20" i="43"/>
  <c r="F20" i="43"/>
  <c r="C20" i="43"/>
  <c r="U19" i="43"/>
  <c r="N19" i="43"/>
  <c r="O19" i="43" s="1"/>
  <c r="L19" i="43"/>
  <c r="M19" i="43" s="1"/>
  <c r="H19" i="43"/>
  <c r="K19" i="43" s="1"/>
  <c r="V19" i="43" s="1"/>
  <c r="E19" i="43"/>
  <c r="U18" i="43"/>
  <c r="N18" i="43"/>
  <c r="O18" i="43" s="1"/>
  <c r="L18" i="43"/>
  <c r="M18" i="43" s="1"/>
  <c r="H18" i="43"/>
  <c r="K18" i="43" s="1"/>
  <c r="V18" i="43" s="1"/>
  <c r="E18" i="43"/>
  <c r="U17" i="43"/>
  <c r="O17" i="43"/>
  <c r="N17" i="43"/>
  <c r="L17" i="43"/>
  <c r="M17" i="43" s="1"/>
  <c r="H17" i="43"/>
  <c r="K17" i="43" s="1"/>
  <c r="V17" i="43" s="1"/>
  <c r="E17" i="43"/>
  <c r="U16" i="43"/>
  <c r="O16" i="43"/>
  <c r="N16" i="43"/>
  <c r="L16" i="43"/>
  <c r="M16" i="43" s="1"/>
  <c r="H16" i="43"/>
  <c r="K16" i="43" s="1"/>
  <c r="V16" i="43" s="1"/>
  <c r="E16" i="43"/>
  <c r="U15" i="43"/>
  <c r="N15" i="43"/>
  <c r="O15" i="43" s="1"/>
  <c r="M15" i="43"/>
  <c r="L15" i="43"/>
  <c r="H15" i="43"/>
  <c r="K15" i="43" s="1"/>
  <c r="V15" i="43" s="1"/>
  <c r="E15" i="43"/>
  <c r="U14" i="43"/>
  <c r="N14" i="43"/>
  <c r="O14" i="43" s="1"/>
  <c r="M14" i="43"/>
  <c r="L14" i="43"/>
  <c r="H14" i="43"/>
  <c r="K14" i="43" s="1"/>
  <c r="V14" i="43" s="1"/>
  <c r="E14" i="43"/>
  <c r="U13" i="43"/>
  <c r="N13" i="43"/>
  <c r="O13" i="43" s="1"/>
  <c r="L13" i="43"/>
  <c r="M13" i="43" s="1"/>
  <c r="H13" i="43"/>
  <c r="K13" i="43" s="1"/>
  <c r="V13" i="43" s="1"/>
  <c r="E13" i="43"/>
  <c r="U12" i="43"/>
  <c r="V12" i="43" s="1"/>
  <c r="N12" i="43"/>
  <c r="O12" i="43" s="1"/>
  <c r="L12" i="43"/>
  <c r="M12" i="43" s="1"/>
  <c r="K12" i="43"/>
  <c r="H12" i="43"/>
  <c r="E12" i="43"/>
  <c r="V11" i="43"/>
  <c r="X11" i="43" s="1"/>
  <c r="U11" i="43"/>
  <c r="N11" i="43"/>
  <c r="O11" i="43" s="1"/>
  <c r="L11" i="43"/>
  <c r="M11" i="43" s="1"/>
  <c r="K11" i="43"/>
  <c r="E11" i="43"/>
  <c r="U10" i="43"/>
  <c r="N10" i="43"/>
  <c r="O10" i="43" s="1"/>
  <c r="L10" i="43"/>
  <c r="M10" i="43" s="1"/>
  <c r="K10" i="43"/>
  <c r="V10" i="43" s="1"/>
  <c r="H10" i="43"/>
  <c r="E10" i="43"/>
  <c r="U9" i="43"/>
  <c r="N9" i="43"/>
  <c r="O9" i="43" s="1"/>
  <c r="L9" i="43"/>
  <c r="M9" i="43" s="1"/>
  <c r="H9" i="43"/>
  <c r="K9" i="43" s="1"/>
  <c r="E9" i="43"/>
  <c r="U8" i="43"/>
  <c r="N8" i="43"/>
  <c r="O8" i="43" s="1"/>
  <c r="L8" i="43"/>
  <c r="M8" i="43" s="1"/>
  <c r="H8" i="43"/>
  <c r="K8" i="43" s="1"/>
  <c r="V8" i="43" s="1"/>
  <c r="E8" i="43"/>
  <c r="U7" i="43"/>
  <c r="N7" i="43"/>
  <c r="O7" i="43" s="1"/>
  <c r="L7" i="43"/>
  <c r="M7" i="43" s="1"/>
  <c r="H7" i="43"/>
  <c r="K7" i="43" s="1"/>
  <c r="V7" i="43" s="1"/>
  <c r="E7" i="43"/>
  <c r="U6" i="43"/>
  <c r="O6" i="43"/>
  <c r="N6" i="43"/>
  <c r="L6" i="43"/>
  <c r="M6" i="43" s="1"/>
  <c r="H6" i="43"/>
  <c r="K6" i="43" s="1"/>
  <c r="V6" i="43" s="1"/>
  <c r="E6" i="43"/>
  <c r="U5" i="43"/>
  <c r="N5" i="43"/>
  <c r="O5" i="43" s="1"/>
  <c r="L5" i="43"/>
  <c r="H5" i="43"/>
  <c r="K5" i="43" s="1"/>
  <c r="V5" i="43" s="1"/>
  <c r="E5" i="43"/>
  <c r="U4" i="43"/>
  <c r="N4" i="43"/>
  <c r="O4" i="43" s="1"/>
  <c r="M4" i="43"/>
  <c r="L4" i="43"/>
  <c r="H4" i="43"/>
  <c r="K4" i="43" s="1"/>
  <c r="V4" i="43" s="1"/>
  <c r="E4" i="43"/>
  <c r="U3" i="43"/>
  <c r="N3" i="43"/>
  <c r="O3" i="43" s="1"/>
  <c r="M3" i="43"/>
  <c r="L3" i="43"/>
  <c r="H3" i="43"/>
  <c r="E3" i="43"/>
  <c r="E20" i="43" s="1"/>
  <c r="U20" i="42"/>
  <c r="U19" i="42"/>
  <c r="U18" i="42"/>
  <c r="U3" i="42"/>
  <c r="U16" i="42"/>
  <c r="J20" i="42"/>
  <c r="I20" i="42"/>
  <c r="G20" i="42"/>
  <c r="F20" i="42"/>
  <c r="C20" i="42"/>
  <c r="O19" i="42"/>
  <c r="N19" i="42"/>
  <c r="L19" i="42"/>
  <c r="M19" i="42" s="1"/>
  <c r="H19" i="42"/>
  <c r="K19" i="42" s="1"/>
  <c r="V19" i="42" s="1"/>
  <c r="E19" i="42"/>
  <c r="N18" i="42"/>
  <c r="L18" i="42"/>
  <c r="M18" i="42" s="1"/>
  <c r="H18" i="42"/>
  <c r="K18" i="42" s="1"/>
  <c r="E18" i="42"/>
  <c r="U17" i="42"/>
  <c r="N17" i="42"/>
  <c r="O17" i="42" s="1"/>
  <c r="L17" i="42"/>
  <c r="M17" i="42" s="1"/>
  <c r="K17" i="42"/>
  <c r="V17" i="42" s="1"/>
  <c r="H17" i="42"/>
  <c r="E17" i="42"/>
  <c r="O16" i="42"/>
  <c r="N16" i="42"/>
  <c r="L16" i="42"/>
  <c r="M16" i="42" s="1"/>
  <c r="H16" i="42"/>
  <c r="K16" i="42" s="1"/>
  <c r="V16" i="42" s="1"/>
  <c r="E16" i="42"/>
  <c r="U15" i="42"/>
  <c r="O15" i="42"/>
  <c r="N15" i="42"/>
  <c r="L15" i="42"/>
  <c r="M15" i="42" s="1"/>
  <c r="H15" i="42"/>
  <c r="K15" i="42" s="1"/>
  <c r="V15" i="42" s="1"/>
  <c r="E15" i="42"/>
  <c r="U14" i="42"/>
  <c r="N14" i="42"/>
  <c r="O14" i="42" s="1"/>
  <c r="L14" i="42"/>
  <c r="M14" i="42" s="1"/>
  <c r="H14" i="42"/>
  <c r="K14" i="42" s="1"/>
  <c r="V14" i="42" s="1"/>
  <c r="E14" i="42"/>
  <c r="U13" i="42"/>
  <c r="N13" i="42"/>
  <c r="L13" i="42"/>
  <c r="M13" i="42" s="1"/>
  <c r="H13" i="42"/>
  <c r="K13" i="42" s="1"/>
  <c r="V13" i="42" s="1"/>
  <c r="E13" i="42"/>
  <c r="O13" i="42" s="1"/>
  <c r="U12" i="42"/>
  <c r="N12" i="42"/>
  <c r="L12" i="42"/>
  <c r="M12" i="42" s="1"/>
  <c r="K12" i="42"/>
  <c r="H12" i="42"/>
  <c r="E12" i="42"/>
  <c r="U11" i="42"/>
  <c r="V11" i="42" s="1"/>
  <c r="N11" i="42"/>
  <c r="O11" i="42" s="1"/>
  <c r="L11" i="42"/>
  <c r="M11" i="42" s="1"/>
  <c r="K11" i="42"/>
  <c r="E11" i="42"/>
  <c r="U10" i="42"/>
  <c r="N10" i="42"/>
  <c r="L10" i="42"/>
  <c r="M10" i="42" s="1"/>
  <c r="H10" i="42"/>
  <c r="K10" i="42" s="1"/>
  <c r="V10" i="42" s="1"/>
  <c r="E10" i="42"/>
  <c r="U9" i="42"/>
  <c r="N9" i="42"/>
  <c r="L9" i="42"/>
  <c r="M9" i="42" s="1"/>
  <c r="K9" i="42"/>
  <c r="V9" i="42" s="1"/>
  <c r="H9" i="42"/>
  <c r="E9" i="42"/>
  <c r="U8" i="42"/>
  <c r="V8" i="42" s="1"/>
  <c r="N8" i="42"/>
  <c r="O8" i="42" s="1"/>
  <c r="L8" i="42"/>
  <c r="M8" i="42" s="1"/>
  <c r="K8" i="42"/>
  <c r="H8" i="42"/>
  <c r="E8" i="42"/>
  <c r="U7" i="42"/>
  <c r="N7" i="42"/>
  <c r="O7" i="42" s="1"/>
  <c r="L7" i="42"/>
  <c r="M7" i="42" s="1"/>
  <c r="H7" i="42"/>
  <c r="K7" i="42" s="1"/>
  <c r="V7" i="42" s="1"/>
  <c r="E7" i="42"/>
  <c r="U6" i="42"/>
  <c r="N6" i="42"/>
  <c r="L6" i="42"/>
  <c r="M6" i="42" s="1"/>
  <c r="H6" i="42"/>
  <c r="K6" i="42" s="1"/>
  <c r="V6" i="42" s="1"/>
  <c r="E6" i="42"/>
  <c r="U5" i="42"/>
  <c r="N5" i="42"/>
  <c r="O5" i="42" s="1"/>
  <c r="L5" i="42"/>
  <c r="M5" i="42" s="1"/>
  <c r="H5" i="42"/>
  <c r="K5" i="42" s="1"/>
  <c r="V5" i="42" s="1"/>
  <c r="E5" i="42"/>
  <c r="U4" i="42"/>
  <c r="N4" i="42"/>
  <c r="L4" i="42"/>
  <c r="M4" i="42" s="1"/>
  <c r="H4" i="42"/>
  <c r="E4" i="42"/>
  <c r="O4" i="42" s="1"/>
  <c r="N3" i="42"/>
  <c r="L3" i="42"/>
  <c r="M3" i="42" s="1"/>
  <c r="H3" i="42"/>
  <c r="K3" i="42" s="1"/>
  <c r="E3" i="42"/>
  <c r="U20" i="41"/>
  <c r="J20" i="41"/>
  <c r="I20" i="41"/>
  <c r="G20" i="41"/>
  <c r="F20" i="41"/>
  <c r="C20" i="41"/>
  <c r="U19" i="41"/>
  <c r="O19" i="41"/>
  <c r="N19" i="41"/>
  <c r="L19" i="41"/>
  <c r="M19" i="41" s="1"/>
  <c r="H19" i="41"/>
  <c r="K19" i="41" s="1"/>
  <c r="V19" i="41" s="1"/>
  <c r="E19" i="41"/>
  <c r="N18" i="41"/>
  <c r="O18" i="41" s="1"/>
  <c r="L18" i="41"/>
  <c r="M18" i="41" s="1"/>
  <c r="H18" i="41"/>
  <c r="K18" i="41" s="1"/>
  <c r="V18" i="41" s="1"/>
  <c r="E18" i="41"/>
  <c r="U17" i="41"/>
  <c r="O17" i="41"/>
  <c r="N17" i="41"/>
  <c r="L17" i="41"/>
  <c r="M17" i="41" s="1"/>
  <c r="K17" i="41"/>
  <c r="V17" i="41" s="1"/>
  <c r="H17" i="41"/>
  <c r="E17" i="41"/>
  <c r="U16" i="41"/>
  <c r="O16" i="41"/>
  <c r="N16" i="41"/>
  <c r="L16" i="41"/>
  <c r="M16" i="41" s="1"/>
  <c r="H16" i="41"/>
  <c r="K16" i="41" s="1"/>
  <c r="V16" i="41" s="1"/>
  <c r="E16" i="41"/>
  <c r="U15" i="41"/>
  <c r="N15" i="41"/>
  <c r="O15" i="41" s="1"/>
  <c r="M15" i="41"/>
  <c r="L15" i="41"/>
  <c r="H15" i="41"/>
  <c r="K15" i="41" s="1"/>
  <c r="V15" i="41" s="1"/>
  <c r="E15" i="41"/>
  <c r="U14" i="41"/>
  <c r="N14" i="41"/>
  <c r="O14" i="41" s="1"/>
  <c r="L14" i="41"/>
  <c r="M14" i="41" s="1"/>
  <c r="H14" i="41"/>
  <c r="K14" i="41" s="1"/>
  <c r="V14" i="41" s="1"/>
  <c r="E14" i="41"/>
  <c r="U13" i="41"/>
  <c r="V13" i="41" s="1"/>
  <c r="N13" i="41"/>
  <c r="L13" i="41"/>
  <c r="M13" i="41" s="1"/>
  <c r="K13" i="41"/>
  <c r="H13" i="41"/>
  <c r="E13" i="41"/>
  <c r="O13" i="41" s="1"/>
  <c r="U12" i="41"/>
  <c r="N12" i="41"/>
  <c r="O12" i="41" s="1"/>
  <c r="L12" i="41"/>
  <c r="M12" i="41" s="1"/>
  <c r="K12" i="41"/>
  <c r="V12" i="41" s="1"/>
  <c r="H12" i="41"/>
  <c r="E12" i="41"/>
  <c r="V11" i="41"/>
  <c r="X11" i="41" s="1"/>
  <c r="U11" i="41"/>
  <c r="N11" i="41"/>
  <c r="O11" i="41" s="1"/>
  <c r="M11" i="41"/>
  <c r="L11" i="41"/>
  <c r="K11" i="41"/>
  <c r="E11" i="41"/>
  <c r="U10" i="41"/>
  <c r="V10" i="41" s="1"/>
  <c r="N10" i="41"/>
  <c r="L10" i="41"/>
  <c r="M10" i="41" s="1"/>
  <c r="K10" i="41"/>
  <c r="H10" i="41"/>
  <c r="E10" i="41"/>
  <c r="O10" i="41" s="1"/>
  <c r="U9" i="41"/>
  <c r="N9" i="41"/>
  <c r="O9" i="41" s="1"/>
  <c r="L9" i="41"/>
  <c r="M9" i="41" s="1"/>
  <c r="K9" i="41"/>
  <c r="V9" i="41" s="1"/>
  <c r="H9" i="41"/>
  <c r="E9" i="41"/>
  <c r="U8" i="41"/>
  <c r="N8" i="41"/>
  <c r="O8" i="41" s="1"/>
  <c r="L8" i="41"/>
  <c r="M8" i="41" s="1"/>
  <c r="H8" i="41"/>
  <c r="K8" i="41" s="1"/>
  <c r="V8" i="41" s="1"/>
  <c r="E8" i="41"/>
  <c r="U7" i="41"/>
  <c r="N7" i="41"/>
  <c r="O7" i="41" s="1"/>
  <c r="L7" i="41"/>
  <c r="M7" i="41" s="1"/>
  <c r="H7" i="41"/>
  <c r="K7" i="41" s="1"/>
  <c r="V7" i="41" s="1"/>
  <c r="E7" i="41"/>
  <c r="U6" i="41"/>
  <c r="O6" i="41"/>
  <c r="N6" i="41"/>
  <c r="L6" i="41"/>
  <c r="M6" i="41" s="1"/>
  <c r="K6" i="41"/>
  <c r="V6" i="41" s="1"/>
  <c r="H6" i="41"/>
  <c r="E6" i="41"/>
  <c r="U5" i="41"/>
  <c r="O5" i="41"/>
  <c r="N5" i="41"/>
  <c r="L5" i="41"/>
  <c r="M5" i="41" s="1"/>
  <c r="H5" i="41"/>
  <c r="K5" i="41" s="1"/>
  <c r="V5" i="41" s="1"/>
  <c r="E5" i="41"/>
  <c r="U4" i="41"/>
  <c r="N4" i="41"/>
  <c r="O4" i="41" s="1"/>
  <c r="M4" i="41"/>
  <c r="L4" i="41"/>
  <c r="H4" i="41"/>
  <c r="E4" i="41"/>
  <c r="U3" i="41"/>
  <c r="V3" i="41" s="1"/>
  <c r="N3" i="41"/>
  <c r="O3" i="41" s="1"/>
  <c r="M3" i="41"/>
  <c r="L3" i="41"/>
  <c r="K3" i="41"/>
  <c r="H3" i="41"/>
  <c r="E3" i="41"/>
  <c r="E20" i="41" s="1"/>
  <c r="U20" i="40"/>
  <c r="J20" i="40"/>
  <c r="I20" i="40"/>
  <c r="G20" i="40"/>
  <c r="F20" i="40"/>
  <c r="C20" i="40"/>
  <c r="U19" i="40"/>
  <c r="N19" i="40"/>
  <c r="O19" i="40" s="1"/>
  <c r="L19" i="40"/>
  <c r="M19" i="40" s="1"/>
  <c r="K19" i="40"/>
  <c r="V19" i="40" s="1"/>
  <c r="H19" i="40"/>
  <c r="E19" i="40"/>
  <c r="N18" i="40"/>
  <c r="O18" i="40" s="1"/>
  <c r="M18" i="40"/>
  <c r="L18" i="40"/>
  <c r="H18" i="40"/>
  <c r="K18" i="40" s="1"/>
  <c r="V18" i="40" s="1"/>
  <c r="E18" i="40"/>
  <c r="U17" i="40"/>
  <c r="N17" i="40"/>
  <c r="L17" i="40"/>
  <c r="M17" i="40" s="1"/>
  <c r="H17" i="40"/>
  <c r="K17" i="40" s="1"/>
  <c r="V17" i="40" s="1"/>
  <c r="E17" i="40"/>
  <c r="O17" i="40" s="1"/>
  <c r="U16" i="40"/>
  <c r="N16" i="40"/>
  <c r="O16" i="40" s="1"/>
  <c r="L16" i="40"/>
  <c r="M16" i="40" s="1"/>
  <c r="K16" i="40"/>
  <c r="V16" i="40" s="1"/>
  <c r="H16" i="40"/>
  <c r="E16" i="40"/>
  <c r="U15" i="40"/>
  <c r="N15" i="40"/>
  <c r="O15" i="40" s="1"/>
  <c r="M15" i="40"/>
  <c r="L15" i="40"/>
  <c r="H15" i="40"/>
  <c r="K15" i="40" s="1"/>
  <c r="V15" i="40" s="1"/>
  <c r="E15" i="40"/>
  <c r="U14" i="40"/>
  <c r="N14" i="40"/>
  <c r="O14" i="40" s="1"/>
  <c r="L14" i="40"/>
  <c r="M14" i="40" s="1"/>
  <c r="H14" i="40"/>
  <c r="K14" i="40" s="1"/>
  <c r="V14" i="40" s="1"/>
  <c r="E14" i="40"/>
  <c r="U13" i="40"/>
  <c r="N13" i="40"/>
  <c r="O13" i="40" s="1"/>
  <c r="L13" i="40"/>
  <c r="M13" i="40" s="1"/>
  <c r="K13" i="40"/>
  <c r="V13" i="40" s="1"/>
  <c r="H13" i="40"/>
  <c r="E13" i="40"/>
  <c r="U12" i="40"/>
  <c r="O12" i="40"/>
  <c r="N12" i="40"/>
  <c r="L12" i="40"/>
  <c r="M12" i="40" s="1"/>
  <c r="H12" i="40"/>
  <c r="K12" i="40" s="1"/>
  <c r="V12" i="40" s="1"/>
  <c r="E12" i="40"/>
  <c r="U11" i="40"/>
  <c r="N11" i="40"/>
  <c r="O11" i="40" s="1"/>
  <c r="L11" i="40"/>
  <c r="M11" i="40" s="1"/>
  <c r="K11" i="40"/>
  <c r="V11" i="40" s="1"/>
  <c r="E11" i="40"/>
  <c r="U10" i="40"/>
  <c r="N10" i="40"/>
  <c r="O10" i="40" s="1"/>
  <c r="L10" i="40"/>
  <c r="M10" i="40" s="1"/>
  <c r="K10" i="40"/>
  <c r="V10" i="40" s="1"/>
  <c r="H10" i="40"/>
  <c r="E10" i="40"/>
  <c r="U9" i="40"/>
  <c r="O9" i="40"/>
  <c r="N9" i="40"/>
  <c r="L9" i="40"/>
  <c r="M9" i="40" s="1"/>
  <c r="H9" i="40"/>
  <c r="K9" i="40" s="1"/>
  <c r="V9" i="40" s="1"/>
  <c r="E9" i="40"/>
  <c r="U8" i="40"/>
  <c r="N8" i="40"/>
  <c r="O8" i="40" s="1"/>
  <c r="L8" i="40"/>
  <c r="M8" i="40" s="1"/>
  <c r="H8" i="40"/>
  <c r="K8" i="40" s="1"/>
  <c r="V8" i="40" s="1"/>
  <c r="E8" i="40"/>
  <c r="U7" i="40"/>
  <c r="N7" i="40"/>
  <c r="O7" i="40" s="1"/>
  <c r="M7" i="40"/>
  <c r="L7" i="40"/>
  <c r="H7" i="40"/>
  <c r="K7" i="40" s="1"/>
  <c r="V7" i="40" s="1"/>
  <c r="E7" i="40"/>
  <c r="U6" i="40"/>
  <c r="N6" i="40"/>
  <c r="L6" i="40"/>
  <c r="M6" i="40" s="1"/>
  <c r="H6" i="40"/>
  <c r="K6" i="40" s="1"/>
  <c r="V6" i="40" s="1"/>
  <c r="E6" i="40"/>
  <c r="U5" i="40"/>
  <c r="N5" i="40"/>
  <c r="O5" i="40" s="1"/>
  <c r="L5" i="40"/>
  <c r="M5" i="40" s="1"/>
  <c r="K5" i="40"/>
  <c r="V5" i="40" s="1"/>
  <c r="H5" i="40"/>
  <c r="E5" i="40"/>
  <c r="U4" i="40"/>
  <c r="N4" i="40"/>
  <c r="O4" i="40" s="1"/>
  <c r="M4" i="40"/>
  <c r="L4" i="40"/>
  <c r="H4" i="40"/>
  <c r="K4" i="40" s="1"/>
  <c r="V4" i="40" s="1"/>
  <c r="E4" i="40"/>
  <c r="U3" i="40"/>
  <c r="N3" i="40"/>
  <c r="O3" i="40" s="1"/>
  <c r="L3" i="40"/>
  <c r="M3" i="40" s="1"/>
  <c r="H3" i="40"/>
  <c r="E3" i="40"/>
  <c r="E20" i="40" s="1"/>
  <c r="U20" i="39"/>
  <c r="J20" i="39"/>
  <c r="I20" i="39"/>
  <c r="G20" i="39"/>
  <c r="F20" i="39"/>
  <c r="C20" i="39"/>
  <c r="U19" i="39"/>
  <c r="O19" i="39"/>
  <c r="N19" i="39"/>
  <c r="L19" i="39"/>
  <c r="M19" i="39" s="1"/>
  <c r="K19" i="39"/>
  <c r="V19" i="39" s="1"/>
  <c r="H19" i="39"/>
  <c r="E19" i="39"/>
  <c r="N18" i="39"/>
  <c r="O18" i="39" s="1"/>
  <c r="M18" i="39"/>
  <c r="L18" i="39"/>
  <c r="H18" i="39"/>
  <c r="K18" i="39" s="1"/>
  <c r="V18" i="39" s="1"/>
  <c r="E18" i="39"/>
  <c r="U17" i="39"/>
  <c r="O17" i="39"/>
  <c r="N17" i="39"/>
  <c r="L17" i="39"/>
  <c r="M17" i="39" s="1"/>
  <c r="H17" i="39"/>
  <c r="K17" i="39" s="1"/>
  <c r="V17" i="39" s="1"/>
  <c r="E17" i="39"/>
  <c r="U16" i="39"/>
  <c r="O16" i="39"/>
  <c r="N16" i="39"/>
  <c r="L16" i="39"/>
  <c r="M16" i="39" s="1"/>
  <c r="H16" i="39"/>
  <c r="K16" i="39" s="1"/>
  <c r="V16" i="39" s="1"/>
  <c r="E16" i="39"/>
  <c r="U15" i="39"/>
  <c r="N15" i="39"/>
  <c r="O15" i="39" s="1"/>
  <c r="M15" i="39"/>
  <c r="L15" i="39"/>
  <c r="H15" i="39"/>
  <c r="K15" i="39" s="1"/>
  <c r="V15" i="39" s="1"/>
  <c r="E15" i="39"/>
  <c r="U14" i="39"/>
  <c r="N14" i="39"/>
  <c r="O14" i="39" s="1"/>
  <c r="M14" i="39"/>
  <c r="L14" i="39"/>
  <c r="H14" i="39"/>
  <c r="K14" i="39" s="1"/>
  <c r="V14" i="39" s="1"/>
  <c r="E14" i="39"/>
  <c r="U13" i="39"/>
  <c r="N13" i="39"/>
  <c r="O13" i="39" s="1"/>
  <c r="L13" i="39"/>
  <c r="M13" i="39" s="1"/>
  <c r="H13" i="39"/>
  <c r="K13" i="39" s="1"/>
  <c r="V13" i="39" s="1"/>
  <c r="E13" i="39"/>
  <c r="U12" i="39"/>
  <c r="V12" i="39" s="1"/>
  <c r="N12" i="39"/>
  <c r="O12" i="39" s="1"/>
  <c r="L12" i="39"/>
  <c r="M12" i="39" s="1"/>
  <c r="K12" i="39"/>
  <c r="H12" i="39"/>
  <c r="E12" i="39"/>
  <c r="V11" i="39"/>
  <c r="X11" i="39" s="1"/>
  <c r="U11" i="39"/>
  <c r="N11" i="39"/>
  <c r="O11" i="39" s="1"/>
  <c r="L11" i="39"/>
  <c r="M11" i="39" s="1"/>
  <c r="K11" i="39"/>
  <c r="E11" i="39"/>
  <c r="U10" i="39"/>
  <c r="N10" i="39"/>
  <c r="O10" i="39" s="1"/>
  <c r="L10" i="39"/>
  <c r="M10" i="39" s="1"/>
  <c r="K10" i="39"/>
  <c r="V10" i="39" s="1"/>
  <c r="H10" i="39"/>
  <c r="E10" i="39"/>
  <c r="U9" i="39"/>
  <c r="V9" i="39" s="1"/>
  <c r="N9" i="39"/>
  <c r="O9" i="39" s="1"/>
  <c r="L9" i="39"/>
  <c r="M9" i="39" s="1"/>
  <c r="K9" i="39"/>
  <c r="H9" i="39"/>
  <c r="E9" i="39"/>
  <c r="U8" i="39"/>
  <c r="N8" i="39"/>
  <c r="O8" i="39" s="1"/>
  <c r="L8" i="39"/>
  <c r="M8" i="39" s="1"/>
  <c r="H8" i="39"/>
  <c r="K8" i="39" s="1"/>
  <c r="V8" i="39" s="1"/>
  <c r="E8" i="39"/>
  <c r="U7" i="39"/>
  <c r="N7" i="39"/>
  <c r="O7" i="39" s="1"/>
  <c r="L7" i="39"/>
  <c r="M7" i="39" s="1"/>
  <c r="H7" i="39"/>
  <c r="K7" i="39" s="1"/>
  <c r="V7" i="39" s="1"/>
  <c r="E7" i="39"/>
  <c r="U6" i="39"/>
  <c r="N6" i="39"/>
  <c r="O6" i="39" s="1"/>
  <c r="L6" i="39"/>
  <c r="M6" i="39" s="1"/>
  <c r="H6" i="39"/>
  <c r="K6" i="39" s="1"/>
  <c r="V6" i="39" s="1"/>
  <c r="E6" i="39"/>
  <c r="U5" i="39"/>
  <c r="O5" i="39"/>
  <c r="N5" i="39"/>
  <c r="L5" i="39"/>
  <c r="M5" i="39" s="1"/>
  <c r="H5" i="39"/>
  <c r="K5" i="39" s="1"/>
  <c r="V5" i="39" s="1"/>
  <c r="E5" i="39"/>
  <c r="U4" i="39"/>
  <c r="N4" i="39"/>
  <c r="O4" i="39" s="1"/>
  <c r="M4" i="39"/>
  <c r="L4" i="39"/>
  <c r="H4" i="39"/>
  <c r="K4" i="39" s="1"/>
  <c r="V4" i="39" s="1"/>
  <c r="E4" i="39"/>
  <c r="U3" i="39"/>
  <c r="N3" i="39"/>
  <c r="O3" i="39" s="1"/>
  <c r="L3" i="39"/>
  <c r="M3" i="39" s="1"/>
  <c r="H3" i="39"/>
  <c r="K3" i="39" s="1"/>
  <c r="E3" i="39"/>
  <c r="E20" i="39" s="1"/>
  <c r="L6" i="36"/>
  <c r="H20" i="43" l="1"/>
  <c r="V9" i="43"/>
  <c r="L20" i="43"/>
  <c r="X7" i="43"/>
  <c r="W7" i="43"/>
  <c r="X12" i="43"/>
  <c r="W12" i="43"/>
  <c r="W14" i="43"/>
  <c r="X14" i="43"/>
  <c r="X18" i="43"/>
  <c r="W18" i="43"/>
  <c r="W10" i="43"/>
  <c r="X10" i="43"/>
  <c r="X6" i="43"/>
  <c r="W6" i="43"/>
  <c r="X17" i="43"/>
  <c r="W17" i="43"/>
  <c r="W13" i="43"/>
  <c r="X13" i="43"/>
  <c r="X5" i="43"/>
  <c r="W5" i="43"/>
  <c r="X16" i="43"/>
  <c r="W16" i="43"/>
  <c r="X8" i="43"/>
  <c r="W8" i="43"/>
  <c r="X19" i="43"/>
  <c r="W19" i="43"/>
  <c r="X4" i="43"/>
  <c r="W4" i="43"/>
  <c r="X9" i="43"/>
  <c r="W9" i="43"/>
  <c r="X15" i="43"/>
  <c r="W15" i="43"/>
  <c r="K3" i="43"/>
  <c r="M5" i="43"/>
  <c r="M20" i="43" s="1"/>
  <c r="N20" i="43"/>
  <c r="O20" i="43" s="1"/>
  <c r="W11" i="43"/>
  <c r="H20" i="42"/>
  <c r="V12" i="42"/>
  <c r="O18" i="42"/>
  <c r="O6" i="42"/>
  <c r="O12" i="42"/>
  <c r="O10" i="42"/>
  <c r="O9" i="42"/>
  <c r="E20" i="42"/>
  <c r="N20" i="42"/>
  <c r="L20" i="42"/>
  <c r="V18" i="42"/>
  <c r="X18" i="42" s="1"/>
  <c r="V3" i="42"/>
  <c r="X8" i="42"/>
  <c r="W8" i="42"/>
  <c r="X10" i="42"/>
  <c r="W10" i="42"/>
  <c r="X14" i="42"/>
  <c r="W14" i="42"/>
  <c r="X11" i="42"/>
  <c r="W11" i="42"/>
  <c r="X13" i="42"/>
  <c r="W13" i="42"/>
  <c r="W7" i="42"/>
  <c r="X7" i="42"/>
  <c r="M20" i="42"/>
  <c r="X6" i="42"/>
  <c r="W6" i="42"/>
  <c r="X17" i="42"/>
  <c r="W17" i="42"/>
  <c r="X16" i="42"/>
  <c r="W16" i="42"/>
  <c r="X19" i="42"/>
  <c r="W19" i="42"/>
  <c r="X9" i="42"/>
  <c r="W9" i="42"/>
  <c r="X5" i="42"/>
  <c r="W5" i="42"/>
  <c r="X12" i="42"/>
  <c r="W12" i="42"/>
  <c r="X15" i="42"/>
  <c r="W15" i="42"/>
  <c r="O3" i="42"/>
  <c r="K4" i="42"/>
  <c r="V4" i="42" s="1"/>
  <c r="H20" i="41"/>
  <c r="L20" i="41"/>
  <c r="W5" i="41"/>
  <c r="X5" i="41"/>
  <c r="X8" i="41"/>
  <c r="W8" i="41"/>
  <c r="X17" i="41"/>
  <c r="W17" i="41"/>
  <c r="K20" i="41"/>
  <c r="V20" i="41" s="1"/>
  <c r="X12" i="41"/>
  <c r="W12" i="41"/>
  <c r="W19" i="41"/>
  <c r="X19" i="41"/>
  <c r="X6" i="41"/>
  <c r="W6" i="41"/>
  <c r="X9" i="41"/>
  <c r="W9" i="41"/>
  <c r="X7" i="41"/>
  <c r="W7" i="41"/>
  <c r="W13" i="41"/>
  <c r="X13" i="41"/>
  <c r="W15" i="41"/>
  <c r="X15" i="41"/>
  <c r="X14" i="41"/>
  <c r="W14" i="41"/>
  <c r="X3" i="41"/>
  <c r="W3" i="41"/>
  <c r="X18" i="41"/>
  <c r="W18" i="41"/>
  <c r="W10" i="41"/>
  <c r="X10" i="41"/>
  <c r="W16" i="41"/>
  <c r="X16" i="41"/>
  <c r="M20" i="41"/>
  <c r="W11" i="41"/>
  <c r="K4" i="41"/>
  <c r="V4" i="41" s="1"/>
  <c r="N20" i="41"/>
  <c r="O20" i="41" s="1"/>
  <c r="H20" i="40"/>
  <c r="O6" i="40"/>
  <c r="X5" i="40"/>
  <c r="W5" i="40"/>
  <c r="X8" i="40"/>
  <c r="W8" i="40"/>
  <c r="W4" i="40"/>
  <c r="X4" i="40"/>
  <c r="X11" i="40"/>
  <c r="W11" i="40"/>
  <c r="X17" i="40"/>
  <c r="W17" i="40"/>
  <c r="W10" i="40"/>
  <c r="X10" i="40"/>
  <c r="W13" i="40"/>
  <c r="X13" i="40"/>
  <c r="W18" i="40"/>
  <c r="X18" i="40"/>
  <c r="X7" i="40"/>
  <c r="W7" i="40"/>
  <c r="X14" i="40"/>
  <c r="W14" i="40"/>
  <c r="M20" i="40"/>
  <c r="X6" i="40"/>
  <c r="W6" i="40"/>
  <c r="X9" i="40"/>
  <c r="W9" i="40"/>
  <c r="W16" i="40"/>
  <c r="X16" i="40"/>
  <c r="W19" i="40"/>
  <c r="X19" i="40"/>
  <c r="X12" i="40"/>
  <c r="W12" i="40"/>
  <c r="W15" i="40"/>
  <c r="X15" i="40"/>
  <c r="K3" i="40"/>
  <c r="L20" i="40"/>
  <c r="N20" i="40"/>
  <c r="O20" i="40" s="1"/>
  <c r="W10" i="39"/>
  <c r="X10" i="39"/>
  <c r="W4" i="39"/>
  <c r="X4" i="39"/>
  <c r="W15" i="39"/>
  <c r="X15" i="39"/>
  <c r="X19" i="39"/>
  <c r="W19" i="39"/>
  <c r="M20" i="39"/>
  <c r="X5" i="39"/>
  <c r="W5" i="39"/>
  <c r="W16" i="39"/>
  <c r="X16" i="39"/>
  <c r="X9" i="39"/>
  <c r="W9" i="39"/>
  <c r="W6" i="39"/>
  <c r="X6" i="39"/>
  <c r="X17" i="39"/>
  <c r="W17" i="39"/>
  <c r="W13" i="39"/>
  <c r="X13" i="39"/>
  <c r="X8" i="39"/>
  <c r="W8" i="39"/>
  <c r="V3" i="39"/>
  <c r="K20" i="39"/>
  <c r="V20" i="39" s="1"/>
  <c r="X7" i="39"/>
  <c r="W7" i="39"/>
  <c r="X12" i="39"/>
  <c r="W12" i="39"/>
  <c r="W14" i="39"/>
  <c r="X14" i="39"/>
  <c r="W18" i="39"/>
  <c r="X18" i="39"/>
  <c r="W11" i="39"/>
  <c r="N20" i="39"/>
  <c r="O20" i="39" s="1"/>
  <c r="H20" i="39"/>
  <c r="L20" i="39"/>
  <c r="U20" i="36"/>
  <c r="J20" i="36"/>
  <c r="I20" i="36"/>
  <c r="G20" i="36"/>
  <c r="F20" i="36"/>
  <c r="C20" i="36"/>
  <c r="U19" i="36"/>
  <c r="N19" i="36"/>
  <c r="O19" i="36" s="1"/>
  <c r="L19" i="36"/>
  <c r="M19" i="36" s="1"/>
  <c r="H19" i="36"/>
  <c r="K19" i="36" s="1"/>
  <c r="V19" i="36" s="1"/>
  <c r="E19" i="36"/>
  <c r="N18" i="36"/>
  <c r="O18" i="36" s="1"/>
  <c r="L18" i="36"/>
  <c r="M18" i="36" s="1"/>
  <c r="H18" i="36"/>
  <c r="K18" i="36" s="1"/>
  <c r="V18" i="36" s="1"/>
  <c r="E18" i="36"/>
  <c r="U17" i="36"/>
  <c r="N17" i="36"/>
  <c r="M17" i="36"/>
  <c r="L17" i="36"/>
  <c r="H17" i="36"/>
  <c r="K17" i="36" s="1"/>
  <c r="V17" i="36" s="1"/>
  <c r="E17" i="36"/>
  <c r="O17" i="36" s="1"/>
  <c r="U16" i="36"/>
  <c r="N16" i="36"/>
  <c r="O16" i="36" s="1"/>
  <c r="L16" i="36"/>
  <c r="M16" i="36" s="1"/>
  <c r="H16" i="36"/>
  <c r="K16" i="36" s="1"/>
  <c r="V16" i="36" s="1"/>
  <c r="E16" i="36"/>
  <c r="U15" i="36"/>
  <c r="O15" i="36"/>
  <c r="N15" i="36"/>
  <c r="M15" i="36"/>
  <c r="L15" i="36"/>
  <c r="K15" i="36"/>
  <c r="V15" i="36" s="1"/>
  <c r="H15" i="36"/>
  <c r="E15" i="36"/>
  <c r="U14" i="36"/>
  <c r="N14" i="36"/>
  <c r="O14" i="36" s="1"/>
  <c r="L14" i="36"/>
  <c r="M14" i="36" s="1"/>
  <c r="H14" i="36"/>
  <c r="K14" i="36" s="1"/>
  <c r="V14" i="36" s="1"/>
  <c r="E14" i="36"/>
  <c r="U13" i="36"/>
  <c r="N13" i="36"/>
  <c r="O13" i="36" s="1"/>
  <c r="M13" i="36"/>
  <c r="L13" i="36"/>
  <c r="K13" i="36"/>
  <c r="V13" i="36" s="1"/>
  <c r="H13" i="36"/>
  <c r="E13" i="36"/>
  <c r="U12" i="36"/>
  <c r="N12" i="36"/>
  <c r="O12" i="36" s="1"/>
  <c r="L12" i="36"/>
  <c r="M12" i="36" s="1"/>
  <c r="H12" i="36"/>
  <c r="K12" i="36" s="1"/>
  <c r="V12" i="36" s="1"/>
  <c r="E12" i="36"/>
  <c r="U11" i="36"/>
  <c r="N11" i="36"/>
  <c r="L11" i="36"/>
  <c r="M11" i="36" s="1"/>
  <c r="K11" i="36"/>
  <c r="V11" i="36" s="1"/>
  <c r="E11" i="36"/>
  <c r="O11" i="36" s="1"/>
  <c r="U10" i="36"/>
  <c r="N10" i="36"/>
  <c r="O10" i="36" s="1"/>
  <c r="M10" i="36"/>
  <c r="L10" i="36"/>
  <c r="K10" i="36"/>
  <c r="V10" i="36" s="1"/>
  <c r="H10" i="36"/>
  <c r="E10" i="36"/>
  <c r="U9" i="36"/>
  <c r="N9" i="36"/>
  <c r="O9" i="36" s="1"/>
  <c r="L9" i="36"/>
  <c r="M9" i="36" s="1"/>
  <c r="H9" i="36"/>
  <c r="K9" i="36" s="1"/>
  <c r="V9" i="36" s="1"/>
  <c r="E9" i="36"/>
  <c r="U8" i="36"/>
  <c r="N8" i="36"/>
  <c r="L8" i="36"/>
  <c r="M8" i="36" s="1"/>
  <c r="K8" i="36"/>
  <c r="V8" i="36" s="1"/>
  <c r="H8" i="36"/>
  <c r="E8" i="36"/>
  <c r="O8" i="36" s="1"/>
  <c r="U7" i="36"/>
  <c r="N7" i="36"/>
  <c r="O7" i="36" s="1"/>
  <c r="L7" i="36"/>
  <c r="M7" i="36" s="1"/>
  <c r="H7" i="36"/>
  <c r="K7" i="36" s="1"/>
  <c r="V7" i="36" s="1"/>
  <c r="E7" i="36"/>
  <c r="U6" i="36"/>
  <c r="N6" i="36"/>
  <c r="O6" i="36" s="1"/>
  <c r="M6" i="36"/>
  <c r="H6" i="36"/>
  <c r="K6" i="36" s="1"/>
  <c r="E6" i="36"/>
  <c r="U5" i="36"/>
  <c r="N5" i="36"/>
  <c r="O5" i="36" s="1"/>
  <c r="L5" i="36"/>
  <c r="H5" i="36"/>
  <c r="K5" i="36" s="1"/>
  <c r="E5" i="36"/>
  <c r="U4" i="36"/>
  <c r="N4" i="36"/>
  <c r="O4" i="36" s="1"/>
  <c r="M4" i="36"/>
  <c r="L4" i="36"/>
  <c r="K4" i="36"/>
  <c r="V4" i="36" s="1"/>
  <c r="H4" i="36"/>
  <c r="E4" i="36"/>
  <c r="U3" i="36"/>
  <c r="N3" i="36"/>
  <c r="O3" i="36" s="1"/>
  <c r="L3" i="36"/>
  <c r="M3" i="36" s="1"/>
  <c r="H3" i="36"/>
  <c r="H20" i="36" s="1"/>
  <c r="E3" i="36"/>
  <c r="E20" i="36" s="1"/>
  <c r="U20" i="35"/>
  <c r="J20" i="35"/>
  <c r="I20" i="35"/>
  <c r="G20" i="35"/>
  <c r="F20" i="35"/>
  <c r="C20" i="35"/>
  <c r="U19" i="35"/>
  <c r="N19" i="35"/>
  <c r="O19" i="35" s="1"/>
  <c r="L19" i="35"/>
  <c r="M19" i="35" s="1"/>
  <c r="H19" i="35"/>
  <c r="K19" i="35" s="1"/>
  <c r="V19" i="35" s="1"/>
  <c r="E19" i="35"/>
  <c r="N18" i="35"/>
  <c r="O18" i="35" s="1"/>
  <c r="L18" i="35"/>
  <c r="M18" i="35" s="1"/>
  <c r="H18" i="35"/>
  <c r="K18" i="35" s="1"/>
  <c r="V18" i="35" s="1"/>
  <c r="E18" i="35"/>
  <c r="U17" i="35"/>
  <c r="N17" i="35"/>
  <c r="O17" i="35" s="1"/>
  <c r="M17" i="35"/>
  <c r="L17" i="35"/>
  <c r="K17" i="35"/>
  <c r="V17" i="35" s="1"/>
  <c r="H17" i="35"/>
  <c r="E17" i="35"/>
  <c r="U16" i="35"/>
  <c r="V16" i="35" s="1"/>
  <c r="N16" i="35"/>
  <c r="O16" i="35" s="1"/>
  <c r="L16" i="35"/>
  <c r="M16" i="35" s="1"/>
  <c r="K16" i="35"/>
  <c r="H16" i="35"/>
  <c r="E16" i="35"/>
  <c r="U15" i="35"/>
  <c r="N15" i="35"/>
  <c r="O15" i="35" s="1"/>
  <c r="L15" i="35"/>
  <c r="M15" i="35" s="1"/>
  <c r="K15" i="35"/>
  <c r="V15" i="35" s="1"/>
  <c r="H15" i="35"/>
  <c r="E15" i="35"/>
  <c r="U14" i="35"/>
  <c r="N14" i="35"/>
  <c r="O14" i="35" s="1"/>
  <c r="L14" i="35"/>
  <c r="M14" i="35" s="1"/>
  <c r="K14" i="35"/>
  <c r="V14" i="35" s="1"/>
  <c r="H14" i="35"/>
  <c r="E14" i="35"/>
  <c r="U13" i="35"/>
  <c r="N13" i="35"/>
  <c r="L13" i="35"/>
  <c r="M13" i="35" s="1"/>
  <c r="H13" i="35"/>
  <c r="K13" i="35" s="1"/>
  <c r="V13" i="35" s="1"/>
  <c r="E13" i="35"/>
  <c r="O13" i="35" s="1"/>
  <c r="U12" i="35"/>
  <c r="N12" i="35"/>
  <c r="L12" i="35"/>
  <c r="M12" i="35" s="1"/>
  <c r="H12" i="35"/>
  <c r="K12" i="35" s="1"/>
  <c r="V12" i="35" s="1"/>
  <c r="E12" i="35"/>
  <c r="U11" i="35"/>
  <c r="O11" i="35"/>
  <c r="N11" i="35"/>
  <c r="M11" i="35"/>
  <c r="L11" i="35"/>
  <c r="K11" i="35"/>
  <c r="V11" i="35" s="1"/>
  <c r="E11" i="35"/>
  <c r="U10" i="35"/>
  <c r="N10" i="35"/>
  <c r="L10" i="35"/>
  <c r="M10" i="35" s="1"/>
  <c r="H10" i="35"/>
  <c r="K10" i="35" s="1"/>
  <c r="V10" i="35" s="1"/>
  <c r="E10" i="35"/>
  <c r="O10" i="35" s="1"/>
  <c r="U9" i="35"/>
  <c r="N9" i="35"/>
  <c r="L9" i="35"/>
  <c r="M9" i="35" s="1"/>
  <c r="H9" i="35"/>
  <c r="K9" i="35" s="1"/>
  <c r="V9" i="35" s="1"/>
  <c r="E9" i="35"/>
  <c r="O9" i="35" s="1"/>
  <c r="U8" i="35"/>
  <c r="N8" i="35"/>
  <c r="O8" i="35" s="1"/>
  <c r="L8" i="35"/>
  <c r="M8" i="35" s="1"/>
  <c r="H8" i="35"/>
  <c r="K8" i="35" s="1"/>
  <c r="V8" i="35" s="1"/>
  <c r="E8" i="35"/>
  <c r="U7" i="35"/>
  <c r="O7" i="35"/>
  <c r="N7" i="35"/>
  <c r="M7" i="35"/>
  <c r="L7" i="35"/>
  <c r="H7" i="35"/>
  <c r="K7" i="35" s="1"/>
  <c r="V7" i="35" s="1"/>
  <c r="E7" i="35"/>
  <c r="U6" i="35"/>
  <c r="N6" i="35"/>
  <c r="O6" i="35" s="1"/>
  <c r="M6" i="35"/>
  <c r="L6" i="35"/>
  <c r="H6" i="35"/>
  <c r="K6" i="35" s="1"/>
  <c r="V6" i="35" s="1"/>
  <c r="E6" i="35"/>
  <c r="U5" i="35"/>
  <c r="N5" i="35"/>
  <c r="O5" i="35" s="1"/>
  <c r="M5" i="35"/>
  <c r="L5" i="35"/>
  <c r="K5" i="35"/>
  <c r="V5" i="35" s="1"/>
  <c r="H5" i="35"/>
  <c r="E5" i="35"/>
  <c r="U4" i="35"/>
  <c r="N4" i="35"/>
  <c r="O4" i="35" s="1"/>
  <c r="L4" i="35"/>
  <c r="M4" i="35" s="1"/>
  <c r="K4" i="35"/>
  <c r="V4" i="35" s="1"/>
  <c r="H4" i="35"/>
  <c r="E4" i="35"/>
  <c r="U3" i="35"/>
  <c r="N3" i="35"/>
  <c r="O3" i="35" s="1"/>
  <c r="L3" i="35"/>
  <c r="M3" i="35" s="1"/>
  <c r="K3" i="35"/>
  <c r="H3" i="35"/>
  <c r="E3" i="35"/>
  <c r="E20" i="35" s="1"/>
  <c r="V3" i="43" l="1"/>
  <c r="K20" i="43"/>
  <c r="V20" i="43" s="1"/>
  <c r="O20" i="42"/>
  <c r="W18" i="42"/>
  <c r="X4" i="42"/>
  <c r="W4" i="42"/>
  <c r="X3" i="42"/>
  <c r="W3" i="42"/>
  <c r="K20" i="42"/>
  <c r="V20" i="42" s="1"/>
  <c r="X4" i="41"/>
  <c r="W4" i="41"/>
  <c r="V3" i="40"/>
  <c r="K20" i="40"/>
  <c r="V20" i="40" s="1"/>
  <c r="X3" i="39"/>
  <c r="W3" i="39"/>
  <c r="V5" i="36"/>
  <c r="V6" i="36"/>
  <c r="X6" i="36" s="1"/>
  <c r="L20" i="36"/>
  <c r="X18" i="36"/>
  <c r="W18" i="36"/>
  <c r="W14" i="36"/>
  <c r="X14" i="36"/>
  <c r="X11" i="36"/>
  <c r="W11" i="36"/>
  <c r="W10" i="36"/>
  <c r="X10" i="36"/>
  <c r="X7" i="36"/>
  <c r="W7" i="36"/>
  <c r="X4" i="36"/>
  <c r="W4" i="36"/>
  <c r="X15" i="36"/>
  <c r="W15" i="36"/>
  <c r="X17" i="36"/>
  <c r="W17" i="36"/>
  <c r="X12" i="36"/>
  <c r="W12" i="36"/>
  <c r="X19" i="36"/>
  <c r="W19" i="36"/>
  <c r="X8" i="36"/>
  <c r="W8" i="36"/>
  <c r="W13" i="36"/>
  <c r="X13" i="36"/>
  <c r="X9" i="36"/>
  <c r="W9" i="36"/>
  <c r="X5" i="36"/>
  <c r="W5" i="36"/>
  <c r="X16" i="36"/>
  <c r="W16" i="36"/>
  <c r="M5" i="36"/>
  <c r="M20" i="36" s="1"/>
  <c r="K3" i="36"/>
  <c r="N20" i="36"/>
  <c r="O20" i="36" s="1"/>
  <c r="O12" i="35"/>
  <c r="K20" i="35"/>
  <c r="M20" i="35"/>
  <c r="X16" i="35"/>
  <c r="W16" i="35"/>
  <c r="X11" i="35"/>
  <c r="W11" i="35"/>
  <c r="X6" i="35"/>
  <c r="W6" i="35"/>
  <c r="X7" i="35"/>
  <c r="W7" i="35"/>
  <c r="W10" i="35"/>
  <c r="X10" i="35"/>
  <c r="X5" i="35"/>
  <c r="W5" i="35"/>
  <c r="W13" i="35"/>
  <c r="X13" i="35"/>
  <c r="X17" i="35"/>
  <c r="W17" i="35"/>
  <c r="X14" i="35"/>
  <c r="W14" i="35"/>
  <c r="W18" i="35"/>
  <c r="X18" i="35"/>
  <c r="V20" i="35"/>
  <c r="W15" i="35"/>
  <c r="X15" i="35"/>
  <c r="W4" i="35"/>
  <c r="X4" i="35"/>
  <c r="X9" i="35"/>
  <c r="W9" i="35"/>
  <c r="X19" i="35"/>
  <c r="W19" i="35"/>
  <c r="X8" i="35"/>
  <c r="W8" i="35"/>
  <c r="X12" i="35"/>
  <c r="W12" i="35"/>
  <c r="H20" i="35"/>
  <c r="V3" i="35"/>
  <c r="L20" i="35"/>
  <c r="N20" i="35"/>
  <c r="O20" i="35" s="1"/>
  <c r="X3" i="43" l="1"/>
  <c r="W3" i="43"/>
  <c r="W3" i="40"/>
  <c r="X3" i="40"/>
  <c r="W6" i="36"/>
  <c r="V3" i="36"/>
  <c r="K20" i="36"/>
  <c r="V20" i="36" s="1"/>
  <c r="X3" i="35"/>
  <c r="W3" i="35"/>
  <c r="X3" i="36" l="1"/>
  <c r="W3" i="36"/>
  <c r="U20" i="34"/>
  <c r="J20" i="34"/>
  <c r="I20" i="34"/>
  <c r="G20" i="34"/>
  <c r="F20" i="34"/>
  <c r="C20" i="34"/>
  <c r="U19" i="34"/>
  <c r="O19" i="34"/>
  <c r="N19" i="34"/>
  <c r="L19" i="34"/>
  <c r="M19" i="34" s="1"/>
  <c r="H19" i="34"/>
  <c r="K19" i="34" s="1"/>
  <c r="E19" i="34"/>
  <c r="N18" i="34"/>
  <c r="O18" i="34" s="1"/>
  <c r="L18" i="34"/>
  <c r="M18" i="34" s="1"/>
  <c r="H18" i="34"/>
  <c r="K18" i="34" s="1"/>
  <c r="V18" i="34" s="1"/>
  <c r="E18" i="34"/>
  <c r="U17" i="34"/>
  <c r="O17" i="34"/>
  <c r="N17" i="34"/>
  <c r="L17" i="34"/>
  <c r="M17" i="34" s="1"/>
  <c r="H17" i="34"/>
  <c r="K17" i="34" s="1"/>
  <c r="E17" i="34"/>
  <c r="U16" i="34"/>
  <c r="O16" i="34"/>
  <c r="N16" i="34"/>
  <c r="L16" i="34"/>
  <c r="M16" i="34" s="1"/>
  <c r="H16" i="34"/>
  <c r="K16" i="34" s="1"/>
  <c r="E16" i="34"/>
  <c r="U15" i="34"/>
  <c r="N15" i="34"/>
  <c r="O15" i="34" s="1"/>
  <c r="M15" i="34"/>
  <c r="L15" i="34"/>
  <c r="H15" i="34"/>
  <c r="K15" i="34" s="1"/>
  <c r="E15" i="34"/>
  <c r="U14" i="34"/>
  <c r="N14" i="34"/>
  <c r="M14" i="34"/>
  <c r="L14" i="34"/>
  <c r="H14" i="34"/>
  <c r="K14" i="34" s="1"/>
  <c r="V14" i="34" s="1"/>
  <c r="E14" i="34"/>
  <c r="O14" i="34" s="1"/>
  <c r="U13" i="34"/>
  <c r="N13" i="34"/>
  <c r="O13" i="34" s="1"/>
  <c r="L13" i="34"/>
  <c r="M13" i="34" s="1"/>
  <c r="H13" i="34"/>
  <c r="K13" i="34" s="1"/>
  <c r="E13" i="34"/>
  <c r="U12" i="34"/>
  <c r="N12" i="34"/>
  <c r="O12" i="34" s="1"/>
  <c r="L12" i="34"/>
  <c r="M12" i="34" s="1"/>
  <c r="H12" i="34"/>
  <c r="K12" i="34" s="1"/>
  <c r="V12" i="34" s="1"/>
  <c r="E12" i="34"/>
  <c r="U11" i="34"/>
  <c r="V11" i="34" s="1"/>
  <c r="W11" i="34" s="1"/>
  <c r="N11" i="34"/>
  <c r="O11" i="34" s="1"/>
  <c r="L11" i="34"/>
  <c r="M11" i="34" s="1"/>
  <c r="K11" i="34"/>
  <c r="E11" i="34"/>
  <c r="U10" i="34"/>
  <c r="N10" i="34"/>
  <c r="O10" i="34" s="1"/>
  <c r="L10" i="34"/>
  <c r="M10" i="34" s="1"/>
  <c r="K10" i="34"/>
  <c r="V10" i="34" s="1"/>
  <c r="H10" i="34"/>
  <c r="E10" i="34"/>
  <c r="U9" i="34"/>
  <c r="N9" i="34"/>
  <c r="O9" i="34" s="1"/>
  <c r="L9" i="34"/>
  <c r="M9" i="34" s="1"/>
  <c r="K9" i="34"/>
  <c r="H9" i="34"/>
  <c r="E9" i="34"/>
  <c r="U8" i="34"/>
  <c r="N8" i="34"/>
  <c r="O8" i="34" s="1"/>
  <c r="L8" i="34"/>
  <c r="M8" i="34" s="1"/>
  <c r="H8" i="34"/>
  <c r="K8" i="34" s="1"/>
  <c r="E8" i="34"/>
  <c r="U7" i="34"/>
  <c r="N7" i="34"/>
  <c r="O7" i="34" s="1"/>
  <c r="L7" i="34"/>
  <c r="M7" i="34" s="1"/>
  <c r="H7" i="34"/>
  <c r="K7" i="34" s="1"/>
  <c r="V7" i="34" s="1"/>
  <c r="E7" i="34"/>
  <c r="U6" i="34"/>
  <c r="O6" i="34"/>
  <c r="N6" i="34"/>
  <c r="L6" i="34"/>
  <c r="M6" i="34" s="1"/>
  <c r="H6" i="34"/>
  <c r="K6" i="34" s="1"/>
  <c r="E6" i="34"/>
  <c r="U5" i="34"/>
  <c r="O5" i="34"/>
  <c r="N5" i="34"/>
  <c r="L5" i="34"/>
  <c r="M5" i="34" s="1"/>
  <c r="H5" i="34"/>
  <c r="K5" i="34" s="1"/>
  <c r="E5" i="34"/>
  <c r="U4" i="34"/>
  <c r="N4" i="34"/>
  <c r="O4" i="34" s="1"/>
  <c r="M4" i="34"/>
  <c r="L4" i="34"/>
  <c r="H4" i="34"/>
  <c r="K4" i="34" s="1"/>
  <c r="V4" i="34" s="1"/>
  <c r="E4" i="34"/>
  <c r="U3" i="34"/>
  <c r="N3" i="34"/>
  <c r="O3" i="34" s="1"/>
  <c r="M3" i="34"/>
  <c r="L3" i="34"/>
  <c r="L20" i="34" s="1"/>
  <c r="H3" i="34"/>
  <c r="H20" i="34" s="1"/>
  <c r="E3" i="34"/>
  <c r="E20" i="34" s="1"/>
  <c r="U20" i="33"/>
  <c r="J20" i="33"/>
  <c r="I20" i="33"/>
  <c r="G20" i="33"/>
  <c r="F20" i="33"/>
  <c r="C20" i="33"/>
  <c r="U19" i="33"/>
  <c r="N19" i="33"/>
  <c r="O19" i="33" s="1"/>
  <c r="L19" i="33"/>
  <c r="M19" i="33" s="1"/>
  <c r="H19" i="33"/>
  <c r="K19" i="33" s="1"/>
  <c r="V19" i="33" s="1"/>
  <c r="E19" i="33"/>
  <c r="N18" i="33"/>
  <c r="O18" i="33" s="1"/>
  <c r="L18" i="33"/>
  <c r="M18" i="33" s="1"/>
  <c r="H18" i="33"/>
  <c r="K18" i="33" s="1"/>
  <c r="V18" i="33" s="1"/>
  <c r="E18" i="33"/>
  <c r="U17" i="33"/>
  <c r="O17" i="33"/>
  <c r="N17" i="33"/>
  <c r="L17" i="33"/>
  <c r="M17" i="33" s="1"/>
  <c r="H17" i="33"/>
  <c r="K17" i="33" s="1"/>
  <c r="V17" i="33" s="1"/>
  <c r="E17" i="33"/>
  <c r="U16" i="33"/>
  <c r="N16" i="33"/>
  <c r="O16" i="33" s="1"/>
  <c r="L16" i="33"/>
  <c r="M16" i="33" s="1"/>
  <c r="H16" i="33"/>
  <c r="K16" i="33" s="1"/>
  <c r="V16" i="33" s="1"/>
  <c r="E16" i="33"/>
  <c r="U15" i="33"/>
  <c r="N15" i="33"/>
  <c r="O15" i="33" s="1"/>
  <c r="M15" i="33"/>
  <c r="L15" i="33"/>
  <c r="H15" i="33"/>
  <c r="K15" i="33" s="1"/>
  <c r="V15" i="33" s="1"/>
  <c r="E15" i="33"/>
  <c r="U14" i="33"/>
  <c r="N14" i="33"/>
  <c r="O14" i="33" s="1"/>
  <c r="L14" i="33"/>
  <c r="M14" i="33" s="1"/>
  <c r="H14" i="33"/>
  <c r="K14" i="33" s="1"/>
  <c r="V14" i="33" s="1"/>
  <c r="E14" i="33"/>
  <c r="U13" i="33"/>
  <c r="N13" i="33"/>
  <c r="O13" i="33" s="1"/>
  <c r="L13" i="33"/>
  <c r="M13" i="33" s="1"/>
  <c r="K13" i="33"/>
  <c r="V13" i="33" s="1"/>
  <c r="H13" i="33"/>
  <c r="E13" i="33"/>
  <c r="U12" i="33"/>
  <c r="N12" i="33"/>
  <c r="O12" i="33" s="1"/>
  <c r="L12" i="33"/>
  <c r="M12" i="33" s="1"/>
  <c r="H12" i="33"/>
  <c r="K12" i="33" s="1"/>
  <c r="V12" i="33" s="1"/>
  <c r="E12" i="33"/>
  <c r="V11" i="33"/>
  <c r="X11" i="33" s="1"/>
  <c r="U11" i="33"/>
  <c r="N11" i="33"/>
  <c r="O11" i="33" s="1"/>
  <c r="L11" i="33"/>
  <c r="M11" i="33" s="1"/>
  <c r="K11" i="33"/>
  <c r="E11" i="33"/>
  <c r="U10" i="33"/>
  <c r="N10" i="33"/>
  <c r="O10" i="33" s="1"/>
  <c r="L10" i="33"/>
  <c r="M10" i="33" s="1"/>
  <c r="K10" i="33"/>
  <c r="V10" i="33" s="1"/>
  <c r="H10" i="33"/>
  <c r="E10" i="33"/>
  <c r="U9" i="33"/>
  <c r="N9" i="33"/>
  <c r="O9" i="33" s="1"/>
  <c r="L9" i="33"/>
  <c r="M9" i="33" s="1"/>
  <c r="H9" i="33"/>
  <c r="K9" i="33" s="1"/>
  <c r="V9" i="33" s="1"/>
  <c r="E9" i="33"/>
  <c r="U8" i="33"/>
  <c r="N8" i="33"/>
  <c r="O8" i="33" s="1"/>
  <c r="L8" i="33"/>
  <c r="M8" i="33" s="1"/>
  <c r="H8" i="33"/>
  <c r="K8" i="33" s="1"/>
  <c r="V8" i="33" s="1"/>
  <c r="E8" i="33"/>
  <c r="U7" i="33"/>
  <c r="N7" i="33"/>
  <c r="O7" i="33" s="1"/>
  <c r="L7" i="33"/>
  <c r="M7" i="33" s="1"/>
  <c r="H7" i="33"/>
  <c r="K7" i="33" s="1"/>
  <c r="V7" i="33" s="1"/>
  <c r="E7" i="33"/>
  <c r="U6" i="33"/>
  <c r="N6" i="33"/>
  <c r="O6" i="33" s="1"/>
  <c r="L6" i="33"/>
  <c r="M6" i="33" s="1"/>
  <c r="H6" i="33"/>
  <c r="K6" i="33" s="1"/>
  <c r="V6" i="33" s="1"/>
  <c r="E6" i="33"/>
  <c r="U5" i="33"/>
  <c r="N5" i="33"/>
  <c r="O5" i="33" s="1"/>
  <c r="L5" i="33"/>
  <c r="M5" i="33" s="1"/>
  <c r="H5" i="33"/>
  <c r="K5" i="33" s="1"/>
  <c r="V5" i="33" s="1"/>
  <c r="E5" i="33"/>
  <c r="U4" i="33"/>
  <c r="N4" i="33"/>
  <c r="O4" i="33" s="1"/>
  <c r="M4" i="33"/>
  <c r="L4" i="33"/>
  <c r="H4" i="33"/>
  <c r="K4" i="33" s="1"/>
  <c r="V4" i="33" s="1"/>
  <c r="E4" i="33"/>
  <c r="U3" i="33"/>
  <c r="N3" i="33"/>
  <c r="O3" i="33" s="1"/>
  <c r="L3" i="33"/>
  <c r="M3" i="33" s="1"/>
  <c r="H3" i="33"/>
  <c r="E3" i="33"/>
  <c r="E20" i="33" s="1"/>
  <c r="M20" i="32"/>
  <c r="M4" i="32"/>
  <c r="M5" i="32"/>
  <c r="M6" i="32"/>
  <c r="M7" i="32"/>
  <c r="M8" i="32"/>
  <c r="M9" i="32"/>
  <c r="M10" i="32"/>
  <c r="M11" i="32"/>
  <c r="M12" i="32"/>
  <c r="M13" i="32"/>
  <c r="M14" i="32"/>
  <c r="M15" i="32"/>
  <c r="M16" i="32"/>
  <c r="M17" i="32"/>
  <c r="M18" i="32"/>
  <c r="M19" i="32"/>
  <c r="M3" i="32"/>
  <c r="U20" i="32"/>
  <c r="J20" i="32"/>
  <c r="I20" i="32"/>
  <c r="G20" i="32"/>
  <c r="F20" i="32"/>
  <c r="C20" i="32"/>
  <c r="U19" i="32"/>
  <c r="N19" i="32"/>
  <c r="O19" i="32" s="1"/>
  <c r="L19" i="32"/>
  <c r="H19" i="32"/>
  <c r="K19" i="32" s="1"/>
  <c r="V19" i="32" s="1"/>
  <c r="E19" i="32"/>
  <c r="N18" i="32"/>
  <c r="L18" i="32"/>
  <c r="H18" i="32"/>
  <c r="K18" i="32" s="1"/>
  <c r="V18" i="32" s="1"/>
  <c r="E18" i="32"/>
  <c r="U17" i="32"/>
  <c r="O17" i="32"/>
  <c r="N17" i="32"/>
  <c r="L17" i="32"/>
  <c r="K17" i="32"/>
  <c r="V17" i="32" s="1"/>
  <c r="H17" i="32"/>
  <c r="E17" i="32"/>
  <c r="U16" i="32"/>
  <c r="N16" i="32"/>
  <c r="L16" i="32"/>
  <c r="H16" i="32"/>
  <c r="K16" i="32" s="1"/>
  <c r="E16" i="32"/>
  <c r="O16" i="32" s="1"/>
  <c r="U15" i="32"/>
  <c r="N15" i="32"/>
  <c r="O15" i="32" s="1"/>
  <c r="L15" i="32"/>
  <c r="H15" i="32"/>
  <c r="K15" i="32" s="1"/>
  <c r="V15" i="32" s="1"/>
  <c r="E15" i="32"/>
  <c r="U14" i="32"/>
  <c r="N14" i="32"/>
  <c r="L14" i="32"/>
  <c r="H14" i="32"/>
  <c r="K14" i="32" s="1"/>
  <c r="V14" i="32" s="1"/>
  <c r="E14" i="32"/>
  <c r="U13" i="32"/>
  <c r="O13" i="32"/>
  <c r="N13" i="32"/>
  <c r="L13" i="32"/>
  <c r="H13" i="32"/>
  <c r="K13" i="32" s="1"/>
  <c r="V13" i="32" s="1"/>
  <c r="E13" i="32"/>
  <c r="U12" i="32"/>
  <c r="N12" i="32"/>
  <c r="L12" i="32"/>
  <c r="H12" i="32"/>
  <c r="K12" i="32" s="1"/>
  <c r="E12" i="32"/>
  <c r="O12" i="32" s="1"/>
  <c r="U11" i="32"/>
  <c r="N11" i="32"/>
  <c r="O11" i="32" s="1"/>
  <c r="L11" i="32"/>
  <c r="K11" i="32"/>
  <c r="V11" i="32" s="1"/>
  <c r="E11" i="32"/>
  <c r="U10" i="32"/>
  <c r="N10" i="32"/>
  <c r="L10" i="32"/>
  <c r="H10" i="32"/>
  <c r="K10" i="32" s="1"/>
  <c r="V10" i="32" s="1"/>
  <c r="E10" i="32"/>
  <c r="U9" i="32"/>
  <c r="N9" i="32"/>
  <c r="L9" i="32"/>
  <c r="H9" i="32"/>
  <c r="K9" i="32" s="1"/>
  <c r="V9" i="32" s="1"/>
  <c r="E9" i="32"/>
  <c r="U8" i="32"/>
  <c r="N8" i="32"/>
  <c r="O8" i="32" s="1"/>
  <c r="L8" i="32"/>
  <c r="H8" i="32"/>
  <c r="K8" i="32" s="1"/>
  <c r="V8" i="32" s="1"/>
  <c r="E8" i="32"/>
  <c r="U7" i="32"/>
  <c r="N7" i="32"/>
  <c r="L7" i="32"/>
  <c r="H7" i="32"/>
  <c r="K7" i="32" s="1"/>
  <c r="V7" i="32" s="1"/>
  <c r="E7" i="32"/>
  <c r="O7" i="32" s="1"/>
  <c r="U6" i="32"/>
  <c r="N6" i="32"/>
  <c r="O6" i="32" s="1"/>
  <c r="L6" i="32"/>
  <c r="H6" i="32"/>
  <c r="K6" i="32" s="1"/>
  <c r="E6" i="32"/>
  <c r="U5" i="32"/>
  <c r="N5" i="32"/>
  <c r="O5" i="32" s="1"/>
  <c r="L5" i="32"/>
  <c r="H5" i="32"/>
  <c r="K5" i="32" s="1"/>
  <c r="V5" i="32" s="1"/>
  <c r="E5" i="32"/>
  <c r="U4" i="32"/>
  <c r="N4" i="32"/>
  <c r="L4" i="32"/>
  <c r="H4" i="32"/>
  <c r="K4" i="32" s="1"/>
  <c r="V4" i="32" s="1"/>
  <c r="E4" i="32"/>
  <c r="U3" i="32"/>
  <c r="N3" i="32"/>
  <c r="L3" i="32"/>
  <c r="H3" i="32"/>
  <c r="E3" i="32"/>
  <c r="T20" i="31"/>
  <c r="J20" i="31"/>
  <c r="I20" i="31"/>
  <c r="G20" i="31"/>
  <c r="F20" i="31"/>
  <c r="C20" i="31"/>
  <c r="T19" i="31"/>
  <c r="M19" i="31"/>
  <c r="N19" i="31" s="1"/>
  <c r="L19" i="31"/>
  <c r="K19" i="31"/>
  <c r="U19" i="31" s="1"/>
  <c r="H19" i="31"/>
  <c r="E19" i="31"/>
  <c r="N18" i="31"/>
  <c r="M18" i="31"/>
  <c r="L18" i="31"/>
  <c r="H18" i="31"/>
  <c r="K18" i="31" s="1"/>
  <c r="U18" i="31" s="1"/>
  <c r="E18" i="31"/>
  <c r="U17" i="31"/>
  <c r="W17" i="31" s="1"/>
  <c r="T17" i="31"/>
  <c r="N17" i="31"/>
  <c r="M17" i="31"/>
  <c r="L17" i="31"/>
  <c r="K17" i="31"/>
  <c r="H17" i="31"/>
  <c r="E17" i="31"/>
  <c r="T16" i="31"/>
  <c r="N16" i="31"/>
  <c r="M16" i="31"/>
  <c r="L16" i="31"/>
  <c r="H16" i="31"/>
  <c r="K16" i="31" s="1"/>
  <c r="U16" i="31" s="1"/>
  <c r="E16" i="31"/>
  <c r="T15" i="31"/>
  <c r="M15" i="31"/>
  <c r="N15" i="31" s="1"/>
  <c r="L15" i="31"/>
  <c r="H15" i="31"/>
  <c r="K15" i="31" s="1"/>
  <c r="U15" i="31" s="1"/>
  <c r="E15" i="31"/>
  <c r="T14" i="31"/>
  <c r="N14" i="31"/>
  <c r="M14" i="31"/>
  <c r="L14" i="31"/>
  <c r="H14" i="31"/>
  <c r="K14" i="31" s="1"/>
  <c r="U14" i="31" s="1"/>
  <c r="E14" i="31"/>
  <c r="U13" i="31"/>
  <c r="W13" i="31" s="1"/>
  <c r="T13" i="31"/>
  <c r="N13" i="31"/>
  <c r="M13" i="31"/>
  <c r="L13" i="31"/>
  <c r="K13" i="31"/>
  <c r="H13" i="31"/>
  <c r="E13" i="31"/>
  <c r="T12" i="31"/>
  <c r="N12" i="31"/>
  <c r="M12" i="31"/>
  <c r="L12" i="31"/>
  <c r="H12" i="31"/>
  <c r="K12" i="31" s="1"/>
  <c r="U12" i="31" s="1"/>
  <c r="E12" i="31"/>
  <c r="U11" i="31"/>
  <c r="W11" i="31" s="1"/>
  <c r="T11" i="31"/>
  <c r="M11" i="31"/>
  <c r="N11" i="31" s="1"/>
  <c r="L11" i="31"/>
  <c r="K11" i="31"/>
  <c r="E11" i="31"/>
  <c r="T10" i="31"/>
  <c r="M10" i="31"/>
  <c r="N10" i="31" s="1"/>
  <c r="L10" i="31"/>
  <c r="K10" i="31"/>
  <c r="U10" i="31" s="1"/>
  <c r="H10" i="31"/>
  <c r="E10" i="31"/>
  <c r="T9" i="31"/>
  <c r="M9" i="31"/>
  <c r="N9" i="31" s="1"/>
  <c r="L9" i="31"/>
  <c r="K9" i="31"/>
  <c r="H9" i="31"/>
  <c r="E9" i="31"/>
  <c r="T8" i="31"/>
  <c r="M8" i="31"/>
  <c r="N8" i="31" s="1"/>
  <c r="L8" i="31"/>
  <c r="H8" i="31"/>
  <c r="K8" i="31" s="1"/>
  <c r="U8" i="31" s="1"/>
  <c r="E8" i="31"/>
  <c r="T7" i="31"/>
  <c r="M7" i="31"/>
  <c r="L7" i="31"/>
  <c r="K7" i="31"/>
  <c r="U7" i="31" s="1"/>
  <c r="H7" i="31"/>
  <c r="E7" i="31"/>
  <c r="N7" i="31" s="1"/>
  <c r="T6" i="31"/>
  <c r="M6" i="31"/>
  <c r="N6" i="31" s="1"/>
  <c r="L6" i="31"/>
  <c r="K6" i="31"/>
  <c r="H6" i="31"/>
  <c r="E6" i="31"/>
  <c r="T5" i="31"/>
  <c r="M5" i="31"/>
  <c r="N5" i="31" s="1"/>
  <c r="L5" i="31"/>
  <c r="K5" i="31"/>
  <c r="U5" i="31" s="1"/>
  <c r="H5" i="31"/>
  <c r="E5" i="31"/>
  <c r="T4" i="31"/>
  <c r="M4" i="31"/>
  <c r="N4" i="31" s="1"/>
  <c r="L4" i="31"/>
  <c r="H4" i="31"/>
  <c r="K4" i="31" s="1"/>
  <c r="U4" i="31" s="1"/>
  <c r="E4" i="31"/>
  <c r="T3" i="31"/>
  <c r="M3" i="31"/>
  <c r="M20" i="31" s="1"/>
  <c r="N20" i="31" s="1"/>
  <c r="L3" i="31"/>
  <c r="L20" i="31" s="1"/>
  <c r="K3" i="31"/>
  <c r="H3" i="31"/>
  <c r="H20" i="31" s="1"/>
  <c r="E3" i="31"/>
  <c r="E20" i="31" s="1"/>
  <c r="T20" i="30"/>
  <c r="J20" i="30"/>
  <c r="I20" i="30"/>
  <c r="G20" i="30"/>
  <c r="F20" i="30"/>
  <c r="C20" i="30"/>
  <c r="T19" i="30"/>
  <c r="M19" i="30"/>
  <c r="N19" i="30" s="1"/>
  <c r="L19" i="30"/>
  <c r="H19" i="30"/>
  <c r="K19" i="30" s="1"/>
  <c r="U19" i="30" s="1"/>
  <c r="E19" i="30"/>
  <c r="M18" i="30"/>
  <c r="N18" i="30" s="1"/>
  <c r="L18" i="30"/>
  <c r="H18" i="30"/>
  <c r="K18" i="30" s="1"/>
  <c r="U18" i="30" s="1"/>
  <c r="E18" i="30"/>
  <c r="T17" i="30"/>
  <c r="M17" i="30"/>
  <c r="N17" i="30" s="1"/>
  <c r="L17" i="30"/>
  <c r="K17" i="30"/>
  <c r="U17" i="30" s="1"/>
  <c r="H17" i="30"/>
  <c r="E17" i="30"/>
  <c r="T16" i="30"/>
  <c r="M16" i="30"/>
  <c r="N16" i="30" s="1"/>
  <c r="L16" i="30"/>
  <c r="H16" i="30"/>
  <c r="K16" i="30" s="1"/>
  <c r="U16" i="30" s="1"/>
  <c r="E16" i="30"/>
  <c r="T15" i="30"/>
  <c r="M15" i="30"/>
  <c r="L15" i="30"/>
  <c r="H15" i="30"/>
  <c r="K15" i="30" s="1"/>
  <c r="U15" i="30" s="1"/>
  <c r="E15" i="30"/>
  <c r="N15" i="30" s="1"/>
  <c r="T14" i="30"/>
  <c r="M14" i="30"/>
  <c r="N14" i="30" s="1"/>
  <c r="L14" i="30"/>
  <c r="H14" i="30"/>
  <c r="K14" i="30" s="1"/>
  <c r="U14" i="30" s="1"/>
  <c r="E14" i="30"/>
  <c r="T13" i="30"/>
  <c r="M13" i="30"/>
  <c r="N13" i="30" s="1"/>
  <c r="L13" i="30"/>
  <c r="K13" i="30"/>
  <c r="U13" i="30" s="1"/>
  <c r="H13" i="30"/>
  <c r="E13" i="30"/>
  <c r="T12" i="30"/>
  <c r="M12" i="30"/>
  <c r="N12" i="30" s="1"/>
  <c r="L12" i="30"/>
  <c r="H12" i="30"/>
  <c r="K12" i="30" s="1"/>
  <c r="U12" i="30" s="1"/>
  <c r="E12" i="30"/>
  <c r="T11" i="30"/>
  <c r="U11" i="30" s="1"/>
  <c r="M11" i="30"/>
  <c r="L11" i="30"/>
  <c r="K11" i="30"/>
  <c r="E11" i="30"/>
  <c r="N11" i="30" s="1"/>
  <c r="T10" i="30"/>
  <c r="M10" i="30"/>
  <c r="N10" i="30" s="1"/>
  <c r="L10" i="30"/>
  <c r="H10" i="30"/>
  <c r="K10" i="30" s="1"/>
  <c r="U10" i="30" s="1"/>
  <c r="E10" i="30"/>
  <c r="T9" i="30"/>
  <c r="M9" i="30"/>
  <c r="N9" i="30" s="1"/>
  <c r="L9" i="30"/>
  <c r="H9" i="30"/>
  <c r="K9" i="30" s="1"/>
  <c r="U9" i="30" s="1"/>
  <c r="E9" i="30"/>
  <c r="T8" i="30"/>
  <c r="U8" i="30" s="1"/>
  <c r="M8" i="30"/>
  <c r="N8" i="30" s="1"/>
  <c r="L8" i="30"/>
  <c r="K8" i="30"/>
  <c r="H8" i="30"/>
  <c r="E8" i="30"/>
  <c r="T7" i="30"/>
  <c r="N7" i="30"/>
  <c r="M7" i="30"/>
  <c r="L7" i="30"/>
  <c r="H7" i="30"/>
  <c r="K7" i="30" s="1"/>
  <c r="U7" i="30" s="1"/>
  <c r="E7" i="30"/>
  <c r="T6" i="30"/>
  <c r="M6" i="30"/>
  <c r="N6" i="30" s="1"/>
  <c r="L6" i="30"/>
  <c r="H6" i="30"/>
  <c r="K6" i="30" s="1"/>
  <c r="U6" i="30" s="1"/>
  <c r="E6" i="30"/>
  <c r="T5" i="30"/>
  <c r="M5" i="30"/>
  <c r="N5" i="30" s="1"/>
  <c r="L5" i="30"/>
  <c r="H5" i="30"/>
  <c r="K5" i="30" s="1"/>
  <c r="U5" i="30" s="1"/>
  <c r="E5" i="30"/>
  <c r="T4" i="30"/>
  <c r="U4" i="30" s="1"/>
  <c r="M4" i="30"/>
  <c r="N4" i="30" s="1"/>
  <c r="L4" i="30"/>
  <c r="L20" i="30" s="1"/>
  <c r="K4" i="30"/>
  <c r="H4" i="30"/>
  <c r="E4" i="30"/>
  <c r="T3" i="30"/>
  <c r="N3" i="30"/>
  <c r="M3" i="30"/>
  <c r="M20" i="30" s="1"/>
  <c r="L3" i="30"/>
  <c r="H3" i="30"/>
  <c r="H20" i="30" s="1"/>
  <c r="E3" i="30"/>
  <c r="E20" i="30" s="1"/>
  <c r="T20" i="29"/>
  <c r="J20" i="29"/>
  <c r="I20" i="29"/>
  <c r="G20" i="29"/>
  <c r="F20" i="29"/>
  <c r="C20" i="29"/>
  <c r="T19" i="29"/>
  <c r="N19" i="29"/>
  <c r="M19" i="29"/>
  <c r="L19" i="29"/>
  <c r="K19" i="29"/>
  <c r="U19" i="29" s="1"/>
  <c r="H19" i="29"/>
  <c r="E19" i="29"/>
  <c r="N18" i="29"/>
  <c r="M18" i="29"/>
  <c r="L18" i="29"/>
  <c r="H18" i="29"/>
  <c r="K18" i="29" s="1"/>
  <c r="U18" i="29" s="1"/>
  <c r="V18" i="29" s="1"/>
  <c r="E18" i="29"/>
  <c r="T17" i="29"/>
  <c r="M17" i="29"/>
  <c r="N17" i="29" s="1"/>
  <c r="L17" i="29"/>
  <c r="H17" i="29"/>
  <c r="K17" i="29" s="1"/>
  <c r="U17" i="29" s="1"/>
  <c r="E17" i="29"/>
  <c r="T16" i="29"/>
  <c r="M16" i="29"/>
  <c r="N16" i="29" s="1"/>
  <c r="L16" i="29"/>
  <c r="K16" i="29"/>
  <c r="U16" i="29" s="1"/>
  <c r="H16" i="29"/>
  <c r="E16" i="29"/>
  <c r="T15" i="29"/>
  <c r="M15" i="29"/>
  <c r="N15" i="29" s="1"/>
  <c r="L15" i="29"/>
  <c r="H15" i="29"/>
  <c r="K15" i="29" s="1"/>
  <c r="U15" i="29" s="1"/>
  <c r="E15" i="29"/>
  <c r="T14" i="29"/>
  <c r="N14" i="29"/>
  <c r="M14" i="29"/>
  <c r="L14" i="29"/>
  <c r="H14" i="29"/>
  <c r="K14" i="29" s="1"/>
  <c r="E14" i="29"/>
  <c r="T13" i="29"/>
  <c r="M13" i="29"/>
  <c r="N13" i="29" s="1"/>
  <c r="L13" i="29"/>
  <c r="H13" i="29"/>
  <c r="K11" i="29" s="1"/>
  <c r="U11" i="29" s="1"/>
  <c r="E13" i="29"/>
  <c r="T12" i="29"/>
  <c r="M12" i="29"/>
  <c r="N12" i="29" s="1"/>
  <c r="L12" i="29"/>
  <c r="H12" i="29"/>
  <c r="K12" i="29" s="1"/>
  <c r="E12" i="29"/>
  <c r="T11" i="29"/>
  <c r="M11" i="29"/>
  <c r="N11" i="29" s="1"/>
  <c r="L11" i="29"/>
  <c r="E11" i="29"/>
  <c r="T10" i="29"/>
  <c r="U10" i="29" s="1"/>
  <c r="M10" i="29"/>
  <c r="N10" i="29" s="1"/>
  <c r="L10" i="29"/>
  <c r="K10" i="29"/>
  <c r="H10" i="29"/>
  <c r="E10" i="29"/>
  <c r="T9" i="29"/>
  <c r="M9" i="29"/>
  <c r="N9" i="29" s="1"/>
  <c r="L9" i="29"/>
  <c r="H9" i="29"/>
  <c r="K9" i="29" s="1"/>
  <c r="U9" i="29" s="1"/>
  <c r="E9" i="29"/>
  <c r="T8" i="29"/>
  <c r="M8" i="29"/>
  <c r="N8" i="29" s="1"/>
  <c r="L8" i="29"/>
  <c r="K8" i="29"/>
  <c r="H8" i="29"/>
  <c r="E8" i="29"/>
  <c r="T7" i="29"/>
  <c r="M7" i="29"/>
  <c r="N7" i="29" s="1"/>
  <c r="L7" i="29"/>
  <c r="H7" i="29"/>
  <c r="K7" i="29" s="1"/>
  <c r="U7" i="29" s="1"/>
  <c r="E7" i="29"/>
  <c r="T6" i="29"/>
  <c r="M6" i="29"/>
  <c r="N6" i="29" s="1"/>
  <c r="L6" i="29"/>
  <c r="K6" i="29"/>
  <c r="H6" i="29"/>
  <c r="E6" i="29"/>
  <c r="T5" i="29"/>
  <c r="M5" i="29"/>
  <c r="N5" i="29" s="1"/>
  <c r="L5" i="29"/>
  <c r="H5" i="29"/>
  <c r="K5" i="29" s="1"/>
  <c r="E5" i="29"/>
  <c r="T4" i="29"/>
  <c r="M4" i="29"/>
  <c r="N4" i="29" s="1"/>
  <c r="L4" i="29"/>
  <c r="K4" i="29"/>
  <c r="U4" i="29" s="1"/>
  <c r="H4" i="29"/>
  <c r="E4" i="29"/>
  <c r="T3" i="29"/>
  <c r="M3" i="29"/>
  <c r="L3" i="29"/>
  <c r="K3" i="29"/>
  <c r="H3" i="29"/>
  <c r="E3" i="29"/>
  <c r="E20" i="29" s="1"/>
  <c r="H3" i="28"/>
  <c r="H4" i="28"/>
  <c r="H5" i="28"/>
  <c r="H6" i="28"/>
  <c r="H7" i="28"/>
  <c r="H8" i="28"/>
  <c r="K8" i="28" s="1"/>
  <c r="H9" i="28"/>
  <c r="K9" i="28" s="1"/>
  <c r="H10" i="28"/>
  <c r="K10" i="28" s="1"/>
  <c r="U10" i="28" s="1"/>
  <c r="H12" i="28"/>
  <c r="K12" i="28" s="1"/>
  <c r="H13" i="28"/>
  <c r="H11" i="28" s="1"/>
  <c r="K11" i="28" s="1"/>
  <c r="H14" i="28"/>
  <c r="K14" i="28" s="1"/>
  <c r="H15" i="28"/>
  <c r="K15" i="28" s="1"/>
  <c r="H16" i="28"/>
  <c r="K16" i="28" s="1"/>
  <c r="U16" i="28" s="1"/>
  <c r="H17" i="28"/>
  <c r="K17" i="28" s="1"/>
  <c r="U17" i="28" s="1"/>
  <c r="H18" i="28"/>
  <c r="K18" i="28" s="1"/>
  <c r="U18" i="28" s="1"/>
  <c r="H19" i="28"/>
  <c r="K19" i="28" s="1"/>
  <c r="U19" i="28" s="1"/>
  <c r="W19" i="28" s="1"/>
  <c r="T20" i="28"/>
  <c r="J20" i="28"/>
  <c r="I20" i="28"/>
  <c r="G20" i="28"/>
  <c r="F20" i="28"/>
  <c r="C20" i="28"/>
  <c r="T19" i="28"/>
  <c r="M19" i="28"/>
  <c r="N19" i="28" s="1"/>
  <c r="L19" i="28"/>
  <c r="E19" i="28"/>
  <c r="M18" i="28"/>
  <c r="N18" i="28" s="1"/>
  <c r="L18" i="28"/>
  <c r="E18" i="28"/>
  <c r="T17" i="28"/>
  <c r="M17" i="28"/>
  <c r="L17" i="28"/>
  <c r="E17" i="28"/>
  <c r="T16" i="28"/>
  <c r="M16" i="28"/>
  <c r="L16" i="28"/>
  <c r="E16" i="28"/>
  <c r="T15" i="28"/>
  <c r="M15" i="28"/>
  <c r="N15" i="28" s="1"/>
  <c r="L15" i="28"/>
  <c r="E15" i="28"/>
  <c r="T14" i="28"/>
  <c r="M14" i="28"/>
  <c r="N14" i="28" s="1"/>
  <c r="L14" i="28"/>
  <c r="E14" i="28"/>
  <c r="T13" i="28"/>
  <c r="M13" i="28"/>
  <c r="L13" i="28"/>
  <c r="E13" i="28"/>
  <c r="T12" i="28"/>
  <c r="M12" i="28"/>
  <c r="L12" i="28"/>
  <c r="E12" i="28"/>
  <c r="T11" i="28"/>
  <c r="M11" i="28"/>
  <c r="N11" i="28" s="1"/>
  <c r="L11" i="28"/>
  <c r="E11" i="28"/>
  <c r="T10" i="28"/>
  <c r="M10" i="28"/>
  <c r="N10" i="28" s="1"/>
  <c r="L10" i="28"/>
  <c r="E10" i="28"/>
  <c r="T9" i="28"/>
  <c r="M9" i="28"/>
  <c r="L9" i="28"/>
  <c r="E9" i="28"/>
  <c r="T8" i="28"/>
  <c r="M8" i="28"/>
  <c r="L8" i="28"/>
  <c r="E8" i="28"/>
  <c r="T7" i="28"/>
  <c r="M7" i="28"/>
  <c r="N7" i="28" s="1"/>
  <c r="L7" i="28"/>
  <c r="K7" i="28"/>
  <c r="E7" i="28"/>
  <c r="T6" i="28"/>
  <c r="M6" i="28"/>
  <c r="L6" i="28"/>
  <c r="K6" i="28"/>
  <c r="E6" i="28"/>
  <c r="N6" i="28" s="1"/>
  <c r="T5" i="28"/>
  <c r="M5" i="28"/>
  <c r="L5" i="28"/>
  <c r="K5" i="28"/>
  <c r="E5" i="28"/>
  <c r="N5" i="28" s="1"/>
  <c r="T4" i="28"/>
  <c r="M4" i="28"/>
  <c r="L4" i="28"/>
  <c r="K4" i="28"/>
  <c r="E4" i="28"/>
  <c r="T3" i="28"/>
  <c r="M3" i="28"/>
  <c r="L3" i="28"/>
  <c r="E3" i="28"/>
  <c r="V5" i="34" l="1"/>
  <c r="V17" i="34"/>
  <c r="V13" i="34"/>
  <c r="V6" i="34"/>
  <c r="W6" i="34" s="1"/>
  <c r="V16" i="34"/>
  <c r="V19" i="34"/>
  <c r="X19" i="34" s="1"/>
  <c r="V9" i="34"/>
  <c r="W9" i="34" s="1"/>
  <c r="V15" i="34"/>
  <c r="X15" i="34" s="1"/>
  <c r="V8" i="34"/>
  <c r="X8" i="34" s="1"/>
  <c r="X7" i="34"/>
  <c r="W7" i="34"/>
  <c r="X14" i="34"/>
  <c r="W14" i="34"/>
  <c r="W18" i="34"/>
  <c r="X18" i="34"/>
  <c r="W10" i="34"/>
  <c r="X10" i="34"/>
  <c r="W13" i="34"/>
  <c r="X13" i="34"/>
  <c r="X5" i="34"/>
  <c r="W5" i="34"/>
  <c r="X16" i="34"/>
  <c r="W16" i="34"/>
  <c r="M20" i="34"/>
  <c r="X17" i="34"/>
  <c r="W17" i="34"/>
  <c r="W12" i="34"/>
  <c r="X12" i="34"/>
  <c r="X4" i="34"/>
  <c r="W4" i="34"/>
  <c r="W15" i="34"/>
  <c r="X11" i="34"/>
  <c r="K3" i="34"/>
  <c r="N20" i="34"/>
  <c r="O20" i="34" s="1"/>
  <c r="H20" i="33"/>
  <c r="M20" i="33"/>
  <c r="X12" i="33"/>
  <c r="W12" i="33"/>
  <c r="X15" i="33"/>
  <c r="W15" i="33"/>
  <c r="X18" i="33"/>
  <c r="W18" i="33"/>
  <c r="X9" i="33"/>
  <c r="W9" i="33"/>
  <c r="X5" i="33"/>
  <c r="W5" i="33"/>
  <c r="X8" i="33"/>
  <c r="W8" i="33"/>
  <c r="X14" i="33"/>
  <c r="W14" i="33"/>
  <c r="W17" i="33"/>
  <c r="X17" i="33"/>
  <c r="X4" i="33"/>
  <c r="W4" i="33"/>
  <c r="X7" i="33"/>
  <c r="W7" i="33"/>
  <c r="W10" i="33"/>
  <c r="X10" i="33"/>
  <c r="X19" i="33"/>
  <c r="W19" i="33"/>
  <c r="W6" i="33"/>
  <c r="X6" i="33"/>
  <c r="W13" i="33"/>
  <c r="X13" i="33"/>
  <c r="X16" i="33"/>
  <c r="W16" i="33"/>
  <c r="W11" i="33"/>
  <c r="N20" i="33"/>
  <c r="O20" i="33" s="1"/>
  <c r="L20" i="33"/>
  <c r="K3" i="33"/>
  <c r="N20" i="32"/>
  <c r="O9" i="32"/>
  <c r="O18" i="32"/>
  <c r="O4" i="32"/>
  <c r="O14" i="32"/>
  <c r="V16" i="32"/>
  <c r="W16" i="32" s="1"/>
  <c r="E20" i="32"/>
  <c r="H20" i="32"/>
  <c r="O10" i="32"/>
  <c r="V12" i="32"/>
  <c r="V6" i="32"/>
  <c r="L20" i="32"/>
  <c r="X15" i="32"/>
  <c r="W15" i="32"/>
  <c r="W5" i="32"/>
  <c r="X5" i="32"/>
  <c r="W8" i="32"/>
  <c r="X8" i="32"/>
  <c r="W18" i="32"/>
  <c r="X18" i="32"/>
  <c r="W11" i="32"/>
  <c r="X11" i="32"/>
  <c r="X14" i="32"/>
  <c r="W14" i="32"/>
  <c r="X17" i="32"/>
  <c r="W17" i="32"/>
  <c r="X7" i="32"/>
  <c r="W7" i="32"/>
  <c r="X10" i="32"/>
  <c r="W10" i="32"/>
  <c r="X13" i="32"/>
  <c r="W13" i="32"/>
  <c r="X4" i="32"/>
  <c r="W4" i="32"/>
  <c r="X19" i="32"/>
  <c r="W19" i="32"/>
  <c r="X6" i="32"/>
  <c r="W6" i="32"/>
  <c r="W9" i="32"/>
  <c r="X9" i="32"/>
  <c r="W12" i="32"/>
  <c r="X12" i="32"/>
  <c r="O3" i="32"/>
  <c r="K3" i="32"/>
  <c r="U9" i="31"/>
  <c r="U6" i="31"/>
  <c r="W6" i="31" s="1"/>
  <c r="V18" i="31"/>
  <c r="W18" i="31"/>
  <c r="W8" i="31"/>
  <c r="V8" i="31"/>
  <c r="W16" i="31"/>
  <c r="V16" i="31"/>
  <c r="V5" i="31"/>
  <c r="W5" i="31"/>
  <c r="W4" i="31"/>
  <c r="V4" i="31"/>
  <c r="W12" i="31"/>
  <c r="V12" i="31"/>
  <c r="V9" i="31"/>
  <c r="W9" i="31"/>
  <c r="W7" i="31"/>
  <c r="V7" i="31"/>
  <c r="W15" i="31"/>
  <c r="V15" i="31"/>
  <c r="K20" i="31"/>
  <c r="U20" i="31" s="1"/>
  <c r="W10" i="31"/>
  <c r="V10" i="31"/>
  <c r="W19" i="31"/>
  <c r="V19" i="31"/>
  <c r="V6" i="31"/>
  <c r="W14" i="31"/>
  <c r="V14" i="31"/>
  <c r="N3" i="31"/>
  <c r="U3" i="31"/>
  <c r="V11" i="31"/>
  <c r="V13" i="31"/>
  <c r="V17" i="31"/>
  <c r="V11" i="30"/>
  <c r="W11" i="30"/>
  <c r="W12" i="30"/>
  <c r="V12" i="30"/>
  <c r="W13" i="30"/>
  <c r="V13" i="30"/>
  <c r="N20" i="30"/>
  <c r="V9" i="30"/>
  <c r="W9" i="30"/>
  <c r="V18" i="30"/>
  <c r="W18" i="30"/>
  <c r="V15" i="30"/>
  <c r="W15" i="30"/>
  <c r="V5" i="30"/>
  <c r="W5" i="30"/>
  <c r="W14" i="30"/>
  <c r="V14" i="30"/>
  <c r="W17" i="30"/>
  <c r="V17" i="30"/>
  <c r="W4" i="30"/>
  <c r="V4" i="30"/>
  <c r="V19" i="30"/>
  <c r="W19" i="30"/>
  <c r="W10" i="30"/>
  <c r="V10" i="30"/>
  <c r="W8" i="30"/>
  <c r="V8" i="30"/>
  <c r="W6" i="30"/>
  <c r="V6" i="30"/>
  <c r="V7" i="30"/>
  <c r="W7" i="30"/>
  <c r="W16" i="30"/>
  <c r="V16" i="30"/>
  <c r="K3" i="30"/>
  <c r="L20" i="29"/>
  <c r="U12" i="29"/>
  <c r="U8" i="29"/>
  <c r="V8" i="29" s="1"/>
  <c r="U5" i="29"/>
  <c r="M20" i="29"/>
  <c r="N20" i="29" s="1"/>
  <c r="U14" i="29"/>
  <c r="V14" i="29" s="1"/>
  <c r="U6" i="29"/>
  <c r="V6" i="29" s="1"/>
  <c r="W4" i="29"/>
  <c r="V4" i="29"/>
  <c r="W14" i="29"/>
  <c r="W16" i="29"/>
  <c r="V16" i="29"/>
  <c r="W17" i="29"/>
  <c r="V17" i="29"/>
  <c r="W7" i="29"/>
  <c r="V7" i="29"/>
  <c r="W9" i="29"/>
  <c r="V9" i="29"/>
  <c r="W12" i="29"/>
  <c r="V12" i="29"/>
  <c r="K20" i="29"/>
  <c r="U20" i="29" s="1"/>
  <c r="W15" i="29"/>
  <c r="V15" i="29"/>
  <c r="W19" i="29"/>
  <c r="V19" i="29"/>
  <c r="W11" i="29"/>
  <c r="V11" i="29"/>
  <c r="W10" i="29"/>
  <c r="V10" i="29"/>
  <c r="W5" i="29"/>
  <c r="V5" i="29"/>
  <c r="H20" i="29"/>
  <c r="K13" i="29"/>
  <c r="U13" i="29" s="1"/>
  <c r="W18" i="29"/>
  <c r="U3" i="29"/>
  <c r="N3" i="29"/>
  <c r="K13" i="28"/>
  <c r="U14" i="28"/>
  <c r="U13" i="28"/>
  <c r="W13" i="28" s="1"/>
  <c r="U12" i="28"/>
  <c r="V12" i="28" s="1"/>
  <c r="U9" i="28"/>
  <c r="U6" i="28"/>
  <c r="N13" i="28"/>
  <c r="N17" i="28"/>
  <c r="U5" i="28"/>
  <c r="W5" i="28" s="1"/>
  <c r="U8" i="28"/>
  <c r="V8" i="28" s="1"/>
  <c r="M20" i="28"/>
  <c r="N4" i="28"/>
  <c r="U11" i="28"/>
  <c r="W11" i="28" s="1"/>
  <c r="N12" i="28"/>
  <c r="U15" i="28"/>
  <c r="W15" i="28" s="1"/>
  <c r="N16" i="28"/>
  <c r="H20" i="28"/>
  <c r="U4" i="28"/>
  <c r="U7" i="28"/>
  <c r="W7" i="28" s="1"/>
  <c r="L20" i="28"/>
  <c r="N9" i="28"/>
  <c r="N8" i="28"/>
  <c r="E20" i="28"/>
  <c r="N3" i="28"/>
  <c r="V10" i="28"/>
  <c r="W10" i="28"/>
  <c r="W14" i="28"/>
  <c r="V14" i="28"/>
  <c r="W9" i="28"/>
  <c r="V9" i="28"/>
  <c r="W16" i="28"/>
  <c r="V16" i="28"/>
  <c r="W17" i="28"/>
  <c r="V17" i="28"/>
  <c r="V4" i="28"/>
  <c r="W4" i="28"/>
  <c r="W6" i="28"/>
  <c r="V6" i="28"/>
  <c r="V7" i="28"/>
  <c r="V18" i="28"/>
  <c r="W18" i="28"/>
  <c r="V19" i="28"/>
  <c r="K3" i="28"/>
  <c r="W8" i="34" l="1"/>
  <c r="X6" i="34"/>
  <c r="W19" i="34"/>
  <c r="X9" i="34"/>
  <c r="V3" i="34"/>
  <c r="K20" i="34"/>
  <c r="V20" i="34" s="1"/>
  <c r="V3" i="33"/>
  <c r="K20" i="33"/>
  <c r="V20" i="33" s="1"/>
  <c r="X16" i="32"/>
  <c r="O20" i="32"/>
  <c r="K20" i="32"/>
  <c r="V20" i="32" s="1"/>
  <c r="V3" i="32"/>
  <c r="V3" i="31"/>
  <c r="W3" i="31"/>
  <c r="W8" i="29"/>
  <c r="U3" i="30"/>
  <c r="K20" i="30"/>
  <c r="U20" i="30" s="1"/>
  <c r="W6" i="29"/>
  <c r="W3" i="29"/>
  <c r="V3" i="29"/>
  <c r="W13" i="29"/>
  <c r="V13" i="29"/>
  <c r="W12" i="28"/>
  <c r="V13" i="28"/>
  <c r="V15" i="28"/>
  <c r="V5" i="28"/>
  <c r="W8" i="28"/>
  <c r="V11" i="28"/>
  <c r="N20" i="28"/>
  <c r="K20" i="28"/>
  <c r="U20" i="28" s="1"/>
  <c r="U3" i="28"/>
  <c r="X3" i="34" l="1"/>
  <c r="W3" i="34"/>
  <c r="X3" i="33"/>
  <c r="W3" i="33"/>
  <c r="W3" i="32"/>
  <c r="X3" i="32"/>
  <c r="W3" i="30"/>
  <c r="V3" i="30"/>
  <c r="W3" i="28"/>
  <c r="V3" i="28"/>
  <c r="T20" i="27" l="1"/>
  <c r="J20" i="27"/>
  <c r="I20" i="27"/>
  <c r="G20" i="27"/>
  <c r="F20" i="27"/>
  <c r="C20" i="27"/>
  <c r="T19" i="27"/>
  <c r="M19" i="27"/>
  <c r="N19" i="27" s="1"/>
  <c r="L19" i="27"/>
  <c r="H19" i="27"/>
  <c r="K19" i="27" s="1"/>
  <c r="U19" i="27" s="1"/>
  <c r="E19" i="27"/>
  <c r="M18" i="27"/>
  <c r="N18" i="27" s="1"/>
  <c r="L18" i="27"/>
  <c r="K18" i="27"/>
  <c r="U18" i="27" s="1"/>
  <c r="H18" i="27"/>
  <c r="E18" i="27"/>
  <c r="T17" i="27"/>
  <c r="M17" i="27"/>
  <c r="N17" i="27" s="1"/>
  <c r="L17" i="27"/>
  <c r="K17" i="27"/>
  <c r="U17" i="27" s="1"/>
  <c r="H17" i="27"/>
  <c r="E17" i="27"/>
  <c r="T16" i="27"/>
  <c r="M16" i="27"/>
  <c r="N16" i="27" s="1"/>
  <c r="L16" i="27"/>
  <c r="H16" i="27"/>
  <c r="K16" i="27" s="1"/>
  <c r="U16" i="27" s="1"/>
  <c r="E16" i="27"/>
  <c r="T15" i="27"/>
  <c r="M15" i="27"/>
  <c r="N15" i="27" s="1"/>
  <c r="L15" i="27"/>
  <c r="H15" i="27"/>
  <c r="K15" i="27" s="1"/>
  <c r="U15" i="27" s="1"/>
  <c r="E15" i="27"/>
  <c r="T14" i="27"/>
  <c r="M14" i="27"/>
  <c r="N14" i="27" s="1"/>
  <c r="L14" i="27"/>
  <c r="K14" i="27"/>
  <c r="U14" i="27" s="1"/>
  <c r="H14" i="27"/>
  <c r="E14" i="27"/>
  <c r="T13" i="27"/>
  <c r="M13" i="27"/>
  <c r="N13" i="27" s="1"/>
  <c r="L13" i="27"/>
  <c r="K13" i="27"/>
  <c r="U13" i="27" s="1"/>
  <c r="H13" i="27"/>
  <c r="E13" i="27"/>
  <c r="T12" i="27"/>
  <c r="M12" i="27"/>
  <c r="N12" i="27" s="1"/>
  <c r="L12" i="27"/>
  <c r="H12" i="27"/>
  <c r="K12" i="27" s="1"/>
  <c r="U12" i="27" s="1"/>
  <c r="E12" i="27"/>
  <c r="T11" i="27"/>
  <c r="M11" i="27"/>
  <c r="N11" i="27" s="1"/>
  <c r="L11" i="27"/>
  <c r="H11" i="27"/>
  <c r="K11" i="27" s="1"/>
  <c r="U11" i="27" s="1"/>
  <c r="E11" i="27"/>
  <c r="T10" i="27"/>
  <c r="M10" i="27"/>
  <c r="N10" i="27" s="1"/>
  <c r="L10" i="27"/>
  <c r="K10" i="27"/>
  <c r="U10" i="27" s="1"/>
  <c r="H10" i="27"/>
  <c r="E10" i="27"/>
  <c r="T9" i="27"/>
  <c r="M9" i="27"/>
  <c r="N9" i="27" s="1"/>
  <c r="L9" i="27"/>
  <c r="K9" i="27"/>
  <c r="U9" i="27" s="1"/>
  <c r="H9" i="27"/>
  <c r="E9" i="27"/>
  <c r="T8" i="27"/>
  <c r="U8" i="27" s="1"/>
  <c r="M8" i="27"/>
  <c r="N8" i="27" s="1"/>
  <c r="L8" i="27"/>
  <c r="K8" i="27"/>
  <c r="E8" i="27"/>
  <c r="T7" i="27"/>
  <c r="N7" i="27"/>
  <c r="M7" i="27"/>
  <c r="L7" i="27"/>
  <c r="H7" i="27"/>
  <c r="K7" i="27" s="1"/>
  <c r="U7" i="27" s="1"/>
  <c r="E7" i="27"/>
  <c r="T6" i="27"/>
  <c r="M6" i="27"/>
  <c r="N6" i="27" s="1"/>
  <c r="L6" i="27"/>
  <c r="H6" i="27"/>
  <c r="K6" i="27" s="1"/>
  <c r="U6" i="27" s="1"/>
  <c r="E6" i="27"/>
  <c r="T5" i="27"/>
  <c r="M5" i="27"/>
  <c r="N5" i="27" s="1"/>
  <c r="L5" i="27"/>
  <c r="H5" i="27"/>
  <c r="K5" i="27" s="1"/>
  <c r="U5" i="27" s="1"/>
  <c r="E5" i="27"/>
  <c r="T4" i="27"/>
  <c r="N4" i="27"/>
  <c r="M4" i="27"/>
  <c r="L4" i="27"/>
  <c r="H4" i="27"/>
  <c r="K4" i="27" s="1"/>
  <c r="U4" i="27" s="1"/>
  <c r="E4" i="27"/>
  <c r="T3" i="27"/>
  <c r="N3" i="27"/>
  <c r="M3" i="27"/>
  <c r="M20" i="27" s="1"/>
  <c r="N20" i="27" s="1"/>
  <c r="L3" i="27"/>
  <c r="H3" i="27"/>
  <c r="H20" i="27" s="1"/>
  <c r="E3" i="27"/>
  <c r="E20" i="27" s="1"/>
  <c r="L20" i="27" l="1"/>
  <c r="W9" i="27"/>
  <c r="V9" i="27"/>
  <c r="V12" i="27"/>
  <c r="W12" i="27"/>
  <c r="V15" i="27"/>
  <c r="W15" i="27"/>
  <c r="V5" i="27"/>
  <c r="W5" i="27"/>
  <c r="V18" i="27"/>
  <c r="W18" i="27"/>
  <c r="W11" i="27"/>
  <c r="V11" i="27"/>
  <c r="V7" i="27"/>
  <c r="W7" i="27"/>
  <c r="W17" i="27"/>
  <c r="V17" i="27"/>
  <c r="V4" i="27"/>
  <c r="W4" i="27"/>
  <c r="W8" i="27"/>
  <c r="V8" i="27"/>
  <c r="W10" i="27"/>
  <c r="V10" i="27"/>
  <c r="V16" i="27"/>
  <c r="W16" i="27"/>
  <c r="W19" i="27"/>
  <c r="V19" i="27"/>
  <c r="W14" i="27"/>
  <c r="V14" i="27"/>
  <c r="W13" i="27"/>
  <c r="V13" i="27"/>
  <c r="W6" i="27"/>
  <c r="V6" i="27"/>
  <c r="K3" i="27"/>
  <c r="U3" i="27" l="1"/>
  <c r="K20" i="27"/>
  <c r="U20" i="27" s="1"/>
  <c r="W3" i="27" l="1"/>
  <c r="V3" i="27"/>
  <c r="T20" i="26" l="1"/>
  <c r="J20" i="26"/>
  <c r="I20" i="26"/>
  <c r="G20" i="26"/>
  <c r="F20" i="26"/>
  <c r="C20" i="26"/>
  <c r="T19" i="26"/>
  <c r="M19" i="26"/>
  <c r="N19" i="26" s="1"/>
  <c r="L19" i="26"/>
  <c r="H19" i="26"/>
  <c r="K19" i="26" s="1"/>
  <c r="U19" i="26" s="1"/>
  <c r="E19" i="26"/>
  <c r="M18" i="26"/>
  <c r="L18" i="26"/>
  <c r="H18" i="26"/>
  <c r="K18" i="26" s="1"/>
  <c r="U18" i="26" s="1"/>
  <c r="E18" i="26"/>
  <c r="T17" i="26"/>
  <c r="N17" i="26"/>
  <c r="M17" i="26"/>
  <c r="L17" i="26"/>
  <c r="H17" i="26"/>
  <c r="K17" i="26" s="1"/>
  <c r="U17" i="26" s="1"/>
  <c r="E17" i="26"/>
  <c r="T16" i="26"/>
  <c r="N16" i="26"/>
  <c r="M16" i="26"/>
  <c r="L16" i="26"/>
  <c r="H16" i="26"/>
  <c r="K16" i="26" s="1"/>
  <c r="U16" i="26" s="1"/>
  <c r="E16" i="26"/>
  <c r="T15" i="26"/>
  <c r="M15" i="26"/>
  <c r="N15" i="26" s="1"/>
  <c r="L15" i="26"/>
  <c r="H15" i="26"/>
  <c r="K15" i="26" s="1"/>
  <c r="U15" i="26" s="1"/>
  <c r="E15" i="26"/>
  <c r="T14" i="26"/>
  <c r="M14" i="26"/>
  <c r="L14" i="26"/>
  <c r="H14" i="26"/>
  <c r="K14" i="26" s="1"/>
  <c r="E14" i="26"/>
  <c r="T13" i="26"/>
  <c r="N13" i="26"/>
  <c r="M13" i="26"/>
  <c r="L13" i="26"/>
  <c r="H13" i="26"/>
  <c r="K13" i="26" s="1"/>
  <c r="E13" i="26"/>
  <c r="T12" i="26"/>
  <c r="U12" i="26" s="1"/>
  <c r="W12" i="26" s="1"/>
  <c r="M12" i="26"/>
  <c r="N12" i="26" s="1"/>
  <c r="L12" i="26"/>
  <c r="K12" i="26"/>
  <c r="H12" i="26"/>
  <c r="E12" i="26"/>
  <c r="T11" i="26"/>
  <c r="M11" i="26"/>
  <c r="N11" i="26" s="1"/>
  <c r="L11" i="26"/>
  <c r="H11" i="26"/>
  <c r="K11" i="26" s="1"/>
  <c r="U11" i="26" s="1"/>
  <c r="E11" i="26"/>
  <c r="T10" i="26"/>
  <c r="M10" i="26"/>
  <c r="N10" i="26" s="1"/>
  <c r="L10" i="26"/>
  <c r="H10" i="26"/>
  <c r="K10" i="26" s="1"/>
  <c r="U10" i="26" s="1"/>
  <c r="E10" i="26"/>
  <c r="T9" i="26"/>
  <c r="N9" i="26"/>
  <c r="M9" i="26"/>
  <c r="L9" i="26"/>
  <c r="H9" i="26"/>
  <c r="K9" i="26" s="1"/>
  <c r="E9" i="26"/>
  <c r="T8" i="26"/>
  <c r="U8" i="26" s="1"/>
  <c r="W8" i="26" s="1"/>
  <c r="M8" i="26"/>
  <c r="L8" i="26"/>
  <c r="K8" i="26"/>
  <c r="E8" i="26"/>
  <c r="T7" i="26"/>
  <c r="M7" i="26"/>
  <c r="N7" i="26" s="1"/>
  <c r="L7" i="26"/>
  <c r="H7" i="26"/>
  <c r="K7" i="26" s="1"/>
  <c r="U7" i="26" s="1"/>
  <c r="E7" i="26"/>
  <c r="T6" i="26"/>
  <c r="M6" i="26"/>
  <c r="L6" i="26"/>
  <c r="K6" i="26"/>
  <c r="H6" i="26"/>
  <c r="E6" i="26"/>
  <c r="N6" i="26" s="1"/>
  <c r="T5" i="26"/>
  <c r="M5" i="26"/>
  <c r="N5" i="26" s="1"/>
  <c r="L5" i="26"/>
  <c r="K5" i="26"/>
  <c r="H5" i="26"/>
  <c r="E5" i="26"/>
  <c r="T4" i="26"/>
  <c r="M4" i="26"/>
  <c r="N4" i="26" s="1"/>
  <c r="L4" i="26"/>
  <c r="H4" i="26"/>
  <c r="K4" i="26" s="1"/>
  <c r="U4" i="26" s="1"/>
  <c r="E4" i="26"/>
  <c r="T3" i="26"/>
  <c r="M3" i="26"/>
  <c r="L3" i="26"/>
  <c r="H3" i="26"/>
  <c r="E3" i="26"/>
  <c r="H20" i="26" l="1"/>
  <c r="U14" i="26"/>
  <c r="W14" i="26" s="1"/>
  <c r="U13" i="26"/>
  <c r="N18" i="26"/>
  <c r="N14" i="26"/>
  <c r="U9" i="26"/>
  <c r="V9" i="26" s="1"/>
  <c r="N8" i="26"/>
  <c r="E20" i="26"/>
  <c r="U6" i="26"/>
  <c r="V6" i="26" s="1"/>
  <c r="U5" i="26"/>
  <c r="N3" i="26"/>
  <c r="L20" i="26"/>
  <c r="V18" i="26"/>
  <c r="W18" i="26"/>
  <c r="W15" i="26"/>
  <c r="V15" i="26"/>
  <c r="W4" i="26"/>
  <c r="V4" i="26"/>
  <c r="V7" i="26"/>
  <c r="W7" i="26"/>
  <c r="W17" i="26"/>
  <c r="V17" i="26"/>
  <c r="V10" i="26"/>
  <c r="W10" i="26"/>
  <c r="W16" i="26"/>
  <c r="V16" i="26"/>
  <c r="W11" i="26"/>
  <c r="V11" i="26"/>
  <c r="W19" i="26"/>
  <c r="V19" i="26"/>
  <c r="W13" i="26"/>
  <c r="V13" i="26"/>
  <c r="W5" i="26"/>
  <c r="V5" i="26"/>
  <c r="V8" i="26"/>
  <c r="V12" i="26"/>
  <c r="K3" i="26"/>
  <c r="M20" i="26"/>
  <c r="V14" i="26" l="1"/>
  <c r="N20" i="26"/>
  <c r="W9" i="26"/>
  <c r="W6" i="26"/>
  <c r="K20" i="26"/>
  <c r="U20" i="26" s="1"/>
  <c r="U3" i="26"/>
  <c r="W3" i="26" l="1"/>
  <c r="V3" i="26"/>
  <c r="T20" i="25" l="1"/>
  <c r="J20" i="25"/>
  <c r="I20" i="25"/>
  <c r="G20" i="25"/>
  <c r="F20" i="25"/>
  <c r="C20" i="25"/>
  <c r="T19" i="25"/>
  <c r="M19" i="25"/>
  <c r="N19" i="25" s="1"/>
  <c r="L19" i="25"/>
  <c r="K19" i="25"/>
  <c r="U19" i="25" s="1"/>
  <c r="H19" i="25"/>
  <c r="E19" i="25"/>
  <c r="T18" i="25"/>
  <c r="M18" i="25"/>
  <c r="N18" i="25" s="1"/>
  <c r="L18" i="25"/>
  <c r="K18" i="25"/>
  <c r="U18" i="25" s="1"/>
  <c r="H18" i="25"/>
  <c r="E18" i="25"/>
  <c r="T17" i="25"/>
  <c r="M17" i="25"/>
  <c r="N17" i="25" s="1"/>
  <c r="L17" i="25"/>
  <c r="K17" i="25"/>
  <c r="U17" i="25" s="1"/>
  <c r="H17" i="25"/>
  <c r="E17" i="25"/>
  <c r="T16" i="25"/>
  <c r="M16" i="25"/>
  <c r="N16" i="25" s="1"/>
  <c r="L16" i="25"/>
  <c r="K16" i="25"/>
  <c r="U16" i="25" s="1"/>
  <c r="H16" i="25"/>
  <c r="E16" i="25"/>
  <c r="T15" i="25"/>
  <c r="M15" i="25"/>
  <c r="N15" i="25" s="1"/>
  <c r="L15" i="25"/>
  <c r="K15" i="25"/>
  <c r="U15" i="25" s="1"/>
  <c r="H15" i="25"/>
  <c r="E15" i="25"/>
  <c r="T14" i="25"/>
  <c r="M14" i="25"/>
  <c r="N14" i="25" s="1"/>
  <c r="L14" i="25"/>
  <c r="K14" i="25"/>
  <c r="U14" i="25" s="1"/>
  <c r="H14" i="25"/>
  <c r="E14" i="25"/>
  <c r="T13" i="25"/>
  <c r="M13" i="25"/>
  <c r="N13" i="25" s="1"/>
  <c r="L13" i="25"/>
  <c r="K13" i="25"/>
  <c r="U13" i="25" s="1"/>
  <c r="H13" i="25"/>
  <c r="E13" i="25"/>
  <c r="T12" i="25"/>
  <c r="M12" i="25"/>
  <c r="N12" i="25" s="1"/>
  <c r="L12" i="25"/>
  <c r="H12" i="25"/>
  <c r="K12" i="25" s="1"/>
  <c r="U12" i="25" s="1"/>
  <c r="E12" i="25"/>
  <c r="T11" i="25"/>
  <c r="M11" i="25"/>
  <c r="N11" i="25" s="1"/>
  <c r="L11" i="25"/>
  <c r="K11" i="25"/>
  <c r="U11" i="25" s="1"/>
  <c r="H11" i="25"/>
  <c r="E11" i="25"/>
  <c r="T10" i="25"/>
  <c r="M10" i="25"/>
  <c r="N10" i="25" s="1"/>
  <c r="L10" i="25"/>
  <c r="K10" i="25"/>
  <c r="U10" i="25" s="1"/>
  <c r="H10" i="25"/>
  <c r="E10" i="25"/>
  <c r="T9" i="25"/>
  <c r="M9" i="25"/>
  <c r="N9" i="25" s="1"/>
  <c r="L9" i="25"/>
  <c r="K9" i="25"/>
  <c r="U9" i="25" s="1"/>
  <c r="H9" i="25"/>
  <c r="E9" i="25"/>
  <c r="T8" i="25"/>
  <c r="M8" i="25"/>
  <c r="N8" i="25" s="1"/>
  <c r="L8" i="25"/>
  <c r="K8" i="25"/>
  <c r="U8" i="25" s="1"/>
  <c r="E8" i="25"/>
  <c r="T7" i="25"/>
  <c r="N7" i="25"/>
  <c r="M7" i="25"/>
  <c r="L7" i="25"/>
  <c r="H7" i="25"/>
  <c r="K7" i="25" s="1"/>
  <c r="U7" i="25" s="1"/>
  <c r="E7" i="25"/>
  <c r="T6" i="25"/>
  <c r="N6" i="25"/>
  <c r="M6" i="25"/>
  <c r="L6" i="25"/>
  <c r="H6" i="25"/>
  <c r="K6" i="25" s="1"/>
  <c r="U6" i="25" s="1"/>
  <c r="E6" i="25"/>
  <c r="T5" i="25"/>
  <c r="N5" i="25"/>
  <c r="M5" i="25"/>
  <c r="L5" i="25"/>
  <c r="H5" i="25"/>
  <c r="K5" i="25" s="1"/>
  <c r="U5" i="25" s="1"/>
  <c r="E5" i="25"/>
  <c r="T4" i="25"/>
  <c r="N4" i="25"/>
  <c r="M4" i="25"/>
  <c r="L4" i="25"/>
  <c r="H4" i="25"/>
  <c r="K4" i="25" s="1"/>
  <c r="U4" i="25" s="1"/>
  <c r="E4" i="25"/>
  <c r="T3" i="25"/>
  <c r="M3" i="25"/>
  <c r="M20" i="25" s="1"/>
  <c r="N20" i="25" s="1"/>
  <c r="L3" i="25"/>
  <c r="L20" i="25" s="1"/>
  <c r="H3" i="25"/>
  <c r="H20" i="25" s="1"/>
  <c r="E3" i="25"/>
  <c r="E20" i="25" s="1"/>
  <c r="N3" i="25" l="1"/>
  <c r="W18" i="25"/>
  <c r="V18" i="25"/>
  <c r="W6" i="25"/>
  <c r="V6" i="25"/>
  <c r="W9" i="25"/>
  <c r="V9" i="25"/>
  <c r="W17" i="25"/>
  <c r="V17" i="25"/>
  <c r="V5" i="25"/>
  <c r="W5" i="25"/>
  <c r="W4" i="25"/>
  <c r="V4" i="25"/>
  <c r="V10" i="25"/>
  <c r="W10" i="25"/>
  <c r="W16" i="25"/>
  <c r="V16" i="25"/>
  <c r="V14" i="25"/>
  <c r="W14" i="25"/>
  <c r="W8" i="25"/>
  <c r="V8" i="25"/>
  <c r="W7" i="25"/>
  <c r="V7" i="25"/>
  <c r="W11" i="25"/>
  <c r="V11" i="25"/>
  <c r="W19" i="25"/>
  <c r="V19" i="25"/>
  <c r="W13" i="25"/>
  <c r="V13" i="25"/>
  <c r="W12" i="25"/>
  <c r="V12" i="25"/>
  <c r="W15" i="25"/>
  <c r="V15" i="25"/>
  <c r="K3" i="25"/>
  <c r="U3" i="25" l="1"/>
  <c r="K20" i="25"/>
  <c r="U20" i="25" s="1"/>
  <c r="W3" i="25" l="1"/>
  <c r="V3" i="25"/>
  <c r="T20" i="24" l="1"/>
  <c r="J20" i="24"/>
  <c r="I20" i="24"/>
  <c r="G20" i="24"/>
  <c r="F20" i="24"/>
  <c r="C20" i="24"/>
  <c r="T19" i="24"/>
  <c r="N19" i="24"/>
  <c r="M19" i="24"/>
  <c r="L19" i="24"/>
  <c r="H19" i="24"/>
  <c r="K19" i="24" s="1"/>
  <c r="U19" i="24" s="1"/>
  <c r="E19" i="24"/>
  <c r="U18" i="24"/>
  <c r="V18" i="24" s="1"/>
  <c r="T18" i="24"/>
  <c r="M18" i="24"/>
  <c r="L18" i="24"/>
  <c r="K18" i="24"/>
  <c r="H18" i="24"/>
  <c r="E18" i="24"/>
  <c r="T17" i="24"/>
  <c r="M17" i="24"/>
  <c r="N17" i="24" s="1"/>
  <c r="L17" i="24"/>
  <c r="H17" i="24"/>
  <c r="K17" i="24" s="1"/>
  <c r="U17" i="24" s="1"/>
  <c r="E17" i="24"/>
  <c r="T16" i="24"/>
  <c r="M16" i="24"/>
  <c r="N16" i="24" s="1"/>
  <c r="L16" i="24"/>
  <c r="H16" i="24"/>
  <c r="K16" i="24" s="1"/>
  <c r="U16" i="24" s="1"/>
  <c r="E16" i="24"/>
  <c r="T15" i="24"/>
  <c r="N15" i="24"/>
  <c r="M15" i="24"/>
  <c r="L15" i="24"/>
  <c r="H15" i="24"/>
  <c r="K15" i="24" s="1"/>
  <c r="U15" i="24" s="1"/>
  <c r="E15" i="24"/>
  <c r="U14" i="24"/>
  <c r="V14" i="24" s="1"/>
  <c r="T14" i="24"/>
  <c r="M14" i="24"/>
  <c r="L14" i="24"/>
  <c r="K14" i="24"/>
  <c r="H14" i="24"/>
  <c r="E14" i="24"/>
  <c r="N14" i="24" s="1"/>
  <c r="T13" i="24"/>
  <c r="M13" i="24"/>
  <c r="N13" i="24" s="1"/>
  <c r="L13" i="24"/>
  <c r="H13" i="24"/>
  <c r="K13" i="24" s="1"/>
  <c r="U13" i="24" s="1"/>
  <c r="E13" i="24"/>
  <c r="T12" i="24"/>
  <c r="M12" i="24"/>
  <c r="N12" i="24" s="1"/>
  <c r="L12" i="24"/>
  <c r="K12" i="24"/>
  <c r="U12" i="24" s="1"/>
  <c r="H12" i="24"/>
  <c r="E12" i="24"/>
  <c r="T11" i="24"/>
  <c r="N11" i="24"/>
  <c r="M11" i="24"/>
  <c r="L11" i="24"/>
  <c r="H11" i="24"/>
  <c r="K11" i="24" s="1"/>
  <c r="U11" i="24" s="1"/>
  <c r="E11" i="24"/>
  <c r="T10" i="24"/>
  <c r="U10" i="24" s="1"/>
  <c r="V10" i="24" s="1"/>
  <c r="M10" i="24"/>
  <c r="L10" i="24"/>
  <c r="K10" i="24"/>
  <c r="H10" i="24"/>
  <c r="E10" i="24"/>
  <c r="N10" i="24" s="1"/>
  <c r="T9" i="24"/>
  <c r="M9" i="24"/>
  <c r="N9" i="24" s="1"/>
  <c r="L9" i="24"/>
  <c r="H9" i="24"/>
  <c r="K9" i="24" s="1"/>
  <c r="U9" i="24" s="1"/>
  <c r="E9" i="24"/>
  <c r="T8" i="24"/>
  <c r="M8" i="24"/>
  <c r="N8" i="24" s="1"/>
  <c r="L8" i="24"/>
  <c r="K8" i="24"/>
  <c r="U8" i="24" s="1"/>
  <c r="E8" i="24"/>
  <c r="U7" i="24"/>
  <c r="W7" i="24" s="1"/>
  <c r="T7" i="24"/>
  <c r="M7" i="24"/>
  <c r="N7" i="24" s="1"/>
  <c r="L7" i="24"/>
  <c r="K7" i="24"/>
  <c r="H7" i="24"/>
  <c r="E7" i="24"/>
  <c r="T6" i="24"/>
  <c r="N6" i="24"/>
  <c r="M6" i="24"/>
  <c r="L6" i="24"/>
  <c r="H6" i="24"/>
  <c r="K6" i="24" s="1"/>
  <c r="U6" i="24" s="1"/>
  <c r="E6" i="24"/>
  <c r="T5" i="24"/>
  <c r="M5" i="24"/>
  <c r="L5" i="24"/>
  <c r="H5" i="24"/>
  <c r="K5" i="24" s="1"/>
  <c r="U5" i="24" s="1"/>
  <c r="E5" i="24"/>
  <c r="N5" i="24" s="1"/>
  <c r="T4" i="24"/>
  <c r="N4" i="24"/>
  <c r="M4" i="24"/>
  <c r="L4" i="24"/>
  <c r="K4" i="24"/>
  <c r="U4" i="24" s="1"/>
  <c r="H4" i="24"/>
  <c r="E4" i="24"/>
  <c r="T3" i="24"/>
  <c r="M3" i="24"/>
  <c r="N3" i="24" s="1"/>
  <c r="L3" i="24"/>
  <c r="H3" i="24"/>
  <c r="H20" i="24" s="1"/>
  <c r="E3" i="24"/>
  <c r="E20" i="24" s="1"/>
  <c r="L20" i="24" l="1"/>
  <c r="N18" i="24"/>
  <c r="K3" i="24"/>
  <c r="U3" i="24" s="1"/>
  <c r="W3" i="24" s="1"/>
  <c r="W6" i="24"/>
  <c r="V6" i="24"/>
  <c r="V17" i="24"/>
  <c r="W17" i="24"/>
  <c r="V5" i="24"/>
  <c r="W5" i="24"/>
  <c r="W16" i="24"/>
  <c r="V16" i="24"/>
  <c r="V9" i="24"/>
  <c r="W9" i="24"/>
  <c r="W12" i="24"/>
  <c r="V12" i="24"/>
  <c r="W4" i="24"/>
  <c r="V4" i="24"/>
  <c r="K20" i="24"/>
  <c r="U20" i="24" s="1"/>
  <c r="W11" i="24"/>
  <c r="V11" i="24"/>
  <c r="W15" i="24"/>
  <c r="V15" i="24"/>
  <c r="V13" i="24"/>
  <c r="W13" i="24"/>
  <c r="W8" i="24"/>
  <c r="V8" i="24"/>
  <c r="W19" i="24"/>
  <c r="V19" i="24"/>
  <c r="W10" i="24"/>
  <c r="W14" i="24"/>
  <c r="W18" i="24"/>
  <c r="V7" i="24"/>
  <c r="M20" i="24"/>
  <c r="N20" i="24" s="1"/>
  <c r="V3" i="24" l="1"/>
  <c r="T20" i="23" l="1"/>
  <c r="J20" i="23"/>
  <c r="I20" i="23"/>
  <c r="G20" i="23"/>
  <c r="F20" i="23"/>
  <c r="C20" i="23"/>
  <c r="T19" i="23"/>
  <c r="M19" i="23"/>
  <c r="N19" i="23" s="1"/>
  <c r="L19" i="23"/>
  <c r="H19" i="23"/>
  <c r="K19" i="23" s="1"/>
  <c r="U19" i="23" s="1"/>
  <c r="E19" i="23"/>
  <c r="T18" i="23"/>
  <c r="M18" i="23"/>
  <c r="N18" i="23" s="1"/>
  <c r="L18" i="23"/>
  <c r="H18" i="23"/>
  <c r="K18" i="23" s="1"/>
  <c r="U18" i="23" s="1"/>
  <c r="E18" i="23"/>
  <c r="T17" i="23"/>
  <c r="U17" i="23" s="1"/>
  <c r="M17" i="23"/>
  <c r="N17" i="23" s="1"/>
  <c r="L17" i="23"/>
  <c r="K17" i="23"/>
  <c r="H17" i="23"/>
  <c r="E17" i="23"/>
  <c r="T16" i="23"/>
  <c r="N16" i="23"/>
  <c r="M16" i="23"/>
  <c r="L16" i="23"/>
  <c r="H16" i="23"/>
  <c r="K16" i="23" s="1"/>
  <c r="U16" i="23" s="1"/>
  <c r="E16" i="23"/>
  <c r="T15" i="23"/>
  <c r="M15" i="23"/>
  <c r="N15" i="23" s="1"/>
  <c r="L15" i="23"/>
  <c r="H15" i="23"/>
  <c r="K15" i="23" s="1"/>
  <c r="U15" i="23" s="1"/>
  <c r="E15" i="23"/>
  <c r="T14" i="23"/>
  <c r="M14" i="23"/>
  <c r="N14" i="23" s="1"/>
  <c r="L14" i="23"/>
  <c r="H14" i="23"/>
  <c r="K14" i="23" s="1"/>
  <c r="U14" i="23" s="1"/>
  <c r="E14" i="23"/>
  <c r="T13" i="23"/>
  <c r="M13" i="23"/>
  <c r="N13" i="23" s="1"/>
  <c r="L13" i="23"/>
  <c r="H13" i="23"/>
  <c r="K13" i="23" s="1"/>
  <c r="E13" i="23"/>
  <c r="T12" i="23"/>
  <c r="N12" i="23"/>
  <c r="M12" i="23"/>
  <c r="L12" i="23"/>
  <c r="H12" i="23"/>
  <c r="K12" i="23" s="1"/>
  <c r="U12" i="23" s="1"/>
  <c r="E12" i="23"/>
  <c r="T11" i="23"/>
  <c r="M11" i="23"/>
  <c r="N11" i="23" s="1"/>
  <c r="L11" i="23"/>
  <c r="H11" i="23"/>
  <c r="K11" i="23" s="1"/>
  <c r="U11" i="23" s="1"/>
  <c r="E11" i="23"/>
  <c r="T10" i="23"/>
  <c r="M10" i="23"/>
  <c r="N10" i="23" s="1"/>
  <c r="L10" i="23"/>
  <c r="H10" i="23"/>
  <c r="K10" i="23" s="1"/>
  <c r="U10" i="23" s="1"/>
  <c r="E10" i="23"/>
  <c r="T9" i="23"/>
  <c r="M9" i="23"/>
  <c r="N9" i="23" s="1"/>
  <c r="L9" i="23"/>
  <c r="K9" i="23"/>
  <c r="H9" i="23"/>
  <c r="E9" i="23"/>
  <c r="T8" i="23"/>
  <c r="U8" i="23" s="1"/>
  <c r="N8" i="23"/>
  <c r="M8" i="23"/>
  <c r="L8" i="23"/>
  <c r="K8" i="23"/>
  <c r="E8" i="23"/>
  <c r="T7" i="23"/>
  <c r="M7" i="23"/>
  <c r="L7" i="23"/>
  <c r="H7" i="23"/>
  <c r="K7" i="23" s="1"/>
  <c r="U7" i="23" s="1"/>
  <c r="E7" i="23"/>
  <c r="N7" i="23" s="1"/>
  <c r="T6" i="23"/>
  <c r="M6" i="23"/>
  <c r="N6" i="23" s="1"/>
  <c r="L6" i="23"/>
  <c r="H6" i="23"/>
  <c r="K6" i="23" s="1"/>
  <c r="U6" i="23" s="1"/>
  <c r="E6" i="23"/>
  <c r="T5" i="23"/>
  <c r="M5" i="23"/>
  <c r="N5" i="23" s="1"/>
  <c r="L5" i="23"/>
  <c r="K5" i="23"/>
  <c r="U5" i="23" s="1"/>
  <c r="H5" i="23"/>
  <c r="E5" i="23"/>
  <c r="T4" i="23"/>
  <c r="M4" i="23"/>
  <c r="N4" i="23" s="1"/>
  <c r="L4" i="23"/>
  <c r="H4" i="23"/>
  <c r="K4" i="23" s="1"/>
  <c r="U4" i="23" s="1"/>
  <c r="E4" i="23"/>
  <c r="T3" i="23"/>
  <c r="M3" i="23"/>
  <c r="L3" i="23"/>
  <c r="H3" i="23"/>
  <c r="E3" i="23"/>
  <c r="M20" i="23" l="1"/>
  <c r="U13" i="23"/>
  <c r="W13" i="23" s="1"/>
  <c r="H20" i="23"/>
  <c r="U9" i="23"/>
  <c r="W9" i="23" s="1"/>
  <c r="L20" i="23"/>
  <c r="N3" i="23"/>
  <c r="W8" i="23"/>
  <c r="V8" i="23"/>
  <c r="W16" i="23"/>
  <c r="V16" i="23"/>
  <c r="W15" i="23"/>
  <c r="V15" i="23"/>
  <c r="V18" i="23"/>
  <c r="W18" i="23"/>
  <c r="W5" i="23"/>
  <c r="V5" i="23"/>
  <c r="V14" i="23"/>
  <c r="W14" i="23"/>
  <c r="W7" i="23"/>
  <c r="V7" i="23"/>
  <c r="V10" i="23"/>
  <c r="W10" i="23"/>
  <c r="W19" i="23"/>
  <c r="V19" i="23"/>
  <c r="V13" i="23"/>
  <c r="W11" i="23"/>
  <c r="V11" i="23"/>
  <c r="W4" i="23"/>
  <c r="V4" i="23"/>
  <c r="W6" i="23"/>
  <c r="V6" i="23"/>
  <c r="V12" i="23"/>
  <c r="W12" i="23"/>
  <c r="W17" i="23"/>
  <c r="V17" i="23"/>
  <c r="E20" i="23"/>
  <c r="N20" i="23" s="1"/>
  <c r="K3" i="23"/>
  <c r="V9" i="23" l="1"/>
  <c r="U3" i="23"/>
  <c r="K20" i="23"/>
  <c r="U20" i="23" s="1"/>
  <c r="W3" i="23" l="1"/>
  <c r="V3" i="23"/>
  <c r="T20" i="21" l="1"/>
  <c r="J20" i="21"/>
  <c r="I20" i="21"/>
  <c r="G20" i="21"/>
  <c r="F20" i="21"/>
  <c r="C20" i="21"/>
  <c r="T19" i="21"/>
  <c r="N19" i="21"/>
  <c r="M19" i="21"/>
  <c r="L19" i="21"/>
  <c r="H19" i="21"/>
  <c r="K19" i="21" s="1"/>
  <c r="U19" i="21" s="1"/>
  <c r="E19" i="21"/>
  <c r="T18" i="21"/>
  <c r="M18" i="21"/>
  <c r="N18" i="21" s="1"/>
  <c r="L18" i="21"/>
  <c r="H18" i="21"/>
  <c r="K18" i="21" s="1"/>
  <c r="U18" i="21" s="1"/>
  <c r="E18" i="21"/>
  <c r="T17" i="21"/>
  <c r="M17" i="21"/>
  <c r="N17" i="21" s="1"/>
  <c r="L17" i="21"/>
  <c r="H17" i="21"/>
  <c r="K17" i="21" s="1"/>
  <c r="U17" i="21" s="1"/>
  <c r="E17" i="21"/>
  <c r="T16" i="21"/>
  <c r="U16" i="21" s="1"/>
  <c r="M16" i="21"/>
  <c r="N16" i="21" s="1"/>
  <c r="L16" i="21"/>
  <c r="K16" i="21"/>
  <c r="H16" i="21"/>
  <c r="E16" i="21"/>
  <c r="T15" i="21"/>
  <c r="N15" i="21"/>
  <c r="M15" i="21"/>
  <c r="L15" i="21"/>
  <c r="H15" i="21"/>
  <c r="K15" i="21" s="1"/>
  <c r="U15" i="21" s="1"/>
  <c r="E15" i="21"/>
  <c r="T14" i="21"/>
  <c r="M14" i="21"/>
  <c r="N14" i="21" s="1"/>
  <c r="L14" i="21"/>
  <c r="H14" i="21"/>
  <c r="K14" i="21" s="1"/>
  <c r="U14" i="21" s="1"/>
  <c r="E14" i="21"/>
  <c r="T13" i="21"/>
  <c r="M13" i="21"/>
  <c r="N13" i="21" s="1"/>
  <c r="L13" i="21"/>
  <c r="H13" i="21"/>
  <c r="K13" i="21" s="1"/>
  <c r="U13" i="21" s="1"/>
  <c r="E13" i="21"/>
  <c r="T12" i="21"/>
  <c r="U12" i="21" s="1"/>
  <c r="M12" i="21"/>
  <c r="N12" i="21" s="1"/>
  <c r="L12" i="21"/>
  <c r="K12" i="21"/>
  <c r="H12" i="21"/>
  <c r="E12" i="21"/>
  <c r="T11" i="21"/>
  <c r="N11" i="21"/>
  <c r="M11" i="21"/>
  <c r="L11" i="21"/>
  <c r="H11" i="21"/>
  <c r="K11" i="21" s="1"/>
  <c r="U11" i="21" s="1"/>
  <c r="E11" i="21"/>
  <c r="T10" i="21"/>
  <c r="M10" i="21"/>
  <c r="N10" i="21" s="1"/>
  <c r="L10" i="21"/>
  <c r="H10" i="21"/>
  <c r="K10" i="21" s="1"/>
  <c r="U10" i="21" s="1"/>
  <c r="E10" i="21"/>
  <c r="T9" i="21"/>
  <c r="M9" i="21"/>
  <c r="N9" i="21" s="1"/>
  <c r="L9" i="21"/>
  <c r="H9" i="21"/>
  <c r="K9" i="21" s="1"/>
  <c r="U9" i="21" s="1"/>
  <c r="E9" i="21"/>
  <c r="T8" i="21"/>
  <c r="U8" i="21" s="1"/>
  <c r="M8" i="21"/>
  <c r="N8" i="21" s="1"/>
  <c r="L8" i="21"/>
  <c r="K8" i="21"/>
  <c r="E8" i="21"/>
  <c r="T7" i="21"/>
  <c r="M7" i="21"/>
  <c r="N7" i="21" s="1"/>
  <c r="L7" i="21"/>
  <c r="H7" i="21"/>
  <c r="K7" i="21" s="1"/>
  <c r="U7" i="21" s="1"/>
  <c r="E7" i="21"/>
  <c r="T6" i="21"/>
  <c r="M6" i="21"/>
  <c r="L6" i="21"/>
  <c r="H6" i="21"/>
  <c r="K6" i="21" s="1"/>
  <c r="U6" i="21" s="1"/>
  <c r="E6" i="21"/>
  <c r="N6" i="21" s="1"/>
  <c r="T5" i="21"/>
  <c r="M5" i="21"/>
  <c r="N5" i="21" s="1"/>
  <c r="L5" i="21"/>
  <c r="H5" i="21"/>
  <c r="K5" i="21" s="1"/>
  <c r="U5" i="21" s="1"/>
  <c r="E5" i="21"/>
  <c r="T4" i="21"/>
  <c r="M4" i="21"/>
  <c r="N4" i="21" s="1"/>
  <c r="L4" i="21"/>
  <c r="K4" i="21"/>
  <c r="U4" i="21" s="1"/>
  <c r="H4" i="21"/>
  <c r="E4" i="21"/>
  <c r="T3" i="21"/>
  <c r="M3" i="21"/>
  <c r="N3" i="21" s="1"/>
  <c r="L3" i="21"/>
  <c r="L20" i="21" s="1"/>
  <c r="H3" i="21"/>
  <c r="K3" i="21" s="1"/>
  <c r="E3" i="21"/>
  <c r="E20" i="21" s="1"/>
  <c r="H3" i="20"/>
  <c r="H20" i="20" s="1"/>
  <c r="H4" i="20"/>
  <c r="T20" i="20"/>
  <c r="J20" i="20"/>
  <c r="I20" i="20"/>
  <c r="G20" i="20"/>
  <c r="F20" i="20"/>
  <c r="C20" i="20"/>
  <c r="T19" i="20"/>
  <c r="M19" i="20"/>
  <c r="N19" i="20" s="1"/>
  <c r="L19" i="20"/>
  <c r="H19" i="20"/>
  <c r="K19" i="20" s="1"/>
  <c r="U19" i="20" s="1"/>
  <c r="E19" i="20"/>
  <c r="T18" i="20"/>
  <c r="M18" i="20"/>
  <c r="N18" i="20" s="1"/>
  <c r="L18" i="20"/>
  <c r="H18" i="20"/>
  <c r="K18" i="20" s="1"/>
  <c r="U18" i="20" s="1"/>
  <c r="E18" i="20"/>
  <c r="T17" i="20"/>
  <c r="M17" i="20"/>
  <c r="N17" i="20" s="1"/>
  <c r="L17" i="20"/>
  <c r="K17" i="20"/>
  <c r="U17" i="20" s="1"/>
  <c r="H17" i="20"/>
  <c r="E17" i="20"/>
  <c r="T16" i="20"/>
  <c r="U16" i="20" s="1"/>
  <c r="M16" i="20"/>
  <c r="N16" i="20" s="1"/>
  <c r="L16" i="20"/>
  <c r="K16" i="20"/>
  <c r="H16" i="20"/>
  <c r="E16" i="20"/>
  <c r="T15" i="20"/>
  <c r="M15" i="20"/>
  <c r="N15" i="20" s="1"/>
  <c r="L15" i="20"/>
  <c r="H15" i="20"/>
  <c r="K15" i="20" s="1"/>
  <c r="U15" i="20" s="1"/>
  <c r="E15" i="20"/>
  <c r="T14" i="20"/>
  <c r="M14" i="20"/>
  <c r="N14" i="20" s="1"/>
  <c r="L14" i="20"/>
  <c r="H14" i="20"/>
  <c r="K14" i="20" s="1"/>
  <c r="U14" i="20" s="1"/>
  <c r="E14" i="20"/>
  <c r="T13" i="20"/>
  <c r="M13" i="20"/>
  <c r="N13" i="20" s="1"/>
  <c r="L13" i="20"/>
  <c r="K13" i="20"/>
  <c r="U13" i="20" s="1"/>
  <c r="H13" i="20"/>
  <c r="E13" i="20"/>
  <c r="T12" i="20"/>
  <c r="U12" i="20" s="1"/>
  <c r="M12" i="20"/>
  <c r="N12" i="20" s="1"/>
  <c r="L12" i="20"/>
  <c r="K12" i="20"/>
  <c r="H12" i="20"/>
  <c r="E12" i="20"/>
  <c r="T11" i="20"/>
  <c r="M11" i="20"/>
  <c r="N11" i="20" s="1"/>
  <c r="L11" i="20"/>
  <c r="H11" i="20"/>
  <c r="K11" i="20" s="1"/>
  <c r="U11" i="20" s="1"/>
  <c r="E11" i="20"/>
  <c r="T10" i="20"/>
  <c r="M10" i="20"/>
  <c r="N10" i="20" s="1"/>
  <c r="L10" i="20"/>
  <c r="H10" i="20"/>
  <c r="K10" i="20" s="1"/>
  <c r="E10" i="20"/>
  <c r="T9" i="20"/>
  <c r="M9" i="20"/>
  <c r="N9" i="20" s="1"/>
  <c r="L9" i="20"/>
  <c r="K9" i="20"/>
  <c r="H9" i="20"/>
  <c r="E9" i="20"/>
  <c r="T8" i="20"/>
  <c r="U8" i="20" s="1"/>
  <c r="M8" i="20"/>
  <c r="N8" i="20" s="1"/>
  <c r="L8" i="20"/>
  <c r="K8" i="20"/>
  <c r="E8" i="20"/>
  <c r="T7" i="20"/>
  <c r="N7" i="20"/>
  <c r="M7" i="20"/>
  <c r="L7" i="20"/>
  <c r="H7" i="20"/>
  <c r="K7" i="20" s="1"/>
  <c r="U7" i="20" s="1"/>
  <c r="E7" i="20"/>
  <c r="T6" i="20"/>
  <c r="M6" i="20"/>
  <c r="L6" i="20"/>
  <c r="H6" i="20"/>
  <c r="K6" i="20" s="1"/>
  <c r="U6" i="20" s="1"/>
  <c r="E6" i="20"/>
  <c r="N6" i="20" s="1"/>
  <c r="T5" i="20"/>
  <c r="M5" i="20"/>
  <c r="N5" i="20" s="1"/>
  <c r="L5" i="20"/>
  <c r="H5" i="20"/>
  <c r="K5" i="20" s="1"/>
  <c r="U5" i="20" s="1"/>
  <c r="E5" i="20"/>
  <c r="T4" i="20"/>
  <c r="M4" i="20"/>
  <c r="N4" i="20" s="1"/>
  <c r="L4" i="20"/>
  <c r="K4" i="20"/>
  <c r="U4" i="20" s="1"/>
  <c r="E4" i="20"/>
  <c r="T3" i="20"/>
  <c r="M3" i="20"/>
  <c r="M20" i="20" s="1"/>
  <c r="N20" i="20" s="1"/>
  <c r="L3" i="20"/>
  <c r="L20" i="20" s="1"/>
  <c r="E3" i="20"/>
  <c r="E20" i="20" s="1"/>
  <c r="U10" i="20" l="1"/>
  <c r="U9" i="20"/>
  <c r="W18" i="21"/>
  <c r="V18" i="21"/>
  <c r="W6" i="21"/>
  <c r="V6" i="21"/>
  <c r="V11" i="21"/>
  <c r="W11" i="21"/>
  <c r="W5" i="21"/>
  <c r="V5" i="21"/>
  <c r="W12" i="21"/>
  <c r="V12" i="21"/>
  <c r="V17" i="21"/>
  <c r="W17" i="21"/>
  <c r="K20" i="21"/>
  <c r="U20" i="21" s="1"/>
  <c r="U3" i="21"/>
  <c r="V14" i="21"/>
  <c r="W14" i="21"/>
  <c r="W10" i="21"/>
  <c r="V10" i="21"/>
  <c r="W8" i="21"/>
  <c r="V8" i="21"/>
  <c r="V13" i="21"/>
  <c r="W13" i="21"/>
  <c r="W19" i="21"/>
  <c r="V19" i="21"/>
  <c r="W4" i="21"/>
  <c r="V4" i="21"/>
  <c r="W16" i="21"/>
  <c r="V16" i="21"/>
  <c r="W7" i="21"/>
  <c r="V7" i="21"/>
  <c r="V9" i="21"/>
  <c r="W9" i="21"/>
  <c r="W15" i="21"/>
  <c r="V15" i="21"/>
  <c r="M20" i="21"/>
  <c r="N20" i="21" s="1"/>
  <c r="H20" i="21"/>
  <c r="N3" i="20"/>
  <c r="V5" i="20"/>
  <c r="W5" i="20"/>
  <c r="W12" i="20"/>
  <c r="V12" i="20"/>
  <c r="W14" i="20"/>
  <c r="V14" i="20"/>
  <c r="V15" i="20"/>
  <c r="W15" i="20"/>
  <c r="W16" i="20"/>
  <c r="V16" i="20"/>
  <c r="W17" i="20"/>
  <c r="V17" i="20"/>
  <c r="W4" i="20"/>
  <c r="V4" i="20"/>
  <c r="W9" i="20"/>
  <c r="V9" i="20"/>
  <c r="W18" i="20"/>
  <c r="V18" i="20"/>
  <c r="W7" i="20"/>
  <c r="V7" i="20"/>
  <c r="W10" i="20"/>
  <c r="V10" i="20"/>
  <c r="W13" i="20"/>
  <c r="V13" i="20"/>
  <c r="V19" i="20"/>
  <c r="W19" i="20"/>
  <c r="V11" i="20"/>
  <c r="W11" i="20"/>
  <c r="W8" i="20"/>
  <c r="V8" i="20"/>
  <c r="W6" i="20"/>
  <c r="V6" i="20"/>
  <c r="K3" i="20"/>
  <c r="T20" i="18"/>
  <c r="J20" i="18"/>
  <c r="I20" i="18"/>
  <c r="G20" i="18"/>
  <c r="F20" i="18"/>
  <c r="C20" i="18"/>
  <c r="T19" i="18"/>
  <c r="M19" i="18"/>
  <c r="L19" i="18"/>
  <c r="H19" i="18"/>
  <c r="K19" i="18" s="1"/>
  <c r="E19" i="18"/>
  <c r="T18" i="18"/>
  <c r="M18" i="18"/>
  <c r="N18" i="18" s="1"/>
  <c r="L18" i="18"/>
  <c r="H18" i="18"/>
  <c r="K18" i="18" s="1"/>
  <c r="U18" i="18" s="1"/>
  <c r="E18" i="18"/>
  <c r="T17" i="18"/>
  <c r="M17" i="18"/>
  <c r="N17" i="18" s="1"/>
  <c r="L17" i="18"/>
  <c r="H17" i="18"/>
  <c r="K17" i="18" s="1"/>
  <c r="U17" i="18" s="1"/>
  <c r="E17" i="18"/>
  <c r="T16" i="18"/>
  <c r="M16" i="18"/>
  <c r="L16" i="18"/>
  <c r="H16" i="18"/>
  <c r="K16" i="18" s="1"/>
  <c r="E16" i="18"/>
  <c r="N16" i="18" s="1"/>
  <c r="T15" i="18"/>
  <c r="M15" i="18"/>
  <c r="N15" i="18" s="1"/>
  <c r="L15" i="18"/>
  <c r="H15" i="18"/>
  <c r="K15" i="18" s="1"/>
  <c r="U15" i="18" s="1"/>
  <c r="E15" i="18"/>
  <c r="T14" i="18"/>
  <c r="M14" i="18"/>
  <c r="L14" i="18"/>
  <c r="H14" i="18"/>
  <c r="K14" i="18" s="1"/>
  <c r="E14" i="18"/>
  <c r="T13" i="18"/>
  <c r="M13" i="18"/>
  <c r="L13" i="18"/>
  <c r="H13" i="18"/>
  <c r="K13" i="18" s="1"/>
  <c r="U13" i="18" s="1"/>
  <c r="E13" i="18"/>
  <c r="T12" i="18"/>
  <c r="N12" i="18"/>
  <c r="M12" i="18"/>
  <c r="L12" i="18"/>
  <c r="H12" i="18"/>
  <c r="K12" i="18" s="1"/>
  <c r="E12" i="18"/>
  <c r="T11" i="18"/>
  <c r="M11" i="18"/>
  <c r="N11" i="18" s="1"/>
  <c r="L11" i="18"/>
  <c r="H11" i="18"/>
  <c r="K11" i="18" s="1"/>
  <c r="E11" i="18"/>
  <c r="T10" i="18"/>
  <c r="M10" i="18"/>
  <c r="L10" i="18"/>
  <c r="H10" i="18"/>
  <c r="K10" i="18" s="1"/>
  <c r="E10" i="18"/>
  <c r="T9" i="18"/>
  <c r="M9" i="18"/>
  <c r="L9" i="18"/>
  <c r="H9" i="18"/>
  <c r="K9" i="18" s="1"/>
  <c r="E9" i="18"/>
  <c r="T8" i="18"/>
  <c r="M8" i="18"/>
  <c r="N8" i="18" s="1"/>
  <c r="L8" i="18"/>
  <c r="K8" i="18"/>
  <c r="E8" i="18"/>
  <c r="T7" i="18"/>
  <c r="M7" i="18"/>
  <c r="L7" i="18"/>
  <c r="H7" i="18"/>
  <c r="K7" i="18" s="1"/>
  <c r="U7" i="18" s="1"/>
  <c r="E7" i="18"/>
  <c r="N7" i="18" s="1"/>
  <c r="T6" i="18"/>
  <c r="M6" i="18"/>
  <c r="L6" i="18"/>
  <c r="H6" i="18"/>
  <c r="K6" i="18" s="1"/>
  <c r="E6" i="18"/>
  <c r="T5" i="18"/>
  <c r="M5" i="18"/>
  <c r="N5" i="18" s="1"/>
  <c r="L5" i="18"/>
  <c r="H5" i="18"/>
  <c r="K5" i="18" s="1"/>
  <c r="U5" i="18" s="1"/>
  <c r="E5" i="18"/>
  <c r="T4" i="18"/>
  <c r="M4" i="18"/>
  <c r="L4" i="18"/>
  <c r="H4" i="18"/>
  <c r="K4" i="18" s="1"/>
  <c r="U4" i="18" s="1"/>
  <c r="E4" i="18"/>
  <c r="T3" i="18"/>
  <c r="M3" i="18"/>
  <c r="L3" i="18"/>
  <c r="H3" i="18"/>
  <c r="E3" i="18"/>
  <c r="W3" i="21" l="1"/>
  <c r="V3" i="21"/>
  <c r="U3" i="20"/>
  <c r="K20" i="20"/>
  <c r="U20" i="20" s="1"/>
  <c r="U19" i="18"/>
  <c r="N14" i="18"/>
  <c r="N10" i="18"/>
  <c r="N3" i="18"/>
  <c r="N13" i="18"/>
  <c r="N4" i="18"/>
  <c r="N9" i="18"/>
  <c r="U11" i="18"/>
  <c r="W11" i="18" s="1"/>
  <c r="N19" i="18"/>
  <c r="U16" i="18"/>
  <c r="U12" i="18"/>
  <c r="U14" i="18"/>
  <c r="V14" i="18" s="1"/>
  <c r="U6" i="18"/>
  <c r="U9" i="18"/>
  <c r="W9" i="18" s="1"/>
  <c r="U10" i="18"/>
  <c r="V10" i="18" s="1"/>
  <c r="H20" i="18"/>
  <c r="N6" i="18"/>
  <c r="U8" i="18"/>
  <c r="W8" i="18" s="1"/>
  <c r="L20" i="18"/>
  <c r="M20" i="18"/>
  <c r="W14" i="18"/>
  <c r="W7" i="18"/>
  <c r="V7" i="18"/>
  <c r="W10" i="18"/>
  <c r="W16" i="18"/>
  <c r="V16" i="18"/>
  <c r="W17" i="18"/>
  <c r="V17" i="18"/>
  <c r="V11" i="18"/>
  <c r="W4" i="18"/>
  <c r="V4" i="18"/>
  <c r="V12" i="18"/>
  <c r="W12" i="18"/>
  <c r="W6" i="18"/>
  <c r="V6" i="18"/>
  <c r="W13" i="18"/>
  <c r="V13" i="18"/>
  <c r="W5" i="18"/>
  <c r="V5" i="18"/>
  <c r="V18" i="18"/>
  <c r="W18" i="18"/>
  <c r="V19" i="18"/>
  <c r="W19" i="18"/>
  <c r="V15" i="18"/>
  <c r="W15" i="18"/>
  <c r="K3" i="18"/>
  <c r="E20" i="18"/>
  <c r="W3" i="20" l="1"/>
  <c r="V3" i="20"/>
  <c r="V9" i="18"/>
  <c r="N20" i="18"/>
  <c r="V8" i="18"/>
  <c r="U3" i="18"/>
  <c r="K20" i="18"/>
  <c r="U20" i="18" s="1"/>
  <c r="V3" i="18" l="1"/>
  <c r="W3" i="18"/>
  <c r="T20" i="17" l="1"/>
  <c r="J20" i="17"/>
  <c r="I20" i="17"/>
  <c r="G20" i="17"/>
  <c r="F20" i="17"/>
  <c r="C20" i="17"/>
  <c r="T19" i="17"/>
  <c r="M19" i="17"/>
  <c r="L19" i="17"/>
  <c r="H19" i="17"/>
  <c r="K19" i="17" s="1"/>
  <c r="U19" i="17" s="1"/>
  <c r="E19" i="17"/>
  <c r="N19" i="17" s="1"/>
  <c r="T18" i="17"/>
  <c r="M18" i="17"/>
  <c r="N18" i="17" s="1"/>
  <c r="L18" i="17"/>
  <c r="K18" i="17"/>
  <c r="U18" i="17" s="1"/>
  <c r="H18" i="17"/>
  <c r="E18" i="17"/>
  <c r="T17" i="17"/>
  <c r="M17" i="17"/>
  <c r="N17" i="17" s="1"/>
  <c r="L17" i="17"/>
  <c r="H17" i="17"/>
  <c r="K17" i="17" s="1"/>
  <c r="U17" i="17" s="1"/>
  <c r="E17" i="17"/>
  <c r="T16" i="17"/>
  <c r="N16" i="17"/>
  <c r="M16" i="17"/>
  <c r="L16" i="17"/>
  <c r="H16" i="17"/>
  <c r="K16" i="17" s="1"/>
  <c r="U16" i="17" s="1"/>
  <c r="E16" i="17"/>
  <c r="T15" i="17"/>
  <c r="M15" i="17"/>
  <c r="L15" i="17"/>
  <c r="H15" i="17"/>
  <c r="K15" i="17" s="1"/>
  <c r="U15" i="17" s="1"/>
  <c r="E15" i="17"/>
  <c r="N15" i="17" s="1"/>
  <c r="T14" i="17"/>
  <c r="M14" i="17"/>
  <c r="N14" i="17" s="1"/>
  <c r="L14" i="17"/>
  <c r="K14" i="17"/>
  <c r="U14" i="17" s="1"/>
  <c r="H14" i="17"/>
  <c r="E14" i="17"/>
  <c r="T13" i="17"/>
  <c r="M13" i="17"/>
  <c r="N13" i="17" s="1"/>
  <c r="L13" i="17"/>
  <c r="K13" i="17"/>
  <c r="U13" i="17" s="1"/>
  <c r="H13" i="17"/>
  <c r="E13" i="17"/>
  <c r="T12" i="17"/>
  <c r="N12" i="17"/>
  <c r="M12" i="17"/>
  <c r="L12" i="17"/>
  <c r="H12" i="17"/>
  <c r="K12" i="17" s="1"/>
  <c r="U12" i="17" s="1"/>
  <c r="E12" i="17"/>
  <c r="T11" i="17"/>
  <c r="M11" i="17"/>
  <c r="L11" i="17"/>
  <c r="H11" i="17"/>
  <c r="K11" i="17" s="1"/>
  <c r="U11" i="17" s="1"/>
  <c r="E11" i="17"/>
  <c r="N11" i="17" s="1"/>
  <c r="T10" i="17"/>
  <c r="M10" i="17"/>
  <c r="N10" i="17" s="1"/>
  <c r="L10" i="17"/>
  <c r="K10" i="17"/>
  <c r="U10" i="17" s="1"/>
  <c r="H10" i="17"/>
  <c r="E10" i="17"/>
  <c r="T9" i="17"/>
  <c r="M9" i="17"/>
  <c r="N9" i="17" s="1"/>
  <c r="L9" i="17"/>
  <c r="K9" i="17"/>
  <c r="U9" i="17" s="1"/>
  <c r="H9" i="17"/>
  <c r="E9" i="17"/>
  <c r="T8" i="17"/>
  <c r="U8" i="17" s="1"/>
  <c r="M8" i="17"/>
  <c r="N8" i="17" s="1"/>
  <c r="L8" i="17"/>
  <c r="K8" i="17"/>
  <c r="E8" i="17"/>
  <c r="T7" i="17"/>
  <c r="M7" i="17"/>
  <c r="L7" i="17"/>
  <c r="H7" i="17"/>
  <c r="K7" i="17" s="1"/>
  <c r="U7" i="17" s="1"/>
  <c r="E7" i="17"/>
  <c r="N7" i="17" s="1"/>
  <c r="T6" i="17"/>
  <c r="M6" i="17"/>
  <c r="N6" i="17" s="1"/>
  <c r="L6" i="17"/>
  <c r="H6" i="17"/>
  <c r="K6" i="17" s="1"/>
  <c r="U6" i="17" s="1"/>
  <c r="E6" i="17"/>
  <c r="T5" i="17"/>
  <c r="M5" i="17"/>
  <c r="N5" i="17" s="1"/>
  <c r="L5" i="17"/>
  <c r="H5" i="17"/>
  <c r="K5" i="17" s="1"/>
  <c r="U5" i="17" s="1"/>
  <c r="E5" i="17"/>
  <c r="T4" i="17"/>
  <c r="U4" i="17" s="1"/>
  <c r="N4" i="17"/>
  <c r="M4" i="17"/>
  <c r="L4" i="17"/>
  <c r="K4" i="17"/>
  <c r="H4" i="17"/>
  <c r="E4" i="17"/>
  <c r="T3" i="17"/>
  <c r="M3" i="17"/>
  <c r="M20" i="17" s="1"/>
  <c r="L3" i="17"/>
  <c r="L20" i="17" s="1"/>
  <c r="H3" i="17"/>
  <c r="E3" i="17"/>
  <c r="N3" i="17" s="1"/>
  <c r="T20" i="16"/>
  <c r="J20" i="16"/>
  <c r="I20" i="16"/>
  <c r="G20" i="16"/>
  <c r="F20" i="16"/>
  <c r="C20" i="16"/>
  <c r="T19" i="16"/>
  <c r="M19" i="16"/>
  <c r="N19" i="16" s="1"/>
  <c r="L19" i="16"/>
  <c r="H19" i="16"/>
  <c r="K19" i="16" s="1"/>
  <c r="U19" i="16" s="1"/>
  <c r="E19" i="16"/>
  <c r="T18" i="16"/>
  <c r="M18" i="16"/>
  <c r="N18" i="16" s="1"/>
  <c r="L18" i="16"/>
  <c r="H18" i="16"/>
  <c r="K18" i="16" s="1"/>
  <c r="U18" i="16" s="1"/>
  <c r="E18" i="16"/>
  <c r="T17" i="16"/>
  <c r="U17" i="16" s="1"/>
  <c r="M17" i="16"/>
  <c r="N17" i="16" s="1"/>
  <c r="L17" i="16"/>
  <c r="K17" i="16"/>
  <c r="H17" i="16"/>
  <c r="E17" i="16"/>
  <c r="T16" i="16"/>
  <c r="N16" i="16"/>
  <c r="M16" i="16"/>
  <c r="L16" i="16"/>
  <c r="H16" i="16"/>
  <c r="K16" i="16" s="1"/>
  <c r="U16" i="16" s="1"/>
  <c r="E16" i="16"/>
  <c r="T15" i="16"/>
  <c r="M15" i="16"/>
  <c r="N15" i="16" s="1"/>
  <c r="L15" i="16"/>
  <c r="H15" i="16"/>
  <c r="K15" i="16" s="1"/>
  <c r="U15" i="16" s="1"/>
  <c r="E15" i="16"/>
  <c r="T14" i="16"/>
  <c r="M14" i="16"/>
  <c r="N14" i="16" s="1"/>
  <c r="L14" i="16"/>
  <c r="H14" i="16"/>
  <c r="K14" i="16" s="1"/>
  <c r="U14" i="16" s="1"/>
  <c r="E14" i="16"/>
  <c r="T13" i="16"/>
  <c r="U13" i="16" s="1"/>
  <c r="M13" i="16"/>
  <c r="N13" i="16" s="1"/>
  <c r="L13" i="16"/>
  <c r="K13" i="16"/>
  <c r="H13" i="16"/>
  <c r="E13" i="16"/>
  <c r="T12" i="16"/>
  <c r="N12" i="16"/>
  <c r="M12" i="16"/>
  <c r="L12" i="16"/>
  <c r="H12" i="16"/>
  <c r="K12" i="16" s="1"/>
  <c r="U12" i="16" s="1"/>
  <c r="E12" i="16"/>
  <c r="T11" i="16"/>
  <c r="M11" i="16"/>
  <c r="N11" i="16" s="1"/>
  <c r="L11" i="16"/>
  <c r="H11" i="16"/>
  <c r="K11" i="16" s="1"/>
  <c r="U11" i="16" s="1"/>
  <c r="E11" i="16"/>
  <c r="T10" i="16"/>
  <c r="M10" i="16"/>
  <c r="N10" i="16" s="1"/>
  <c r="L10" i="16"/>
  <c r="H10" i="16"/>
  <c r="K10" i="16" s="1"/>
  <c r="U10" i="16" s="1"/>
  <c r="E10" i="16"/>
  <c r="T9" i="16"/>
  <c r="U9" i="16" s="1"/>
  <c r="M9" i="16"/>
  <c r="N9" i="16" s="1"/>
  <c r="L9" i="16"/>
  <c r="K9" i="16"/>
  <c r="H9" i="16"/>
  <c r="E9" i="16"/>
  <c r="T8" i="16"/>
  <c r="U8" i="16" s="1"/>
  <c r="N8" i="16"/>
  <c r="M8" i="16"/>
  <c r="L8" i="16"/>
  <c r="K8" i="16"/>
  <c r="E8" i="16"/>
  <c r="T7" i="16"/>
  <c r="M7" i="16"/>
  <c r="L7" i="16"/>
  <c r="H7" i="16"/>
  <c r="K7" i="16" s="1"/>
  <c r="U7" i="16" s="1"/>
  <c r="E7" i="16"/>
  <c r="N7" i="16" s="1"/>
  <c r="T6" i="16"/>
  <c r="M6" i="16"/>
  <c r="N6" i="16" s="1"/>
  <c r="L6" i="16"/>
  <c r="H6" i="16"/>
  <c r="K6" i="16" s="1"/>
  <c r="U6" i="16" s="1"/>
  <c r="E6" i="16"/>
  <c r="T5" i="16"/>
  <c r="M5" i="16"/>
  <c r="N5" i="16" s="1"/>
  <c r="L5" i="16"/>
  <c r="L20" i="16" s="1"/>
  <c r="K5" i="16"/>
  <c r="U5" i="16" s="1"/>
  <c r="H5" i="16"/>
  <c r="E5" i="16"/>
  <c r="T4" i="16"/>
  <c r="M4" i="16"/>
  <c r="M20" i="16" s="1"/>
  <c r="L4" i="16"/>
  <c r="H4" i="16"/>
  <c r="K4" i="16" s="1"/>
  <c r="U4" i="16" s="1"/>
  <c r="E4" i="16"/>
  <c r="T3" i="16"/>
  <c r="M3" i="16"/>
  <c r="L3" i="16"/>
  <c r="H3" i="16"/>
  <c r="H20" i="16" s="1"/>
  <c r="E3" i="16"/>
  <c r="N3" i="16" s="1"/>
  <c r="T20" i="14"/>
  <c r="J20" i="14"/>
  <c r="I20" i="14"/>
  <c r="G20" i="14"/>
  <c r="F20" i="14"/>
  <c r="C20" i="14"/>
  <c r="U19" i="14"/>
  <c r="W19" i="14" s="1"/>
  <c r="T19" i="14"/>
  <c r="M19" i="14"/>
  <c r="L19" i="14"/>
  <c r="K19" i="14"/>
  <c r="H19" i="14"/>
  <c r="E19" i="14"/>
  <c r="N19" i="14" s="1"/>
  <c r="T18" i="14"/>
  <c r="M18" i="14"/>
  <c r="N18" i="14" s="1"/>
  <c r="L18" i="14"/>
  <c r="H18" i="14"/>
  <c r="K18" i="14" s="1"/>
  <c r="U18" i="14" s="1"/>
  <c r="E18" i="14"/>
  <c r="T17" i="14"/>
  <c r="M17" i="14"/>
  <c r="N17" i="14" s="1"/>
  <c r="L17" i="14"/>
  <c r="H17" i="14"/>
  <c r="K17" i="14" s="1"/>
  <c r="U17" i="14" s="1"/>
  <c r="E17" i="14"/>
  <c r="T16" i="14"/>
  <c r="N16" i="14"/>
  <c r="M16" i="14"/>
  <c r="L16" i="14"/>
  <c r="H16" i="14"/>
  <c r="K16" i="14" s="1"/>
  <c r="U16" i="14" s="1"/>
  <c r="E16" i="14"/>
  <c r="U15" i="14"/>
  <c r="W15" i="14" s="1"/>
  <c r="T15" i="14"/>
  <c r="M15" i="14"/>
  <c r="L15" i="14"/>
  <c r="K15" i="14"/>
  <c r="H15" i="14"/>
  <c r="E15" i="14"/>
  <c r="N15" i="14" s="1"/>
  <c r="T14" i="14"/>
  <c r="M14" i="14"/>
  <c r="N14" i="14" s="1"/>
  <c r="L14" i="14"/>
  <c r="H14" i="14"/>
  <c r="K14" i="14" s="1"/>
  <c r="U14" i="14" s="1"/>
  <c r="E14" i="14"/>
  <c r="T13" i="14"/>
  <c r="M13" i="14"/>
  <c r="N13" i="14" s="1"/>
  <c r="L13" i="14"/>
  <c r="H13" i="14"/>
  <c r="K13" i="14" s="1"/>
  <c r="U13" i="14" s="1"/>
  <c r="E13" i="14"/>
  <c r="T12" i="14"/>
  <c r="N12" i="14"/>
  <c r="M12" i="14"/>
  <c r="L12" i="14"/>
  <c r="H12" i="14"/>
  <c r="K12" i="14" s="1"/>
  <c r="U12" i="14" s="1"/>
  <c r="E12" i="14"/>
  <c r="U11" i="14"/>
  <c r="W11" i="14" s="1"/>
  <c r="T11" i="14"/>
  <c r="M11" i="14"/>
  <c r="L11" i="14"/>
  <c r="K11" i="14"/>
  <c r="H11" i="14"/>
  <c r="E11" i="14"/>
  <c r="N11" i="14" s="1"/>
  <c r="T10" i="14"/>
  <c r="M10" i="14"/>
  <c r="N10" i="14" s="1"/>
  <c r="L10" i="14"/>
  <c r="H10" i="14"/>
  <c r="K10" i="14" s="1"/>
  <c r="U10" i="14" s="1"/>
  <c r="E10" i="14"/>
  <c r="T9" i="14"/>
  <c r="U9" i="14" s="1"/>
  <c r="M9" i="14"/>
  <c r="N9" i="14" s="1"/>
  <c r="L9" i="14"/>
  <c r="K9" i="14"/>
  <c r="H9" i="14"/>
  <c r="E9" i="14"/>
  <c r="T8" i="14"/>
  <c r="N8" i="14"/>
  <c r="M8" i="14"/>
  <c r="L8" i="14"/>
  <c r="K8" i="14"/>
  <c r="U8" i="14" s="1"/>
  <c r="E8" i="14"/>
  <c r="T7" i="14"/>
  <c r="N7" i="14"/>
  <c r="M7" i="14"/>
  <c r="L7" i="14"/>
  <c r="H7" i="14"/>
  <c r="K7" i="14" s="1"/>
  <c r="U7" i="14" s="1"/>
  <c r="E7" i="14"/>
  <c r="T6" i="14"/>
  <c r="M6" i="14"/>
  <c r="N6" i="14" s="1"/>
  <c r="L6" i="14"/>
  <c r="H6" i="14"/>
  <c r="K6" i="14" s="1"/>
  <c r="U6" i="14" s="1"/>
  <c r="E6" i="14"/>
  <c r="T5" i="14"/>
  <c r="N5" i="14"/>
  <c r="M5" i="14"/>
  <c r="L5" i="14"/>
  <c r="K5" i="14"/>
  <c r="U5" i="14" s="1"/>
  <c r="H5" i="14"/>
  <c r="E5" i="14"/>
  <c r="U4" i="14"/>
  <c r="W4" i="14" s="1"/>
  <c r="T4" i="14"/>
  <c r="M4" i="14"/>
  <c r="N4" i="14" s="1"/>
  <c r="L4" i="14"/>
  <c r="K4" i="14"/>
  <c r="H4" i="14"/>
  <c r="E4" i="14"/>
  <c r="T3" i="14"/>
  <c r="N3" i="14"/>
  <c r="M3" i="14"/>
  <c r="M20" i="14" s="1"/>
  <c r="N20" i="14" s="1"/>
  <c r="L3" i="14"/>
  <c r="L20" i="14" s="1"/>
  <c r="H3" i="14"/>
  <c r="H20" i="14" s="1"/>
  <c r="E3" i="14"/>
  <c r="E20" i="14" s="1"/>
  <c r="T20" i="15"/>
  <c r="J20" i="15"/>
  <c r="I20" i="15"/>
  <c r="G20" i="15"/>
  <c r="F20" i="15"/>
  <c r="C20" i="15"/>
  <c r="T19" i="15"/>
  <c r="M19" i="15"/>
  <c r="N19" i="15" s="1"/>
  <c r="L19" i="15"/>
  <c r="H19" i="15"/>
  <c r="K19" i="15" s="1"/>
  <c r="U19" i="15" s="1"/>
  <c r="E19" i="15"/>
  <c r="T18" i="15"/>
  <c r="M18" i="15"/>
  <c r="N18" i="15" s="1"/>
  <c r="L18" i="15"/>
  <c r="H18" i="15"/>
  <c r="K18" i="15" s="1"/>
  <c r="U18" i="15" s="1"/>
  <c r="E18" i="15"/>
  <c r="T17" i="15"/>
  <c r="U17" i="15" s="1"/>
  <c r="M17" i="15"/>
  <c r="N17" i="15" s="1"/>
  <c r="L17" i="15"/>
  <c r="K17" i="15"/>
  <c r="H17" i="15"/>
  <c r="E17" i="15"/>
  <c r="T16" i="15"/>
  <c r="N16" i="15"/>
  <c r="M16" i="15"/>
  <c r="L16" i="15"/>
  <c r="H16" i="15"/>
  <c r="K16" i="15" s="1"/>
  <c r="U16" i="15" s="1"/>
  <c r="E16" i="15"/>
  <c r="T15" i="15"/>
  <c r="M15" i="15"/>
  <c r="N15" i="15" s="1"/>
  <c r="L15" i="15"/>
  <c r="H15" i="15"/>
  <c r="K15" i="15" s="1"/>
  <c r="U15" i="15" s="1"/>
  <c r="E15" i="15"/>
  <c r="T14" i="15"/>
  <c r="M14" i="15"/>
  <c r="N14" i="15" s="1"/>
  <c r="L14" i="15"/>
  <c r="H14" i="15"/>
  <c r="K14" i="15" s="1"/>
  <c r="U14" i="15" s="1"/>
  <c r="E14" i="15"/>
  <c r="T13" i="15"/>
  <c r="U13" i="15" s="1"/>
  <c r="M13" i="15"/>
  <c r="N13" i="15" s="1"/>
  <c r="L13" i="15"/>
  <c r="K13" i="15"/>
  <c r="H13" i="15"/>
  <c r="E13" i="15"/>
  <c r="T12" i="15"/>
  <c r="N12" i="15"/>
  <c r="M12" i="15"/>
  <c r="L12" i="15"/>
  <c r="H12" i="15"/>
  <c r="K12" i="15" s="1"/>
  <c r="U12" i="15" s="1"/>
  <c r="E12" i="15"/>
  <c r="T11" i="15"/>
  <c r="M11" i="15"/>
  <c r="N11" i="15" s="1"/>
  <c r="L11" i="15"/>
  <c r="H11" i="15"/>
  <c r="K11" i="15" s="1"/>
  <c r="U11" i="15" s="1"/>
  <c r="E11" i="15"/>
  <c r="T10" i="15"/>
  <c r="M10" i="15"/>
  <c r="N10" i="15" s="1"/>
  <c r="L10" i="15"/>
  <c r="H10" i="15"/>
  <c r="K10" i="15" s="1"/>
  <c r="U10" i="15" s="1"/>
  <c r="E10" i="15"/>
  <c r="T9" i="15"/>
  <c r="U9" i="15" s="1"/>
  <c r="M9" i="15"/>
  <c r="N9" i="15" s="1"/>
  <c r="L9" i="15"/>
  <c r="K9" i="15"/>
  <c r="H9" i="15"/>
  <c r="E9" i="15"/>
  <c r="T8" i="15"/>
  <c r="N8" i="15"/>
  <c r="M8" i="15"/>
  <c r="L8" i="15"/>
  <c r="H8" i="15"/>
  <c r="K8" i="15" s="1"/>
  <c r="U8" i="15" s="1"/>
  <c r="E8" i="15"/>
  <c r="T7" i="15"/>
  <c r="M7" i="15"/>
  <c r="N7" i="15" s="1"/>
  <c r="L7" i="15"/>
  <c r="H7" i="15"/>
  <c r="K7" i="15" s="1"/>
  <c r="U7" i="15" s="1"/>
  <c r="E7" i="15"/>
  <c r="T6" i="15"/>
  <c r="M6" i="15"/>
  <c r="N6" i="15" s="1"/>
  <c r="L6" i="15"/>
  <c r="H6" i="15"/>
  <c r="K6" i="15" s="1"/>
  <c r="U6" i="15" s="1"/>
  <c r="E6" i="15"/>
  <c r="T5" i="15"/>
  <c r="U5" i="15" s="1"/>
  <c r="M5" i="15"/>
  <c r="N5" i="15" s="1"/>
  <c r="L5" i="15"/>
  <c r="L20" i="15" s="1"/>
  <c r="K5" i="15"/>
  <c r="H5" i="15"/>
  <c r="E5" i="15"/>
  <c r="T4" i="15"/>
  <c r="N4" i="15"/>
  <c r="M4" i="15"/>
  <c r="L4" i="15"/>
  <c r="H4" i="15"/>
  <c r="K4" i="15" s="1"/>
  <c r="U4" i="15" s="1"/>
  <c r="E4" i="15"/>
  <c r="T3" i="15"/>
  <c r="M3" i="15"/>
  <c r="N3" i="15" s="1"/>
  <c r="L3" i="15"/>
  <c r="H3" i="15"/>
  <c r="H20" i="15" s="1"/>
  <c r="E3" i="15"/>
  <c r="E20" i="15" s="1"/>
  <c r="T20" i="13"/>
  <c r="J20" i="13"/>
  <c r="I20" i="13"/>
  <c r="G20" i="13"/>
  <c r="F20" i="13"/>
  <c r="C20" i="13"/>
  <c r="T19" i="13"/>
  <c r="M19" i="13"/>
  <c r="L19" i="13"/>
  <c r="H19" i="13"/>
  <c r="K19" i="13" s="1"/>
  <c r="U19" i="13" s="1"/>
  <c r="E19" i="13"/>
  <c r="N19" i="13" s="1"/>
  <c r="T18" i="13"/>
  <c r="M18" i="13"/>
  <c r="N18" i="13" s="1"/>
  <c r="L18" i="13"/>
  <c r="K18" i="13"/>
  <c r="U18" i="13" s="1"/>
  <c r="H18" i="13"/>
  <c r="E18" i="13"/>
  <c r="T17" i="13"/>
  <c r="M17" i="13"/>
  <c r="N17" i="13" s="1"/>
  <c r="L17" i="13"/>
  <c r="H17" i="13"/>
  <c r="K17" i="13" s="1"/>
  <c r="U17" i="13" s="1"/>
  <c r="E17" i="13"/>
  <c r="T16" i="13"/>
  <c r="N16" i="13"/>
  <c r="M16" i="13"/>
  <c r="L16" i="13"/>
  <c r="H16" i="13"/>
  <c r="K16" i="13" s="1"/>
  <c r="U16" i="13" s="1"/>
  <c r="E16" i="13"/>
  <c r="T15" i="13"/>
  <c r="M15" i="13"/>
  <c r="L15" i="13"/>
  <c r="H15" i="13"/>
  <c r="K15" i="13" s="1"/>
  <c r="U15" i="13" s="1"/>
  <c r="E15" i="13"/>
  <c r="N15" i="13" s="1"/>
  <c r="T14" i="13"/>
  <c r="M14" i="13"/>
  <c r="N14" i="13" s="1"/>
  <c r="L14" i="13"/>
  <c r="K14" i="13"/>
  <c r="U14" i="13" s="1"/>
  <c r="H14" i="13"/>
  <c r="E14" i="13"/>
  <c r="T13" i="13"/>
  <c r="M13" i="13"/>
  <c r="N13" i="13" s="1"/>
  <c r="L13" i="13"/>
  <c r="H13" i="13"/>
  <c r="K13" i="13" s="1"/>
  <c r="U13" i="13" s="1"/>
  <c r="E13" i="13"/>
  <c r="T12" i="13"/>
  <c r="N12" i="13"/>
  <c r="M12" i="13"/>
  <c r="L12" i="13"/>
  <c r="H12" i="13"/>
  <c r="K12" i="13" s="1"/>
  <c r="U12" i="13" s="1"/>
  <c r="E12" i="13"/>
  <c r="T11" i="13"/>
  <c r="M11" i="13"/>
  <c r="L11" i="13"/>
  <c r="H11" i="13"/>
  <c r="K11" i="13" s="1"/>
  <c r="U11" i="13" s="1"/>
  <c r="E11" i="13"/>
  <c r="N11" i="13" s="1"/>
  <c r="T10" i="13"/>
  <c r="M10" i="13"/>
  <c r="N10" i="13" s="1"/>
  <c r="L10" i="13"/>
  <c r="K10" i="13"/>
  <c r="U10" i="13" s="1"/>
  <c r="H10" i="13"/>
  <c r="E10" i="13"/>
  <c r="T9" i="13"/>
  <c r="M9" i="13"/>
  <c r="N9" i="13" s="1"/>
  <c r="L9" i="13"/>
  <c r="H9" i="13"/>
  <c r="K9" i="13" s="1"/>
  <c r="U9" i="13" s="1"/>
  <c r="E9" i="13"/>
  <c r="T8" i="13"/>
  <c r="N8" i="13"/>
  <c r="M8" i="13"/>
  <c r="L8" i="13"/>
  <c r="H8" i="13"/>
  <c r="K8" i="13" s="1"/>
  <c r="U8" i="13" s="1"/>
  <c r="E8" i="13"/>
  <c r="T7" i="13"/>
  <c r="M7" i="13"/>
  <c r="L7" i="13"/>
  <c r="H7" i="13"/>
  <c r="K7" i="13" s="1"/>
  <c r="U7" i="13" s="1"/>
  <c r="E7" i="13"/>
  <c r="N7" i="13" s="1"/>
  <c r="T6" i="13"/>
  <c r="M6" i="13"/>
  <c r="N6" i="13" s="1"/>
  <c r="L6" i="13"/>
  <c r="K6" i="13"/>
  <c r="U6" i="13" s="1"/>
  <c r="H6" i="13"/>
  <c r="E6" i="13"/>
  <c r="T5" i="13"/>
  <c r="M5" i="13"/>
  <c r="N5" i="13" s="1"/>
  <c r="L5" i="13"/>
  <c r="K5" i="13"/>
  <c r="U5" i="13" s="1"/>
  <c r="H5" i="13"/>
  <c r="E5" i="13"/>
  <c r="T4" i="13"/>
  <c r="N4" i="13"/>
  <c r="M4" i="13"/>
  <c r="L4" i="13"/>
  <c r="H4" i="13"/>
  <c r="K4" i="13" s="1"/>
  <c r="U4" i="13" s="1"/>
  <c r="E4" i="13"/>
  <c r="T3" i="13"/>
  <c r="M3" i="13"/>
  <c r="M20" i="13" s="1"/>
  <c r="L3" i="13"/>
  <c r="L20" i="13" s="1"/>
  <c r="H3" i="13"/>
  <c r="H20" i="13" s="1"/>
  <c r="E3" i="13"/>
  <c r="N3" i="13" s="1"/>
  <c r="T20" i="12"/>
  <c r="J20" i="12"/>
  <c r="I20" i="12"/>
  <c r="G20" i="12"/>
  <c r="F20" i="12"/>
  <c r="C20" i="12"/>
  <c r="T19" i="12"/>
  <c r="M19" i="12"/>
  <c r="N19" i="12" s="1"/>
  <c r="L19" i="12"/>
  <c r="H19" i="12"/>
  <c r="K19" i="12" s="1"/>
  <c r="U19" i="12" s="1"/>
  <c r="E19" i="12"/>
  <c r="T18" i="12"/>
  <c r="M18" i="12"/>
  <c r="N18" i="12" s="1"/>
  <c r="L18" i="12"/>
  <c r="K18" i="12"/>
  <c r="U18" i="12" s="1"/>
  <c r="H18" i="12"/>
  <c r="E18" i="12"/>
  <c r="T17" i="12"/>
  <c r="U17" i="12" s="1"/>
  <c r="M17" i="12"/>
  <c r="N17" i="12" s="1"/>
  <c r="L17" i="12"/>
  <c r="K17" i="12"/>
  <c r="H17" i="12"/>
  <c r="E17" i="12"/>
  <c r="T16" i="12"/>
  <c r="N16" i="12"/>
  <c r="M16" i="12"/>
  <c r="L16" i="12"/>
  <c r="K16" i="12"/>
  <c r="U16" i="12" s="1"/>
  <c r="H16" i="12"/>
  <c r="E16" i="12"/>
  <c r="V15" i="12"/>
  <c r="U15" i="12"/>
  <c r="W15" i="12" s="1"/>
  <c r="T15" i="12"/>
  <c r="M15" i="12"/>
  <c r="N15" i="12" s="1"/>
  <c r="L15" i="12"/>
  <c r="K15" i="12"/>
  <c r="H15" i="12"/>
  <c r="E15" i="12"/>
  <c r="T14" i="12"/>
  <c r="M14" i="12"/>
  <c r="N14" i="12" s="1"/>
  <c r="L14" i="12"/>
  <c r="K14" i="12"/>
  <c r="U14" i="12" s="1"/>
  <c r="H14" i="12"/>
  <c r="E14" i="12"/>
  <c r="T13" i="12"/>
  <c r="U13" i="12" s="1"/>
  <c r="M13" i="12"/>
  <c r="N13" i="12" s="1"/>
  <c r="L13" i="12"/>
  <c r="K13" i="12"/>
  <c r="H13" i="12"/>
  <c r="E13" i="12"/>
  <c r="T12" i="12"/>
  <c r="N12" i="12"/>
  <c r="M12" i="12"/>
  <c r="L12" i="12"/>
  <c r="K12" i="12"/>
  <c r="U12" i="12" s="1"/>
  <c r="H12" i="12"/>
  <c r="E12" i="12"/>
  <c r="V11" i="12"/>
  <c r="U11" i="12"/>
  <c r="W11" i="12" s="1"/>
  <c r="T11" i="12"/>
  <c r="M11" i="12"/>
  <c r="N11" i="12" s="1"/>
  <c r="L11" i="12"/>
  <c r="K11" i="12"/>
  <c r="H11" i="12"/>
  <c r="E11" i="12"/>
  <c r="T10" i="12"/>
  <c r="M10" i="12"/>
  <c r="N10" i="12" s="1"/>
  <c r="L10" i="12"/>
  <c r="K10" i="12"/>
  <c r="U10" i="12" s="1"/>
  <c r="H10" i="12"/>
  <c r="E10" i="12"/>
  <c r="T9" i="12"/>
  <c r="M9" i="12"/>
  <c r="N9" i="12" s="1"/>
  <c r="L9" i="12"/>
  <c r="K9" i="12"/>
  <c r="U9" i="12" s="1"/>
  <c r="H9" i="12"/>
  <c r="E9" i="12"/>
  <c r="T8" i="12"/>
  <c r="N8" i="12"/>
  <c r="M8" i="12"/>
  <c r="L8" i="12"/>
  <c r="K8" i="12"/>
  <c r="U8" i="12" s="1"/>
  <c r="H8" i="12"/>
  <c r="E8" i="12"/>
  <c r="V7" i="12"/>
  <c r="U7" i="12"/>
  <c r="W7" i="12" s="1"/>
  <c r="T7" i="12"/>
  <c r="M7" i="12"/>
  <c r="N7" i="12" s="1"/>
  <c r="L7" i="12"/>
  <c r="K7" i="12"/>
  <c r="H7" i="12"/>
  <c r="E7" i="12"/>
  <c r="T6" i="12"/>
  <c r="M6" i="12"/>
  <c r="N6" i="12" s="1"/>
  <c r="L6" i="12"/>
  <c r="K6" i="12"/>
  <c r="U6" i="12" s="1"/>
  <c r="H6" i="12"/>
  <c r="E6" i="12"/>
  <c r="T5" i="12"/>
  <c r="M5" i="12"/>
  <c r="N5" i="12" s="1"/>
  <c r="L5" i="12"/>
  <c r="K5" i="12"/>
  <c r="U5" i="12" s="1"/>
  <c r="H5" i="12"/>
  <c r="E5" i="12"/>
  <c r="T4" i="12"/>
  <c r="N4" i="12"/>
  <c r="M4" i="12"/>
  <c r="L4" i="12"/>
  <c r="K4" i="12"/>
  <c r="U4" i="12" s="1"/>
  <c r="H4" i="12"/>
  <c r="E4" i="12"/>
  <c r="V3" i="12"/>
  <c r="U3" i="12"/>
  <c r="W3" i="12" s="1"/>
  <c r="T3" i="12"/>
  <c r="M3" i="12"/>
  <c r="N3" i="12" s="1"/>
  <c r="L3" i="12"/>
  <c r="L20" i="12" s="1"/>
  <c r="K3" i="12"/>
  <c r="K20" i="12" s="1"/>
  <c r="H3" i="12"/>
  <c r="H20" i="12" s="1"/>
  <c r="E3" i="12"/>
  <c r="E20" i="12" s="1"/>
  <c r="T20" i="11"/>
  <c r="J20" i="11"/>
  <c r="I20" i="11"/>
  <c r="G20" i="11"/>
  <c r="F20" i="11"/>
  <c r="C20" i="11"/>
  <c r="T19" i="11"/>
  <c r="M19" i="11"/>
  <c r="N19" i="11" s="1"/>
  <c r="L19" i="11"/>
  <c r="H19" i="11"/>
  <c r="K19" i="11" s="1"/>
  <c r="U19" i="11" s="1"/>
  <c r="E19" i="11"/>
  <c r="T18" i="11"/>
  <c r="M18" i="11"/>
  <c r="N18" i="11" s="1"/>
  <c r="L18" i="11"/>
  <c r="K18" i="11"/>
  <c r="U18" i="11" s="1"/>
  <c r="H18" i="11"/>
  <c r="E18" i="11"/>
  <c r="T17" i="11"/>
  <c r="M17" i="11"/>
  <c r="N17" i="11" s="1"/>
  <c r="L17" i="11"/>
  <c r="H17" i="11"/>
  <c r="K17" i="11" s="1"/>
  <c r="U17" i="11" s="1"/>
  <c r="E17" i="11"/>
  <c r="T16" i="11"/>
  <c r="M16" i="11"/>
  <c r="L16" i="11"/>
  <c r="K16" i="11"/>
  <c r="U16" i="11" s="1"/>
  <c r="H16" i="11"/>
  <c r="E16" i="11"/>
  <c r="N16" i="11" s="1"/>
  <c r="T15" i="11"/>
  <c r="M15" i="11"/>
  <c r="N15" i="11" s="1"/>
  <c r="L15" i="11"/>
  <c r="H15" i="11"/>
  <c r="K15" i="11" s="1"/>
  <c r="U15" i="11" s="1"/>
  <c r="E15" i="11"/>
  <c r="T14" i="11"/>
  <c r="M14" i="11"/>
  <c r="N14" i="11" s="1"/>
  <c r="L14" i="11"/>
  <c r="K14" i="11"/>
  <c r="U14" i="11" s="1"/>
  <c r="H14" i="11"/>
  <c r="E14" i="11"/>
  <c r="T13" i="11"/>
  <c r="M13" i="11"/>
  <c r="N13" i="11" s="1"/>
  <c r="L13" i="11"/>
  <c r="K13" i="11"/>
  <c r="U13" i="11" s="1"/>
  <c r="H13" i="11"/>
  <c r="E13" i="11"/>
  <c r="T12" i="11"/>
  <c r="M12" i="11"/>
  <c r="L12" i="11"/>
  <c r="K12" i="11"/>
  <c r="U12" i="11" s="1"/>
  <c r="H12" i="11"/>
  <c r="E12" i="11"/>
  <c r="N12" i="11" s="1"/>
  <c r="T11" i="11"/>
  <c r="M11" i="11"/>
  <c r="N11" i="11" s="1"/>
  <c r="L11" i="11"/>
  <c r="H11" i="11"/>
  <c r="K11" i="11" s="1"/>
  <c r="U11" i="11" s="1"/>
  <c r="E11" i="11"/>
  <c r="T10" i="11"/>
  <c r="M10" i="11"/>
  <c r="N10" i="11" s="1"/>
  <c r="L10" i="11"/>
  <c r="K10" i="11"/>
  <c r="U10" i="11" s="1"/>
  <c r="H10" i="11"/>
  <c r="E10" i="11"/>
  <c r="T9" i="11"/>
  <c r="M9" i="11"/>
  <c r="N9" i="11" s="1"/>
  <c r="L9" i="11"/>
  <c r="K9" i="11"/>
  <c r="U9" i="11" s="1"/>
  <c r="H9" i="11"/>
  <c r="E9" i="11"/>
  <c r="T8" i="11"/>
  <c r="M8" i="11"/>
  <c r="L8" i="11"/>
  <c r="K8" i="11"/>
  <c r="U8" i="11" s="1"/>
  <c r="H8" i="11"/>
  <c r="E8" i="11"/>
  <c r="N8" i="11" s="1"/>
  <c r="T7" i="11"/>
  <c r="M7" i="11"/>
  <c r="N7" i="11" s="1"/>
  <c r="L7" i="11"/>
  <c r="K7" i="11"/>
  <c r="U7" i="11" s="1"/>
  <c r="H7" i="11"/>
  <c r="E7" i="11"/>
  <c r="T6" i="11"/>
  <c r="M6" i="11"/>
  <c r="N6" i="11" s="1"/>
  <c r="L6" i="11"/>
  <c r="K6" i="11"/>
  <c r="U6" i="11" s="1"/>
  <c r="H6" i="11"/>
  <c r="E6" i="11"/>
  <c r="T5" i="11"/>
  <c r="M5" i="11"/>
  <c r="N5" i="11" s="1"/>
  <c r="L5" i="11"/>
  <c r="K5" i="11"/>
  <c r="U5" i="11" s="1"/>
  <c r="H5" i="11"/>
  <c r="E5" i="11"/>
  <c r="T4" i="11"/>
  <c r="M4" i="11"/>
  <c r="L4" i="11"/>
  <c r="K4" i="11"/>
  <c r="U4" i="11" s="1"/>
  <c r="H4" i="11"/>
  <c r="E4" i="11"/>
  <c r="N4" i="11" s="1"/>
  <c r="T3" i="11"/>
  <c r="M3" i="11"/>
  <c r="N3" i="11" s="1"/>
  <c r="L3" i="11"/>
  <c r="L20" i="11" s="1"/>
  <c r="K3" i="11"/>
  <c r="H3" i="11"/>
  <c r="H20" i="11" s="1"/>
  <c r="E3" i="11"/>
  <c r="E20" i="11" s="1"/>
  <c r="T20" i="10"/>
  <c r="J20" i="10"/>
  <c r="I20" i="10"/>
  <c r="G20" i="10"/>
  <c r="F20" i="10"/>
  <c r="C20" i="10"/>
  <c r="T19" i="10"/>
  <c r="M19" i="10"/>
  <c r="N19" i="10" s="1"/>
  <c r="L19" i="10"/>
  <c r="H19" i="10"/>
  <c r="K19" i="10" s="1"/>
  <c r="U19" i="10" s="1"/>
  <c r="E19" i="10"/>
  <c r="T18" i="10"/>
  <c r="N18" i="10"/>
  <c r="M18" i="10"/>
  <c r="L18" i="10"/>
  <c r="K18" i="10"/>
  <c r="U18" i="10" s="1"/>
  <c r="H18" i="10"/>
  <c r="E18" i="10"/>
  <c r="T17" i="10"/>
  <c r="M17" i="10"/>
  <c r="N17" i="10" s="1"/>
  <c r="L17" i="10"/>
  <c r="H17" i="10"/>
  <c r="K17" i="10" s="1"/>
  <c r="U17" i="10" s="1"/>
  <c r="E17" i="10"/>
  <c r="T16" i="10"/>
  <c r="N16" i="10"/>
  <c r="M16" i="10"/>
  <c r="L16" i="10"/>
  <c r="H16" i="10"/>
  <c r="K16" i="10" s="1"/>
  <c r="U16" i="10" s="1"/>
  <c r="E16" i="10"/>
  <c r="T15" i="10"/>
  <c r="M15" i="10"/>
  <c r="N15" i="10" s="1"/>
  <c r="L15" i="10"/>
  <c r="H15" i="10"/>
  <c r="K15" i="10" s="1"/>
  <c r="U15" i="10" s="1"/>
  <c r="E15" i="10"/>
  <c r="T14" i="10"/>
  <c r="N14" i="10"/>
  <c r="M14" i="10"/>
  <c r="L14" i="10"/>
  <c r="K14" i="10"/>
  <c r="U14" i="10" s="1"/>
  <c r="H14" i="10"/>
  <c r="E14" i="10"/>
  <c r="T13" i="10"/>
  <c r="M13" i="10"/>
  <c r="N13" i="10" s="1"/>
  <c r="L13" i="10"/>
  <c r="H13" i="10"/>
  <c r="K13" i="10" s="1"/>
  <c r="U13" i="10" s="1"/>
  <c r="E13" i="10"/>
  <c r="T12" i="10"/>
  <c r="N12" i="10"/>
  <c r="M12" i="10"/>
  <c r="L12" i="10"/>
  <c r="H12" i="10"/>
  <c r="K12" i="10" s="1"/>
  <c r="U12" i="10" s="1"/>
  <c r="E12" i="10"/>
  <c r="T11" i="10"/>
  <c r="M11" i="10"/>
  <c r="N11" i="10" s="1"/>
  <c r="L11" i="10"/>
  <c r="H11" i="10"/>
  <c r="K11" i="10" s="1"/>
  <c r="U11" i="10" s="1"/>
  <c r="E11" i="10"/>
  <c r="T10" i="10"/>
  <c r="N10" i="10"/>
  <c r="M10" i="10"/>
  <c r="L10" i="10"/>
  <c r="K10" i="10"/>
  <c r="U10" i="10" s="1"/>
  <c r="H10" i="10"/>
  <c r="E10" i="10"/>
  <c r="T9" i="10"/>
  <c r="M9" i="10"/>
  <c r="N9" i="10" s="1"/>
  <c r="L9" i="10"/>
  <c r="H9" i="10"/>
  <c r="K9" i="10" s="1"/>
  <c r="U9" i="10" s="1"/>
  <c r="E9" i="10"/>
  <c r="T8" i="10"/>
  <c r="N8" i="10"/>
  <c r="M8" i="10"/>
  <c r="L8" i="10"/>
  <c r="H8" i="10"/>
  <c r="K8" i="10" s="1"/>
  <c r="U8" i="10" s="1"/>
  <c r="E8" i="10"/>
  <c r="T7" i="10"/>
  <c r="M7" i="10"/>
  <c r="N7" i="10" s="1"/>
  <c r="L7" i="10"/>
  <c r="H7" i="10"/>
  <c r="K7" i="10" s="1"/>
  <c r="U7" i="10" s="1"/>
  <c r="E7" i="10"/>
  <c r="T6" i="10"/>
  <c r="N6" i="10"/>
  <c r="M6" i="10"/>
  <c r="L6" i="10"/>
  <c r="K6" i="10"/>
  <c r="U6" i="10" s="1"/>
  <c r="H6" i="10"/>
  <c r="E6" i="10"/>
  <c r="U5" i="10"/>
  <c r="W5" i="10" s="1"/>
  <c r="T5" i="10"/>
  <c r="M5" i="10"/>
  <c r="N5" i="10" s="1"/>
  <c r="L5" i="10"/>
  <c r="K5" i="10"/>
  <c r="H5" i="10"/>
  <c r="E5" i="10"/>
  <c r="T4" i="10"/>
  <c r="N4" i="10"/>
  <c r="M4" i="10"/>
  <c r="L4" i="10"/>
  <c r="H4" i="10"/>
  <c r="K4" i="10" s="1"/>
  <c r="U4" i="10" s="1"/>
  <c r="E4" i="10"/>
  <c r="T3" i="10"/>
  <c r="M3" i="10"/>
  <c r="N3" i="10" s="1"/>
  <c r="L3" i="10"/>
  <c r="L20" i="10" s="1"/>
  <c r="H3" i="10"/>
  <c r="H20" i="10" s="1"/>
  <c r="E3" i="10"/>
  <c r="E20" i="10" s="1"/>
  <c r="T20" i="9"/>
  <c r="J20" i="9"/>
  <c r="I20" i="9"/>
  <c r="G20" i="9"/>
  <c r="F20" i="9"/>
  <c r="C20" i="9"/>
  <c r="T19" i="9"/>
  <c r="M19" i="9"/>
  <c r="N19" i="9" s="1"/>
  <c r="L19" i="9"/>
  <c r="H19" i="9"/>
  <c r="K19" i="9" s="1"/>
  <c r="U19" i="9" s="1"/>
  <c r="E19" i="9"/>
  <c r="T18" i="9"/>
  <c r="M18" i="9"/>
  <c r="N18" i="9" s="1"/>
  <c r="L18" i="9"/>
  <c r="K18" i="9"/>
  <c r="U18" i="9" s="1"/>
  <c r="H18" i="9"/>
  <c r="E18" i="9"/>
  <c r="T17" i="9"/>
  <c r="U17" i="9" s="1"/>
  <c r="M17" i="9"/>
  <c r="N17" i="9" s="1"/>
  <c r="L17" i="9"/>
  <c r="K17" i="9"/>
  <c r="H17" i="9"/>
  <c r="E17" i="9"/>
  <c r="T16" i="9"/>
  <c r="N16" i="9"/>
  <c r="M16" i="9"/>
  <c r="L16" i="9"/>
  <c r="H16" i="9"/>
  <c r="K16" i="9" s="1"/>
  <c r="U16" i="9" s="1"/>
  <c r="E16" i="9"/>
  <c r="V15" i="9"/>
  <c r="U15" i="9"/>
  <c r="W15" i="9" s="1"/>
  <c r="T15" i="9"/>
  <c r="M15" i="9"/>
  <c r="N15" i="9" s="1"/>
  <c r="L15" i="9"/>
  <c r="K15" i="9"/>
  <c r="H15" i="9"/>
  <c r="E15" i="9"/>
  <c r="T14" i="9"/>
  <c r="M14" i="9"/>
  <c r="N14" i="9" s="1"/>
  <c r="L14" i="9"/>
  <c r="K14" i="9"/>
  <c r="U14" i="9" s="1"/>
  <c r="H14" i="9"/>
  <c r="E14" i="9"/>
  <c r="T13" i="9"/>
  <c r="M13" i="9"/>
  <c r="N13" i="9" s="1"/>
  <c r="L13" i="9"/>
  <c r="K13" i="9"/>
  <c r="U13" i="9" s="1"/>
  <c r="H13" i="9"/>
  <c r="E13" i="9"/>
  <c r="T12" i="9"/>
  <c r="N12" i="9"/>
  <c r="M12" i="9"/>
  <c r="L12" i="9"/>
  <c r="H12" i="9"/>
  <c r="K12" i="9" s="1"/>
  <c r="U12" i="9" s="1"/>
  <c r="E12" i="9"/>
  <c r="V11" i="9"/>
  <c r="U11" i="9"/>
  <c r="W11" i="9" s="1"/>
  <c r="T11" i="9"/>
  <c r="M11" i="9"/>
  <c r="N11" i="9" s="1"/>
  <c r="L11" i="9"/>
  <c r="K11" i="9"/>
  <c r="H11" i="9"/>
  <c r="E11" i="9"/>
  <c r="T10" i="9"/>
  <c r="M10" i="9"/>
  <c r="N10" i="9" s="1"/>
  <c r="L10" i="9"/>
  <c r="K10" i="9"/>
  <c r="U10" i="9" s="1"/>
  <c r="H10" i="9"/>
  <c r="E10" i="9"/>
  <c r="T9" i="9"/>
  <c r="M9" i="9"/>
  <c r="N9" i="9" s="1"/>
  <c r="L9" i="9"/>
  <c r="K9" i="9"/>
  <c r="U9" i="9" s="1"/>
  <c r="H9" i="9"/>
  <c r="E9" i="9"/>
  <c r="T8" i="9"/>
  <c r="N8" i="9"/>
  <c r="M8" i="9"/>
  <c r="L8" i="9"/>
  <c r="H8" i="9"/>
  <c r="K8" i="9" s="1"/>
  <c r="U8" i="9" s="1"/>
  <c r="E8" i="9"/>
  <c r="V7" i="9"/>
  <c r="U7" i="9"/>
  <c r="W7" i="9" s="1"/>
  <c r="T7" i="9"/>
  <c r="M7" i="9"/>
  <c r="N7" i="9" s="1"/>
  <c r="L7" i="9"/>
  <c r="K7" i="9"/>
  <c r="H7" i="9"/>
  <c r="E7" i="9"/>
  <c r="T6" i="9"/>
  <c r="M6" i="9"/>
  <c r="N6" i="9" s="1"/>
  <c r="L6" i="9"/>
  <c r="K6" i="9"/>
  <c r="U6" i="9" s="1"/>
  <c r="H6" i="9"/>
  <c r="E6" i="9"/>
  <c r="T5" i="9"/>
  <c r="M5" i="9"/>
  <c r="N5" i="9" s="1"/>
  <c r="L5" i="9"/>
  <c r="K5" i="9"/>
  <c r="U5" i="9" s="1"/>
  <c r="H5" i="9"/>
  <c r="E5" i="9"/>
  <c r="T4" i="9"/>
  <c r="N4" i="9"/>
  <c r="M4" i="9"/>
  <c r="L4" i="9"/>
  <c r="H4" i="9"/>
  <c r="K4" i="9" s="1"/>
  <c r="U4" i="9" s="1"/>
  <c r="E4" i="9"/>
  <c r="V3" i="9"/>
  <c r="U3" i="9"/>
  <c r="W3" i="9" s="1"/>
  <c r="T3" i="9"/>
  <c r="M3" i="9"/>
  <c r="N3" i="9" s="1"/>
  <c r="L3" i="9"/>
  <c r="L20" i="9" s="1"/>
  <c r="K3" i="9"/>
  <c r="H3" i="9"/>
  <c r="H20" i="9" s="1"/>
  <c r="E3" i="9"/>
  <c r="E20" i="9" s="1"/>
  <c r="T20" i="8"/>
  <c r="J20" i="8"/>
  <c r="I20" i="8"/>
  <c r="G20" i="8"/>
  <c r="F20" i="8"/>
  <c r="C20" i="8"/>
  <c r="T19" i="8"/>
  <c r="M19" i="8"/>
  <c r="N19" i="8" s="1"/>
  <c r="L19" i="8"/>
  <c r="H19" i="8"/>
  <c r="K19" i="8" s="1"/>
  <c r="U19" i="8" s="1"/>
  <c r="E19" i="8"/>
  <c r="T18" i="8"/>
  <c r="M18" i="8"/>
  <c r="N18" i="8" s="1"/>
  <c r="L18" i="8"/>
  <c r="H18" i="8"/>
  <c r="K18" i="8" s="1"/>
  <c r="U18" i="8" s="1"/>
  <c r="E18" i="8"/>
  <c r="T17" i="8"/>
  <c r="M17" i="8"/>
  <c r="N17" i="8" s="1"/>
  <c r="L17" i="8"/>
  <c r="H17" i="8"/>
  <c r="K17" i="8" s="1"/>
  <c r="U17" i="8" s="1"/>
  <c r="E17" i="8"/>
  <c r="T16" i="8"/>
  <c r="N16" i="8"/>
  <c r="M16" i="8"/>
  <c r="L16" i="8"/>
  <c r="H16" i="8"/>
  <c r="K16" i="8" s="1"/>
  <c r="U16" i="8" s="1"/>
  <c r="E16" i="8"/>
  <c r="T15" i="8"/>
  <c r="M15" i="8"/>
  <c r="N15" i="8" s="1"/>
  <c r="L15" i="8"/>
  <c r="H15" i="8"/>
  <c r="K15" i="8" s="1"/>
  <c r="U15" i="8" s="1"/>
  <c r="E15" i="8"/>
  <c r="T14" i="8"/>
  <c r="M14" i="8"/>
  <c r="N14" i="8" s="1"/>
  <c r="L14" i="8"/>
  <c r="H14" i="8"/>
  <c r="K14" i="8" s="1"/>
  <c r="U14" i="8" s="1"/>
  <c r="E14" i="8"/>
  <c r="T13" i="8"/>
  <c r="M13" i="8"/>
  <c r="N13" i="8" s="1"/>
  <c r="L13" i="8"/>
  <c r="K13" i="8"/>
  <c r="U13" i="8" s="1"/>
  <c r="H13" i="8"/>
  <c r="E13" i="8"/>
  <c r="T12" i="8"/>
  <c r="U12" i="8" s="1"/>
  <c r="N12" i="8"/>
  <c r="M12" i="8"/>
  <c r="L12" i="8"/>
  <c r="K12" i="8"/>
  <c r="H12" i="8"/>
  <c r="E12" i="8"/>
  <c r="T11" i="8"/>
  <c r="M11" i="8"/>
  <c r="N11" i="8" s="1"/>
  <c r="L11" i="8"/>
  <c r="H11" i="8"/>
  <c r="K11" i="8" s="1"/>
  <c r="U11" i="8" s="1"/>
  <c r="E11" i="8"/>
  <c r="T10" i="8"/>
  <c r="M10" i="8"/>
  <c r="N10" i="8" s="1"/>
  <c r="L10" i="8"/>
  <c r="H10" i="8"/>
  <c r="K10" i="8" s="1"/>
  <c r="U10" i="8" s="1"/>
  <c r="E10" i="8"/>
  <c r="T9" i="8"/>
  <c r="M9" i="8"/>
  <c r="N9" i="8" s="1"/>
  <c r="L9" i="8"/>
  <c r="K9" i="8"/>
  <c r="U9" i="8" s="1"/>
  <c r="H9" i="8"/>
  <c r="E9" i="8"/>
  <c r="T8" i="8"/>
  <c r="U8" i="8" s="1"/>
  <c r="N8" i="8"/>
  <c r="M8" i="8"/>
  <c r="L8" i="8"/>
  <c r="K8" i="8"/>
  <c r="H8" i="8"/>
  <c r="E8" i="8"/>
  <c r="T7" i="8"/>
  <c r="M7" i="8"/>
  <c r="N7" i="8" s="1"/>
  <c r="L7" i="8"/>
  <c r="H7" i="8"/>
  <c r="K7" i="8" s="1"/>
  <c r="U7" i="8" s="1"/>
  <c r="E7" i="8"/>
  <c r="T6" i="8"/>
  <c r="M6" i="8"/>
  <c r="N6" i="8" s="1"/>
  <c r="L6" i="8"/>
  <c r="H6" i="8"/>
  <c r="K6" i="8" s="1"/>
  <c r="U6" i="8" s="1"/>
  <c r="E6" i="8"/>
  <c r="T5" i="8"/>
  <c r="M5" i="8"/>
  <c r="N5" i="8" s="1"/>
  <c r="L5" i="8"/>
  <c r="K5" i="8"/>
  <c r="U5" i="8" s="1"/>
  <c r="H5" i="8"/>
  <c r="E5" i="8"/>
  <c r="T4" i="8"/>
  <c r="U4" i="8" s="1"/>
  <c r="N4" i="8"/>
  <c r="M4" i="8"/>
  <c r="L4" i="8"/>
  <c r="K4" i="8"/>
  <c r="H4" i="8"/>
  <c r="E4" i="8"/>
  <c r="U3" i="8"/>
  <c r="V3" i="8" s="1"/>
  <c r="T3" i="8"/>
  <c r="M3" i="8"/>
  <c r="N3" i="8" s="1"/>
  <c r="L3" i="8"/>
  <c r="L20" i="8" s="1"/>
  <c r="K3" i="8"/>
  <c r="H3" i="8"/>
  <c r="H20" i="8" s="1"/>
  <c r="E3" i="8"/>
  <c r="E20" i="8" s="1"/>
  <c r="R20" i="7"/>
  <c r="H20" i="7"/>
  <c r="G20" i="7"/>
  <c r="F20" i="7"/>
  <c r="C20" i="7"/>
  <c r="R19" i="7"/>
  <c r="S19" i="7" s="1"/>
  <c r="L19" i="7"/>
  <c r="K19" i="7"/>
  <c r="J19" i="7"/>
  <c r="I19" i="7"/>
  <c r="E19" i="7"/>
  <c r="S18" i="7"/>
  <c r="U18" i="7" s="1"/>
  <c r="R18" i="7"/>
  <c r="K18" i="7"/>
  <c r="L18" i="7" s="1"/>
  <c r="J18" i="7"/>
  <c r="I18" i="7"/>
  <c r="E18" i="7"/>
  <c r="T17" i="7"/>
  <c r="S17" i="7"/>
  <c r="U17" i="7" s="1"/>
  <c r="R17" i="7"/>
  <c r="K17" i="7"/>
  <c r="L17" i="7" s="1"/>
  <c r="J17" i="7"/>
  <c r="I17" i="7"/>
  <c r="E17" i="7"/>
  <c r="R16" i="7"/>
  <c r="K16" i="7"/>
  <c r="L16" i="7" s="1"/>
  <c r="J16" i="7"/>
  <c r="I16" i="7"/>
  <c r="S16" i="7" s="1"/>
  <c r="E16" i="7"/>
  <c r="R15" i="7"/>
  <c r="K15" i="7"/>
  <c r="L15" i="7" s="1"/>
  <c r="J15" i="7"/>
  <c r="I15" i="7"/>
  <c r="S15" i="7" s="1"/>
  <c r="E15" i="7"/>
  <c r="R14" i="7"/>
  <c r="K14" i="7"/>
  <c r="L14" i="7" s="1"/>
  <c r="J14" i="7"/>
  <c r="I14" i="7"/>
  <c r="S14" i="7" s="1"/>
  <c r="E14" i="7"/>
  <c r="R13" i="7"/>
  <c r="S13" i="7" s="1"/>
  <c r="K13" i="7"/>
  <c r="L13" i="7" s="1"/>
  <c r="J13" i="7"/>
  <c r="I13" i="7"/>
  <c r="E13" i="7"/>
  <c r="R12" i="7"/>
  <c r="S12" i="7" s="1"/>
  <c r="L12" i="7"/>
  <c r="K12" i="7"/>
  <c r="J12" i="7"/>
  <c r="I12" i="7"/>
  <c r="E12" i="7"/>
  <c r="R11" i="7"/>
  <c r="S11" i="7" s="1"/>
  <c r="L11" i="7"/>
  <c r="K11" i="7"/>
  <c r="J11" i="7"/>
  <c r="I11" i="7"/>
  <c r="E11" i="7"/>
  <c r="S10" i="7"/>
  <c r="U10" i="7" s="1"/>
  <c r="R10" i="7"/>
  <c r="K10" i="7"/>
  <c r="L10" i="7" s="1"/>
  <c r="J10" i="7"/>
  <c r="I10" i="7"/>
  <c r="E10" i="7"/>
  <c r="T9" i="7"/>
  <c r="S9" i="7"/>
  <c r="U9" i="7" s="1"/>
  <c r="R9" i="7"/>
  <c r="K9" i="7"/>
  <c r="L9" i="7" s="1"/>
  <c r="J9" i="7"/>
  <c r="I9" i="7"/>
  <c r="E9" i="7"/>
  <c r="R8" i="7"/>
  <c r="K8" i="7"/>
  <c r="L8" i="7" s="1"/>
  <c r="J8" i="7"/>
  <c r="I8" i="7"/>
  <c r="S8" i="7" s="1"/>
  <c r="E8" i="7"/>
  <c r="R7" i="7"/>
  <c r="K7" i="7"/>
  <c r="L7" i="7" s="1"/>
  <c r="J7" i="7"/>
  <c r="I7" i="7"/>
  <c r="S7" i="7" s="1"/>
  <c r="E7" i="7"/>
  <c r="R6" i="7"/>
  <c r="K6" i="7"/>
  <c r="L6" i="7" s="1"/>
  <c r="J6" i="7"/>
  <c r="I6" i="7"/>
  <c r="S6" i="7" s="1"/>
  <c r="E6" i="7"/>
  <c r="R5" i="7"/>
  <c r="S5" i="7" s="1"/>
  <c r="K5" i="7"/>
  <c r="L5" i="7" s="1"/>
  <c r="J5" i="7"/>
  <c r="I5" i="7"/>
  <c r="E5" i="7"/>
  <c r="R4" i="7"/>
  <c r="S4" i="7" s="1"/>
  <c r="L4" i="7"/>
  <c r="K4" i="7"/>
  <c r="J4" i="7"/>
  <c r="I4" i="7"/>
  <c r="E4" i="7"/>
  <c r="R3" i="7"/>
  <c r="S3" i="7" s="1"/>
  <c r="L3" i="7"/>
  <c r="K3" i="7"/>
  <c r="K20" i="7" s="1"/>
  <c r="J3" i="7"/>
  <c r="J20" i="7" s="1"/>
  <c r="I3" i="7"/>
  <c r="I20" i="7" s="1"/>
  <c r="E3" i="7"/>
  <c r="E20" i="7" s="1"/>
  <c r="R20" i="6"/>
  <c r="H20" i="6"/>
  <c r="G20" i="6"/>
  <c r="F20" i="6"/>
  <c r="C20" i="6"/>
  <c r="R19" i="6"/>
  <c r="S19" i="6" s="1"/>
  <c r="L19" i="6"/>
  <c r="K19" i="6"/>
  <c r="J19" i="6"/>
  <c r="I19" i="6"/>
  <c r="E19" i="6"/>
  <c r="R18" i="6"/>
  <c r="S18" i="6" s="1"/>
  <c r="K18" i="6"/>
  <c r="L18" i="6" s="1"/>
  <c r="J18" i="6"/>
  <c r="I18" i="6"/>
  <c r="E18" i="6"/>
  <c r="S17" i="6"/>
  <c r="T17" i="6" s="1"/>
  <c r="R17" i="6"/>
  <c r="K17" i="6"/>
  <c r="J17" i="6"/>
  <c r="I17" i="6"/>
  <c r="E17" i="6"/>
  <c r="L17" i="6" s="1"/>
  <c r="R16" i="6"/>
  <c r="K16" i="6"/>
  <c r="L16" i="6" s="1"/>
  <c r="J16" i="6"/>
  <c r="I16" i="6"/>
  <c r="S16" i="6" s="1"/>
  <c r="E16" i="6"/>
  <c r="R15" i="6"/>
  <c r="K15" i="6"/>
  <c r="L15" i="6" s="1"/>
  <c r="J15" i="6"/>
  <c r="I15" i="6"/>
  <c r="S15" i="6" s="1"/>
  <c r="E15" i="6"/>
  <c r="R14" i="6"/>
  <c r="L14" i="6"/>
  <c r="K14" i="6"/>
  <c r="J14" i="6"/>
  <c r="I14" i="6"/>
  <c r="S14" i="6" s="1"/>
  <c r="E14" i="6"/>
  <c r="R13" i="6"/>
  <c r="S13" i="6" s="1"/>
  <c r="K13" i="6"/>
  <c r="L13" i="6" s="1"/>
  <c r="J13" i="6"/>
  <c r="I13" i="6"/>
  <c r="E13" i="6"/>
  <c r="S12" i="6"/>
  <c r="U12" i="6" s="1"/>
  <c r="R12" i="6"/>
  <c r="K12" i="6"/>
  <c r="L12" i="6" s="1"/>
  <c r="J12" i="6"/>
  <c r="I12" i="6"/>
  <c r="E12" i="6"/>
  <c r="R11" i="6"/>
  <c r="S11" i="6" s="1"/>
  <c r="L11" i="6"/>
  <c r="K11" i="6"/>
  <c r="J11" i="6"/>
  <c r="I11" i="6"/>
  <c r="E11" i="6"/>
  <c r="R10" i="6"/>
  <c r="S10" i="6" s="1"/>
  <c r="K10" i="6"/>
  <c r="L10" i="6" s="1"/>
  <c r="J10" i="6"/>
  <c r="I10" i="6"/>
  <c r="E10" i="6"/>
  <c r="S9" i="6"/>
  <c r="T9" i="6" s="1"/>
  <c r="R9" i="6"/>
  <c r="K9" i="6"/>
  <c r="J9" i="6"/>
  <c r="I9" i="6"/>
  <c r="E9" i="6"/>
  <c r="L9" i="6" s="1"/>
  <c r="R8" i="6"/>
  <c r="K8" i="6"/>
  <c r="L8" i="6" s="1"/>
  <c r="J8" i="6"/>
  <c r="I8" i="6"/>
  <c r="S8" i="6" s="1"/>
  <c r="E8" i="6"/>
  <c r="R7" i="6"/>
  <c r="K7" i="6"/>
  <c r="L7" i="6" s="1"/>
  <c r="J7" i="6"/>
  <c r="I7" i="6"/>
  <c r="S7" i="6" s="1"/>
  <c r="E7" i="6"/>
  <c r="R6" i="6"/>
  <c r="L6" i="6"/>
  <c r="K6" i="6"/>
  <c r="J6" i="6"/>
  <c r="I6" i="6"/>
  <c r="S6" i="6" s="1"/>
  <c r="E6" i="6"/>
  <c r="R5" i="6"/>
  <c r="S5" i="6" s="1"/>
  <c r="K5" i="6"/>
  <c r="L5" i="6" s="1"/>
  <c r="J5" i="6"/>
  <c r="I5" i="6"/>
  <c r="E5" i="6"/>
  <c r="S4" i="6"/>
  <c r="U4" i="6" s="1"/>
  <c r="R4" i="6"/>
  <c r="K4" i="6"/>
  <c r="L4" i="6" s="1"/>
  <c r="J4" i="6"/>
  <c r="I4" i="6"/>
  <c r="E4" i="6"/>
  <c r="R3" i="6"/>
  <c r="S3" i="6" s="1"/>
  <c r="L3" i="6"/>
  <c r="K3" i="6"/>
  <c r="K20" i="6" s="1"/>
  <c r="L20" i="6" s="1"/>
  <c r="J3" i="6"/>
  <c r="J20" i="6" s="1"/>
  <c r="I3" i="6"/>
  <c r="I20" i="6" s="1"/>
  <c r="E3" i="6"/>
  <c r="E20" i="6" s="1"/>
  <c r="R20" i="5"/>
  <c r="H20" i="5"/>
  <c r="G20" i="5"/>
  <c r="S20" i="5" s="1"/>
  <c r="F20" i="5"/>
  <c r="C20" i="5"/>
  <c r="R19" i="5"/>
  <c r="S19" i="5" s="1"/>
  <c r="L19" i="5"/>
  <c r="K19" i="5"/>
  <c r="J19" i="5"/>
  <c r="I19" i="5"/>
  <c r="E19" i="5"/>
  <c r="R18" i="5"/>
  <c r="S18" i="5" s="1"/>
  <c r="K18" i="5"/>
  <c r="L18" i="5" s="1"/>
  <c r="J18" i="5"/>
  <c r="I18" i="5"/>
  <c r="E18" i="5"/>
  <c r="S17" i="5"/>
  <c r="T17" i="5" s="1"/>
  <c r="R17" i="5"/>
  <c r="K17" i="5"/>
  <c r="L17" i="5" s="1"/>
  <c r="J17" i="5"/>
  <c r="I17" i="5"/>
  <c r="E17" i="5"/>
  <c r="R16" i="5"/>
  <c r="K16" i="5"/>
  <c r="L16" i="5" s="1"/>
  <c r="J16" i="5"/>
  <c r="I16" i="5"/>
  <c r="S16" i="5" s="1"/>
  <c r="E16" i="5"/>
  <c r="R15" i="5"/>
  <c r="K15" i="5"/>
  <c r="L15" i="5" s="1"/>
  <c r="J15" i="5"/>
  <c r="I15" i="5"/>
  <c r="S15" i="5" s="1"/>
  <c r="E15" i="5"/>
  <c r="R14" i="5"/>
  <c r="L14" i="5"/>
  <c r="K14" i="5"/>
  <c r="J14" i="5"/>
  <c r="I14" i="5"/>
  <c r="S14" i="5" s="1"/>
  <c r="E14" i="5"/>
  <c r="R13" i="5"/>
  <c r="S13" i="5" s="1"/>
  <c r="K13" i="5"/>
  <c r="L13" i="5" s="1"/>
  <c r="J13" i="5"/>
  <c r="I13" i="5"/>
  <c r="E13" i="5"/>
  <c r="S12" i="5"/>
  <c r="U12" i="5" s="1"/>
  <c r="R12" i="5"/>
  <c r="K12" i="5"/>
  <c r="L12" i="5" s="1"/>
  <c r="J12" i="5"/>
  <c r="I12" i="5"/>
  <c r="E12" i="5"/>
  <c r="R11" i="5"/>
  <c r="S11" i="5" s="1"/>
  <c r="L11" i="5"/>
  <c r="K11" i="5"/>
  <c r="J11" i="5"/>
  <c r="I11" i="5"/>
  <c r="E11" i="5"/>
  <c r="R10" i="5"/>
  <c r="S10" i="5" s="1"/>
  <c r="K10" i="5"/>
  <c r="L10" i="5" s="1"/>
  <c r="J10" i="5"/>
  <c r="I10" i="5"/>
  <c r="E10" i="5"/>
  <c r="S9" i="5"/>
  <c r="T9" i="5" s="1"/>
  <c r="R9" i="5"/>
  <c r="K9" i="5"/>
  <c r="J9" i="5"/>
  <c r="I9" i="5"/>
  <c r="E9" i="5"/>
  <c r="L9" i="5" s="1"/>
  <c r="R8" i="5"/>
  <c r="K8" i="5"/>
  <c r="L8" i="5" s="1"/>
  <c r="J8" i="5"/>
  <c r="I8" i="5"/>
  <c r="S8" i="5" s="1"/>
  <c r="E8" i="5"/>
  <c r="R7" i="5"/>
  <c r="K7" i="5"/>
  <c r="L7" i="5" s="1"/>
  <c r="J7" i="5"/>
  <c r="I7" i="5"/>
  <c r="S7" i="5" s="1"/>
  <c r="E7" i="5"/>
  <c r="R6" i="5"/>
  <c r="L6" i="5"/>
  <c r="K6" i="5"/>
  <c r="J6" i="5"/>
  <c r="I6" i="5"/>
  <c r="S6" i="5" s="1"/>
  <c r="E6" i="5"/>
  <c r="R5" i="5"/>
  <c r="S5" i="5" s="1"/>
  <c r="K5" i="5"/>
  <c r="L5" i="5" s="1"/>
  <c r="J5" i="5"/>
  <c r="I5" i="5"/>
  <c r="E5" i="5"/>
  <c r="S4" i="5"/>
  <c r="U4" i="5" s="1"/>
  <c r="R4" i="5"/>
  <c r="K4" i="5"/>
  <c r="L4" i="5" s="1"/>
  <c r="J4" i="5"/>
  <c r="I4" i="5"/>
  <c r="E4" i="5"/>
  <c r="R3" i="5"/>
  <c r="S3" i="5" s="1"/>
  <c r="L3" i="5"/>
  <c r="K3" i="5"/>
  <c r="K20" i="5" s="1"/>
  <c r="L20" i="5" s="1"/>
  <c r="J3" i="5"/>
  <c r="J20" i="5" s="1"/>
  <c r="I3" i="5"/>
  <c r="I20" i="5" s="1"/>
  <c r="E3" i="5"/>
  <c r="E20" i="5" s="1"/>
  <c r="R20" i="4"/>
  <c r="H20" i="4"/>
  <c r="G20" i="4"/>
  <c r="F20" i="4"/>
  <c r="C20" i="4"/>
  <c r="R19" i="4"/>
  <c r="S19" i="4" s="1"/>
  <c r="L19" i="4"/>
  <c r="K19" i="4"/>
  <c r="J19" i="4"/>
  <c r="I19" i="4"/>
  <c r="E19" i="4"/>
  <c r="R18" i="4"/>
  <c r="S18" i="4" s="1"/>
  <c r="K18" i="4"/>
  <c r="L18" i="4" s="1"/>
  <c r="J18" i="4"/>
  <c r="I18" i="4"/>
  <c r="E18" i="4"/>
  <c r="R17" i="4"/>
  <c r="K17" i="4"/>
  <c r="J17" i="4"/>
  <c r="I17" i="4"/>
  <c r="S17" i="4" s="1"/>
  <c r="E17" i="4"/>
  <c r="L17" i="4" s="1"/>
  <c r="R16" i="4"/>
  <c r="K16" i="4"/>
  <c r="L16" i="4" s="1"/>
  <c r="J16" i="4"/>
  <c r="I16" i="4"/>
  <c r="S16" i="4" s="1"/>
  <c r="E16" i="4"/>
  <c r="R15" i="4"/>
  <c r="K15" i="4"/>
  <c r="L15" i="4" s="1"/>
  <c r="J15" i="4"/>
  <c r="I15" i="4"/>
  <c r="S15" i="4" s="1"/>
  <c r="E15" i="4"/>
  <c r="R14" i="4"/>
  <c r="L14" i="4"/>
  <c r="K14" i="4"/>
  <c r="J14" i="4"/>
  <c r="I14" i="4"/>
  <c r="S14" i="4" s="1"/>
  <c r="E14" i="4"/>
  <c r="R13" i="4"/>
  <c r="S13" i="4" s="1"/>
  <c r="K13" i="4"/>
  <c r="L13" i="4" s="1"/>
  <c r="J13" i="4"/>
  <c r="I13" i="4"/>
  <c r="E13" i="4"/>
  <c r="S12" i="4"/>
  <c r="U12" i="4" s="1"/>
  <c r="R12" i="4"/>
  <c r="K12" i="4"/>
  <c r="L12" i="4" s="1"/>
  <c r="J12" i="4"/>
  <c r="I12" i="4"/>
  <c r="E12" i="4"/>
  <c r="R11" i="4"/>
  <c r="S11" i="4" s="1"/>
  <c r="L11" i="4"/>
  <c r="K11" i="4"/>
  <c r="J11" i="4"/>
  <c r="I11" i="4"/>
  <c r="E11" i="4"/>
  <c r="R10" i="4"/>
  <c r="S10" i="4" s="1"/>
  <c r="K10" i="4"/>
  <c r="L10" i="4" s="1"/>
  <c r="J10" i="4"/>
  <c r="I10" i="4"/>
  <c r="E10" i="4"/>
  <c r="S9" i="4"/>
  <c r="U9" i="4" s="1"/>
  <c r="R9" i="4"/>
  <c r="L9" i="4"/>
  <c r="K9" i="4"/>
  <c r="J9" i="4"/>
  <c r="I9" i="4"/>
  <c r="E9" i="4"/>
  <c r="R8" i="4"/>
  <c r="K8" i="4"/>
  <c r="L8" i="4" s="1"/>
  <c r="J8" i="4"/>
  <c r="I8" i="4"/>
  <c r="S8" i="4" s="1"/>
  <c r="E8" i="4"/>
  <c r="U7" i="4"/>
  <c r="S7" i="4"/>
  <c r="T7" i="4" s="1"/>
  <c r="R7" i="4"/>
  <c r="K7" i="4"/>
  <c r="L7" i="4" s="1"/>
  <c r="J7" i="4"/>
  <c r="I7" i="4"/>
  <c r="E7" i="4"/>
  <c r="R6" i="4"/>
  <c r="L6" i="4"/>
  <c r="K6" i="4"/>
  <c r="J6" i="4"/>
  <c r="I6" i="4"/>
  <c r="S6" i="4" s="1"/>
  <c r="E6" i="4"/>
  <c r="R5" i="4"/>
  <c r="S5" i="4" s="1"/>
  <c r="K5" i="4"/>
  <c r="L5" i="4" s="1"/>
  <c r="J5" i="4"/>
  <c r="J20" i="4" s="1"/>
  <c r="I5" i="4"/>
  <c r="E5" i="4"/>
  <c r="S4" i="4"/>
  <c r="U4" i="4" s="1"/>
  <c r="R4" i="4"/>
  <c r="K4" i="4"/>
  <c r="L4" i="4" s="1"/>
  <c r="J4" i="4"/>
  <c r="I4" i="4"/>
  <c r="E4" i="4"/>
  <c r="R3" i="4"/>
  <c r="S3" i="4" s="1"/>
  <c r="L3" i="4"/>
  <c r="K3" i="4"/>
  <c r="K20" i="4" s="1"/>
  <c r="J3" i="4"/>
  <c r="I3" i="4"/>
  <c r="I20" i="4" s="1"/>
  <c r="E3" i="4"/>
  <c r="E20" i="4" s="1"/>
  <c r="R20" i="3"/>
  <c r="H20" i="3"/>
  <c r="G20" i="3"/>
  <c r="F20" i="3"/>
  <c r="C20" i="3"/>
  <c r="R19" i="3"/>
  <c r="S19" i="3" s="1"/>
  <c r="L19" i="3"/>
  <c r="K19" i="3"/>
  <c r="J19" i="3"/>
  <c r="I19" i="3"/>
  <c r="E19" i="3"/>
  <c r="R18" i="3"/>
  <c r="S18" i="3" s="1"/>
  <c r="K18" i="3"/>
  <c r="L18" i="3" s="1"/>
  <c r="J18" i="3"/>
  <c r="I18" i="3"/>
  <c r="E18" i="3"/>
  <c r="S17" i="3"/>
  <c r="U17" i="3" s="1"/>
  <c r="R17" i="3"/>
  <c r="K17" i="3"/>
  <c r="J17" i="3"/>
  <c r="I17" i="3"/>
  <c r="E17" i="3"/>
  <c r="L17" i="3" s="1"/>
  <c r="R16" i="3"/>
  <c r="K16" i="3"/>
  <c r="L16" i="3" s="1"/>
  <c r="J16" i="3"/>
  <c r="I16" i="3"/>
  <c r="S16" i="3" s="1"/>
  <c r="E16" i="3"/>
  <c r="R15" i="3"/>
  <c r="K15" i="3"/>
  <c r="L15" i="3" s="1"/>
  <c r="J15" i="3"/>
  <c r="I15" i="3"/>
  <c r="S15" i="3" s="1"/>
  <c r="E15" i="3"/>
  <c r="R14" i="3"/>
  <c r="L14" i="3"/>
  <c r="K14" i="3"/>
  <c r="J14" i="3"/>
  <c r="I14" i="3"/>
  <c r="S14" i="3" s="1"/>
  <c r="E14" i="3"/>
  <c r="R13" i="3"/>
  <c r="S13" i="3" s="1"/>
  <c r="K13" i="3"/>
  <c r="L13" i="3" s="1"/>
  <c r="J13" i="3"/>
  <c r="I13" i="3"/>
  <c r="E13" i="3"/>
  <c r="S12" i="3"/>
  <c r="U12" i="3" s="1"/>
  <c r="R12" i="3"/>
  <c r="K12" i="3"/>
  <c r="L12" i="3" s="1"/>
  <c r="J12" i="3"/>
  <c r="I12" i="3"/>
  <c r="E12" i="3"/>
  <c r="R11" i="3"/>
  <c r="S11" i="3" s="1"/>
  <c r="L11" i="3"/>
  <c r="K11" i="3"/>
  <c r="J11" i="3"/>
  <c r="I11" i="3"/>
  <c r="E11" i="3"/>
  <c r="R10" i="3"/>
  <c r="S10" i="3" s="1"/>
  <c r="K10" i="3"/>
  <c r="L10" i="3" s="1"/>
  <c r="J10" i="3"/>
  <c r="I10" i="3"/>
  <c r="E10" i="3"/>
  <c r="S9" i="3"/>
  <c r="U9" i="3" s="1"/>
  <c r="R9" i="3"/>
  <c r="K9" i="3"/>
  <c r="J9" i="3"/>
  <c r="I9" i="3"/>
  <c r="E9" i="3"/>
  <c r="L9" i="3" s="1"/>
  <c r="R8" i="3"/>
  <c r="K8" i="3"/>
  <c r="L8" i="3" s="1"/>
  <c r="J8" i="3"/>
  <c r="I8" i="3"/>
  <c r="S8" i="3" s="1"/>
  <c r="E8" i="3"/>
  <c r="R7" i="3"/>
  <c r="K7" i="3"/>
  <c r="L7" i="3" s="1"/>
  <c r="J7" i="3"/>
  <c r="I7" i="3"/>
  <c r="S7" i="3" s="1"/>
  <c r="E7" i="3"/>
  <c r="R6" i="3"/>
  <c r="L6" i="3"/>
  <c r="K6" i="3"/>
  <c r="J6" i="3"/>
  <c r="I6" i="3"/>
  <c r="S6" i="3" s="1"/>
  <c r="E6" i="3"/>
  <c r="R5" i="3"/>
  <c r="S5" i="3" s="1"/>
  <c r="K5" i="3"/>
  <c r="L5" i="3" s="1"/>
  <c r="J5" i="3"/>
  <c r="J20" i="3" s="1"/>
  <c r="I5" i="3"/>
  <c r="E5" i="3"/>
  <c r="S4" i="3"/>
  <c r="U4" i="3" s="1"/>
  <c r="R4" i="3"/>
  <c r="K4" i="3"/>
  <c r="L4" i="3" s="1"/>
  <c r="J4" i="3"/>
  <c r="I4" i="3"/>
  <c r="E4" i="3"/>
  <c r="R3" i="3"/>
  <c r="S3" i="3" s="1"/>
  <c r="L3" i="3"/>
  <c r="K3" i="3"/>
  <c r="K20" i="3" s="1"/>
  <c r="L20" i="3" s="1"/>
  <c r="J3" i="3"/>
  <c r="I3" i="3"/>
  <c r="I20" i="3" s="1"/>
  <c r="E3" i="3"/>
  <c r="E20" i="3" s="1"/>
  <c r="R20" i="2"/>
  <c r="H20" i="2"/>
  <c r="G20" i="2"/>
  <c r="F20" i="2"/>
  <c r="C20" i="2"/>
  <c r="R19" i="2"/>
  <c r="S19" i="2" s="1"/>
  <c r="L19" i="2"/>
  <c r="K19" i="2"/>
  <c r="J19" i="2"/>
  <c r="I19" i="2"/>
  <c r="E19" i="2"/>
  <c r="R18" i="2"/>
  <c r="S18" i="2" s="1"/>
  <c r="K18" i="2"/>
  <c r="L18" i="2" s="1"/>
  <c r="J18" i="2"/>
  <c r="I18" i="2"/>
  <c r="E18" i="2"/>
  <c r="S17" i="2"/>
  <c r="U17" i="2" s="1"/>
  <c r="R17" i="2"/>
  <c r="K17" i="2"/>
  <c r="L17" i="2" s="1"/>
  <c r="J17" i="2"/>
  <c r="I17" i="2"/>
  <c r="E17" i="2"/>
  <c r="R16" i="2"/>
  <c r="K16" i="2"/>
  <c r="L16" i="2" s="1"/>
  <c r="J16" i="2"/>
  <c r="I16" i="2"/>
  <c r="S16" i="2" s="1"/>
  <c r="E16" i="2"/>
  <c r="R15" i="2"/>
  <c r="K15" i="2"/>
  <c r="L15" i="2" s="1"/>
  <c r="J15" i="2"/>
  <c r="I15" i="2"/>
  <c r="S15" i="2" s="1"/>
  <c r="E15" i="2"/>
  <c r="R14" i="2"/>
  <c r="K14" i="2"/>
  <c r="L14" i="2" s="1"/>
  <c r="J14" i="2"/>
  <c r="I14" i="2"/>
  <c r="S14" i="2" s="1"/>
  <c r="E14" i="2"/>
  <c r="R13" i="2"/>
  <c r="S13" i="2" s="1"/>
  <c r="L13" i="2"/>
  <c r="K13" i="2"/>
  <c r="J13" i="2"/>
  <c r="I13" i="2"/>
  <c r="E13" i="2"/>
  <c r="R12" i="2"/>
  <c r="S12" i="2" s="1"/>
  <c r="K12" i="2"/>
  <c r="L12" i="2" s="1"/>
  <c r="J12" i="2"/>
  <c r="I12" i="2"/>
  <c r="E12" i="2"/>
  <c r="S11" i="2"/>
  <c r="U11" i="2" s="1"/>
  <c r="R11" i="2"/>
  <c r="L11" i="2"/>
  <c r="K11" i="2"/>
  <c r="J11" i="2"/>
  <c r="I11" i="2"/>
  <c r="E11" i="2"/>
  <c r="R10" i="2"/>
  <c r="S10" i="2" s="1"/>
  <c r="K10" i="2"/>
  <c r="L10" i="2" s="1"/>
  <c r="J10" i="2"/>
  <c r="I10" i="2"/>
  <c r="E10" i="2"/>
  <c r="S9" i="2"/>
  <c r="U9" i="2" s="1"/>
  <c r="R9" i="2"/>
  <c r="K9" i="2"/>
  <c r="L9" i="2" s="1"/>
  <c r="J9" i="2"/>
  <c r="I9" i="2"/>
  <c r="E9" i="2"/>
  <c r="R8" i="2"/>
  <c r="K8" i="2"/>
  <c r="L8" i="2" s="1"/>
  <c r="J8" i="2"/>
  <c r="I8" i="2"/>
  <c r="S8" i="2" s="1"/>
  <c r="E8" i="2"/>
  <c r="R7" i="2"/>
  <c r="K7" i="2"/>
  <c r="L7" i="2" s="1"/>
  <c r="J7" i="2"/>
  <c r="I7" i="2"/>
  <c r="S7" i="2" s="1"/>
  <c r="E7" i="2"/>
  <c r="R6" i="2"/>
  <c r="K6" i="2"/>
  <c r="L6" i="2" s="1"/>
  <c r="J6" i="2"/>
  <c r="I6" i="2"/>
  <c r="S6" i="2" s="1"/>
  <c r="E6" i="2"/>
  <c r="R5" i="2"/>
  <c r="S5" i="2" s="1"/>
  <c r="L5" i="2"/>
  <c r="K5" i="2"/>
  <c r="J5" i="2"/>
  <c r="J20" i="2" s="1"/>
  <c r="I5" i="2"/>
  <c r="E5" i="2"/>
  <c r="R4" i="2"/>
  <c r="S4" i="2" s="1"/>
  <c r="K4" i="2"/>
  <c r="L4" i="2" s="1"/>
  <c r="J4" i="2"/>
  <c r="I4" i="2"/>
  <c r="E4" i="2"/>
  <c r="S3" i="2"/>
  <c r="U3" i="2" s="1"/>
  <c r="R3" i="2"/>
  <c r="L3" i="2"/>
  <c r="K3" i="2"/>
  <c r="K20" i="2" s="1"/>
  <c r="L20" i="2" s="1"/>
  <c r="J3" i="2"/>
  <c r="I3" i="2"/>
  <c r="I20" i="2" s="1"/>
  <c r="E3" i="2"/>
  <c r="E20" i="2" s="1"/>
  <c r="R20" i="1"/>
  <c r="H20" i="1"/>
  <c r="G20" i="1"/>
  <c r="F20" i="1"/>
  <c r="C20" i="1"/>
  <c r="R19" i="1"/>
  <c r="K19" i="1"/>
  <c r="L19" i="1" s="1"/>
  <c r="J19" i="1"/>
  <c r="I19" i="1"/>
  <c r="S19" i="1" s="1"/>
  <c r="E19" i="1"/>
  <c r="S18" i="1"/>
  <c r="U18" i="1" s="1"/>
  <c r="R18" i="1"/>
  <c r="L18" i="1"/>
  <c r="K18" i="1"/>
  <c r="J18" i="1"/>
  <c r="I18" i="1"/>
  <c r="E18" i="1"/>
  <c r="R17" i="1"/>
  <c r="K17" i="1"/>
  <c r="L17" i="1" s="1"/>
  <c r="J17" i="1"/>
  <c r="I17" i="1"/>
  <c r="S17" i="1" s="1"/>
  <c r="E17" i="1"/>
  <c r="S16" i="1"/>
  <c r="U16" i="1" s="1"/>
  <c r="R16" i="1"/>
  <c r="K16" i="1"/>
  <c r="L16" i="1" s="1"/>
  <c r="J16" i="1"/>
  <c r="I16" i="1"/>
  <c r="E16" i="1"/>
  <c r="R15" i="1"/>
  <c r="L15" i="1"/>
  <c r="K15" i="1"/>
  <c r="J15" i="1"/>
  <c r="I15" i="1"/>
  <c r="S15" i="1" s="1"/>
  <c r="E15" i="1"/>
  <c r="R14" i="1"/>
  <c r="S14" i="1" s="1"/>
  <c r="K14" i="1"/>
  <c r="J14" i="1"/>
  <c r="I14" i="1"/>
  <c r="E14" i="1"/>
  <c r="L14" i="1" s="1"/>
  <c r="R13" i="1"/>
  <c r="K13" i="1"/>
  <c r="L13" i="1" s="1"/>
  <c r="J13" i="1"/>
  <c r="I13" i="1"/>
  <c r="S13" i="1" s="1"/>
  <c r="E13" i="1"/>
  <c r="R12" i="1"/>
  <c r="L12" i="1"/>
  <c r="K12" i="1"/>
  <c r="J12" i="1"/>
  <c r="I12" i="1"/>
  <c r="S12" i="1" s="1"/>
  <c r="E12" i="1"/>
  <c r="R11" i="1"/>
  <c r="K11" i="1"/>
  <c r="L11" i="1" s="1"/>
  <c r="J11" i="1"/>
  <c r="I11" i="1"/>
  <c r="S11" i="1" s="1"/>
  <c r="E11" i="1"/>
  <c r="R10" i="1"/>
  <c r="L10" i="1"/>
  <c r="K10" i="1"/>
  <c r="J10" i="1"/>
  <c r="I10" i="1"/>
  <c r="S10" i="1" s="1"/>
  <c r="E10" i="1"/>
  <c r="R9" i="1"/>
  <c r="K9" i="1"/>
  <c r="L9" i="1" s="1"/>
  <c r="J9" i="1"/>
  <c r="I9" i="1"/>
  <c r="S9" i="1" s="1"/>
  <c r="E9" i="1"/>
  <c r="S8" i="1"/>
  <c r="U8" i="1" s="1"/>
  <c r="R8" i="1"/>
  <c r="K8" i="1"/>
  <c r="L8" i="1" s="1"/>
  <c r="J8" i="1"/>
  <c r="I8" i="1"/>
  <c r="E8" i="1"/>
  <c r="R7" i="1"/>
  <c r="L7" i="1"/>
  <c r="K7" i="1"/>
  <c r="J7" i="1"/>
  <c r="I7" i="1"/>
  <c r="S7" i="1" s="1"/>
  <c r="E7" i="1"/>
  <c r="R6" i="1"/>
  <c r="S6" i="1" s="1"/>
  <c r="K6" i="1"/>
  <c r="J6" i="1"/>
  <c r="I6" i="1"/>
  <c r="E6" i="1"/>
  <c r="L6" i="1" s="1"/>
  <c r="R5" i="1"/>
  <c r="K5" i="1"/>
  <c r="L5" i="1" s="1"/>
  <c r="J5" i="1"/>
  <c r="I5" i="1"/>
  <c r="S5" i="1" s="1"/>
  <c r="E5" i="1"/>
  <c r="R4" i="1"/>
  <c r="L4" i="1"/>
  <c r="K4" i="1"/>
  <c r="J4" i="1"/>
  <c r="I4" i="1"/>
  <c r="S4" i="1" s="1"/>
  <c r="E4" i="1"/>
  <c r="R3" i="1"/>
  <c r="K3" i="1"/>
  <c r="K20" i="1" s="1"/>
  <c r="L20" i="1" s="1"/>
  <c r="J3" i="1"/>
  <c r="J20" i="1" s="1"/>
  <c r="I3" i="1"/>
  <c r="I20" i="1" s="1"/>
  <c r="E3" i="1"/>
  <c r="E20" i="1" s="1"/>
  <c r="H20" i="17" l="1"/>
  <c r="V18" i="17"/>
  <c r="W18" i="17"/>
  <c r="V15" i="17"/>
  <c r="W15" i="17"/>
  <c r="W5" i="17"/>
  <c r="V5" i="17"/>
  <c r="W7" i="17"/>
  <c r="V7" i="17"/>
  <c r="W8" i="17"/>
  <c r="V8" i="17"/>
  <c r="V14" i="17"/>
  <c r="W14" i="17"/>
  <c r="W17" i="17"/>
  <c r="V17" i="17"/>
  <c r="V10" i="17"/>
  <c r="W10" i="17"/>
  <c r="W13" i="17"/>
  <c r="V13" i="17"/>
  <c r="W16" i="17"/>
  <c r="V16" i="17"/>
  <c r="W6" i="17"/>
  <c r="V6" i="17"/>
  <c r="W9" i="17"/>
  <c r="V9" i="17"/>
  <c r="W12" i="17"/>
  <c r="V12" i="17"/>
  <c r="V19" i="17"/>
  <c r="W19" i="17"/>
  <c r="V11" i="17"/>
  <c r="W11" i="17"/>
  <c r="N20" i="17"/>
  <c r="W4" i="17"/>
  <c r="V4" i="17"/>
  <c r="K3" i="17"/>
  <c r="E20" i="17"/>
  <c r="W15" i="16"/>
  <c r="V15" i="16"/>
  <c r="W13" i="16"/>
  <c r="V13" i="16"/>
  <c r="W5" i="16"/>
  <c r="V5" i="16"/>
  <c r="V11" i="16"/>
  <c r="W11" i="16"/>
  <c r="V9" i="16"/>
  <c r="W9" i="16"/>
  <c r="V14" i="16"/>
  <c r="W14" i="16"/>
  <c r="W4" i="16"/>
  <c r="V4" i="16"/>
  <c r="W7" i="16"/>
  <c r="V7" i="16"/>
  <c r="V18" i="16"/>
  <c r="W18" i="16"/>
  <c r="W8" i="16"/>
  <c r="V8" i="16"/>
  <c r="V10" i="16"/>
  <c r="W10" i="16"/>
  <c r="W16" i="16"/>
  <c r="V16" i="16"/>
  <c r="W19" i="16"/>
  <c r="V19" i="16"/>
  <c r="W6" i="16"/>
  <c r="V6" i="16"/>
  <c r="V12" i="16"/>
  <c r="W12" i="16"/>
  <c r="V17" i="16"/>
  <c r="W17" i="16"/>
  <c r="N4" i="16"/>
  <c r="K3" i="16"/>
  <c r="E20" i="16"/>
  <c r="N20" i="16" s="1"/>
  <c r="V14" i="14"/>
  <c r="W14" i="14"/>
  <c r="V10" i="14"/>
  <c r="W10" i="14"/>
  <c r="V6" i="14"/>
  <c r="W6" i="14"/>
  <c r="W17" i="14"/>
  <c r="V17" i="14"/>
  <c r="W13" i="14"/>
  <c r="V13" i="14"/>
  <c r="W5" i="14"/>
  <c r="V5" i="14"/>
  <c r="W16" i="14"/>
  <c r="V16" i="14"/>
  <c r="W8" i="14"/>
  <c r="V8" i="14"/>
  <c r="W12" i="14"/>
  <c r="V12" i="14"/>
  <c r="W7" i="14"/>
  <c r="V7" i="14"/>
  <c r="W9" i="14"/>
  <c r="V9" i="14"/>
  <c r="V18" i="14"/>
  <c r="W18" i="14"/>
  <c r="V11" i="14"/>
  <c r="V15" i="14"/>
  <c r="V19" i="14"/>
  <c r="K3" i="14"/>
  <c r="V4" i="14"/>
  <c r="W13" i="15"/>
  <c r="V13" i="15"/>
  <c r="W15" i="15"/>
  <c r="V15" i="15"/>
  <c r="W4" i="15"/>
  <c r="V4" i="15"/>
  <c r="V9" i="15"/>
  <c r="W9" i="15"/>
  <c r="V14" i="15"/>
  <c r="W14" i="15"/>
  <c r="W11" i="15"/>
  <c r="V11" i="15"/>
  <c r="W7" i="15"/>
  <c r="V7" i="15"/>
  <c r="V5" i="15"/>
  <c r="W5" i="15"/>
  <c r="V10" i="15"/>
  <c r="W10" i="15"/>
  <c r="W16" i="15"/>
  <c r="V16" i="15"/>
  <c r="V8" i="15"/>
  <c r="W8" i="15"/>
  <c r="V19" i="15"/>
  <c r="W19" i="15"/>
  <c r="V18" i="15"/>
  <c r="W18" i="15"/>
  <c r="V6" i="15"/>
  <c r="W6" i="15"/>
  <c r="W12" i="15"/>
  <c r="V12" i="15"/>
  <c r="W17" i="15"/>
  <c r="V17" i="15"/>
  <c r="K3" i="15"/>
  <c r="M20" i="15"/>
  <c r="N20" i="15" s="1"/>
  <c r="V15" i="13"/>
  <c r="W15" i="13"/>
  <c r="W4" i="13"/>
  <c r="V4" i="13"/>
  <c r="V11" i="13"/>
  <c r="W11" i="13"/>
  <c r="V14" i="13"/>
  <c r="W14" i="13"/>
  <c r="W17" i="13"/>
  <c r="V17" i="13"/>
  <c r="W8" i="13"/>
  <c r="V8" i="13"/>
  <c r="V7" i="13"/>
  <c r="W7" i="13"/>
  <c r="V18" i="13"/>
  <c r="W18" i="13"/>
  <c r="V10" i="13"/>
  <c r="W10" i="13"/>
  <c r="W13" i="13"/>
  <c r="V13" i="13"/>
  <c r="W16" i="13"/>
  <c r="V16" i="13"/>
  <c r="V19" i="13"/>
  <c r="W19" i="13"/>
  <c r="W5" i="13"/>
  <c r="V5" i="13"/>
  <c r="V6" i="13"/>
  <c r="W6" i="13"/>
  <c r="W9" i="13"/>
  <c r="V9" i="13"/>
  <c r="W12" i="13"/>
  <c r="V12" i="13"/>
  <c r="K3" i="13"/>
  <c r="E20" i="13"/>
  <c r="N20" i="13" s="1"/>
  <c r="V6" i="12"/>
  <c r="W6" i="12"/>
  <c r="W12" i="12"/>
  <c r="V12" i="12"/>
  <c r="W5" i="12"/>
  <c r="V5" i="12"/>
  <c r="W4" i="12"/>
  <c r="V4" i="12"/>
  <c r="V10" i="12"/>
  <c r="W10" i="12"/>
  <c r="W13" i="12"/>
  <c r="V13" i="12"/>
  <c r="V18" i="12"/>
  <c r="W18" i="12"/>
  <c r="W16" i="12"/>
  <c r="V16" i="12"/>
  <c r="W9" i="12"/>
  <c r="V9" i="12"/>
  <c r="U20" i="12"/>
  <c r="W8" i="12"/>
  <c r="V8" i="12"/>
  <c r="V14" i="12"/>
  <c r="W14" i="12"/>
  <c r="W17" i="12"/>
  <c r="V17" i="12"/>
  <c r="W19" i="12"/>
  <c r="V19" i="12"/>
  <c r="M20" i="12"/>
  <c r="N20" i="12" s="1"/>
  <c r="W4" i="11"/>
  <c r="V4" i="11"/>
  <c r="W8" i="11"/>
  <c r="V8" i="11"/>
  <c r="V15" i="11"/>
  <c r="W15" i="11"/>
  <c r="W11" i="11"/>
  <c r="V11" i="11"/>
  <c r="V18" i="11"/>
  <c r="W18" i="11"/>
  <c r="K20" i="11"/>
  <c r="W7" i="11"/>
  <c r="V7" i="11"/>
  <c r="V14" i="11"/>
  <c r="W14" i="11"/>
  <c r="W17" i="11"/>
  <c r="V17" i="11"/>
  <c r="V6" i="11"/>
  <c r="W6" i="11"/>
  <c r="V10" i="11"/>
  <c r="W10" i="11"/>
  <c r="W13" i="11"/>
  <c r="V13" i="11"/>
  <c r="U20" i="11"/>
  <c r="W5" i="11"/>
  <c r="V5" i="11"/>
  <c r="W9" i="11"/>
  <c r="V9" i="11"/>
  <c r="W16" i="11"/>
  <c r="V16" i="11"/>
  <c r="V19" i="11"/>
  <c r="W19" i="11"/>
  <c r="W12" i="11"/>
  <c r="V12" i="11"/>
  <c r="U3" i="11"/>
  <c r="M20" i="11"/>
  <c r="N20" i="11" s="1"/>
  <c r="W11" i="10"/>
  <c r="V11" i="10"/>
  <c r="V18" i="10"/>
  <c r="W18" i="10"/>
  <c r="W7" i="10"/>
  <c r="V7" i="10"/>
  <c r="V14" i="10"/>
  <c r="W14" i="10"/>
  <c r="V10" i="10"/>
  <c r="W10" i="10"/>
  <c r="W17" i="10"/>
  <c r="V17" i="10"/>
  <c r="V6" i="10"/>
  <c r="W6" i="10"/>
  <c r="W13" i="10"/>
  <c r="V13" i="10"/>
  <c r="W9" i="10"/>
  <c r="V9" i="10"/>
  <c r="W16" i="10"/>
  <c r="V16" i="10"/>
  <c r="W12" i="10"/>
  <c r="V12" i="10"/>
  <c r="W4" i="10"/>
  <c r="V4" i="10"/>
  <c r="W8" i="10"/>
  <c r="V8" i="10"/>
  <c r="W19" i="10"/>
  <c r="V19" i="10"/>
  <c r="W15" i="10"/>
  <c r="V15" i="10"/>
  <c r="K3" i="10"/>
  <c r="M20" i="10"/>
  <c r="N20" i="10" s="1"/>
  <c r="V5" i="10"/>
  <c r="W8" i="9"/>
  <c r="V8" i="9"/>
  <c r="W13" i="9"/>
  <c r="V13" i="9"/>
  <c r="V18" i="9"/>
  <c r="W18" i="9"/>
  <c r="W12" i="9"/>
  <c r="V12" i="9"/>
  <c r="V6" i="9"/>
  <c r="W6" i="9"/>
  <c r="W16" i="9"/>
  <c r="V16" i="9"/>
  <c r="W5" i="9"/>
  <c r="V5" i="9"/>
  <c r="V10" i="9"/>
  <c r="W10" i="9"/>
  <c r="W4" i="9"/>
  <c r="V4" i="9"/>
  <c r="W17" i="9"/>
  <c r="V17" i="9"/>
  <c r="V19" i="9"/>
  <c r="W19" i="9"/>
  <c r="K20" i="9"/>
  <c r="U20" i="9" s="1"/>
  <c r="W9" i="9"/>
  <c r="V9" i="9"/>
  <c r="V14" i="9"/>
  <c r="W14" i="9"/>
  <c r="M20" i="9"/>
  <c r="N20" i="9" s="1"/>
  <c r="W9" i="8"/>
  <c r="V9" i="8"/>
  <c r="V15" i="8"/>
  <c r="W15" i="8"/>
  <c r="V11" i="8"/>
  <c r="W11" i="8"/>
  <c r="K20" i="8"/>
  <c r="U20" i="8" s="1"/>
  <c r="V7" i="8"/>
  <c r="W7" i="8"/>
  <c r="W12" i="8"/>
  <c r="V12" i="8"/>
  <c r="V14" i="8"/>
  <c r="W14" i="8"/>
  <c r="W17" i="8"/>
  <c r="V17" i="8"/>
  <c r="W5" i="8"/>
  <c r="V5" i="8"/>
  <c r="W8" i="8"/>
  <c r="V8" i="8"/>
  <c r="V10" i="8"/>
  <c r="W10" i="8"/>
  <c r="W4" i="8"/>
  <c r="V4" i="8"/>
  <c r="V6" i="8"/>
  <c r="W6" i="8"/>
  <c r="W16" i="8"/>
  <c r="V16" i="8"/>
  <c r="V19" i="8"/>
  <c r="W19" i="8"/>
  <c r="V18" i="8"/>
  <c r="W18" i="8"/>
  <c r="W13" i="8"/>
  <c r="V13" i="8"/>
  <c r="W3" i="8"/>
  <c r="M20" i="8"/>
  <c r="N20" i="8" s="1"/>
  <c r="U3" i="7"/>
  <c r="T3" i="7"/>
  <c r="U13" i="7"/>
  <c r="T13" i="7"/>
  <c r="T7" i="7"/>
  <c r="U7" i="7"/>
  <c r="U14" i="7"/>
  <c r="T14" i="7"/>
  <c r="U19" i="7"/>
  <c r="T19" i="7"/>
  <c r="U5" i="7"/>
  <c r="T5" i="7"/>
  <c r="U12" i="7"/>
  <c r="T12" i="7"/>
  <c r="U16" i="7"/>
  <c r="T16" i="7"/>
  <c r="U6" i="7"/>
  <c r="T6" i="7"/>
  <c r="U11" i="7"/>
  <c r="T11" i="7"/>
  <c r="S20" i="7"/>
  <c r="L20" i="7"/>
  <c r="U4" i="7"/>
  <c r="T4" i="7"/>
  <c r="U8" i="7"/>
  <c r="T8" i="7"/>
  <c r="T15" i="7"/>
  <c r="U15" i="7"/>
  <c r="T10" i="7"/>
  <c r="T18" i="7"/>
  <c r="U10" i="6"/>
  <c r="T10" i="6"/>
  <c r="U13" i="6"/>
  <c r="T13" i="6"/>
  <c r="T15" i="6"/>
  <c r="U15" i="6"/>
  <c r="U3" i="6"/>
  <c r="T3" i="6"/>
  <c r="T8" i="6"/>
  <c r="U8" i="6"/>
  <c r="U19" i="6"/>
  <c r="T19" i="6"/>
  <c r="U14" i="6"/>
  <c r="T14" i="6"/>
  <c r="U18" i="6"/>
  <c r="T18" i="6"/>
  <c r="U5" i="6"/>
  <c r="T5" i="6"/>
  <c r="T7" i="6"/>
  <c r="U7" i="6"/>
  <c r="S20" i="6"/>
  <c r="U11" i="6"/>
  <c r="T11" i="6"/>
  <c r="T16" i="6"/>
  <c r="U16" i="6"/>
  <c r="U6" i="6"/>
  <c r="T6" i="6"/>
  <c r="U9" i="6"/>
  <c r="U17" i="6"/>
  <c r="T4" i="6"/>
  <c r="T12" i="6"/>
  <c r="U13" i="5"/>
  <c r="T13" i="5"/>
  <c r="U3" i="5"/>
  <c r="T3" i="5"/>
  <c r="U19" i="5"/>
  <c r="T19" i="5"/>
  <c r="U14" i="5"/>
  <c r="T14" i="5"/>
  <c r="U10" i="5"/>
  <c r="T10" i="5"/>
  <c r="T8" i="5"/>
  <c r="U8" i="5"/>
  <c r="U18" i="5"/>
  <c r="T18" i="5"/>
  <c r="U5" i="5"/>
  <c r="T5" i="5"/>
  <c r="T7" i="5"/>
  <c r="U7" i="5"/>
  <c r="U11" i="5"/>
  <c r="T11" i="5"/>
  <c r="U16" i="5"/>
  <c r="T16" i="5"/>
  <c r="T15" i="5"/>
  <c r="U15" i="5"/>
  <c r="U6" i="5"/>
  <c r="T6" i="5"/>
  <c r="U9" i="5"/>
  <c r="U17" i="5"/>
  <c r="T4" i="5"/>
  <c r="T12" i="5"/>
  <c r="U10" i="4"/>
  <c r="T10" i="4"/>
  <c r="T3" i="4"/>
  <c r="U3" i="4"/>
  <c r="T8" i="4"/>
  <c r="U8" i="4"/>
  <c r="U13" i="4"/>
  <c r="T13" i="4"/>
  <c r="T15" i="4"/>
  <c r="U15" i="4"/>
  <c r="T19" i="4"/>
  <c r="U19" i="4"/>
  <c r="U5" i="4"/>
  <c r="T5" i="4"/>
  <c r="U14" i="4"/>
  <c r="T14" i="4"/>
  <c r="U17" i="4"/>
  <c r="T17" i="4"/>
  <c r="U18" i="4"/>
  <c r="T18" i="4"/>
  <c r="U6" i="4"/>
  <c r="T6" i="4"/>
  <c r="S20" i="4"/>
  <c r="L20" i="4"/>
  <c r="T11" i="4"/>
  <c r="U11" i="4"/>
  <c r="U16" i="4"/>
  <c r="T16" i="4"/>
  <c r="T9" i="4"/>
  <c r="T4" i="4"/>
  <c r="T12" i="4"/>
  <c r="U13" i="3"/>
  <c r="T13" i="3"/>
  <c r="T15" i="3"/>
  <c r="U15" i="3"/>
  <c r="U10" i="3"/>
  <c r="T10" i="3"/>
  <c r="T3" i="3"/>
  <c r="U3" i="3"/>
  <c r="T8" i="3"/>
  <c r="U8" i="3"/>
  <c r="T19" i="3"/>
  <c r="U19" i="3"/>
  <c r="U14" i="3"/>
  <c r="T14" i="3"/>
  <c r="U18" i="3"/>
  <c r="T18" i="3"/>
  <c r="U5" i="3"/>
  <c r="T5" i="3"/>
  <c r="T7" i="3"/>
  <c r="U7" i="3"/>
  <c r="S20" i="3"/>
  <c r="T11" i="3"/>
  <c r="U11" i="3"/>
  <c r="T16" i="3"/>
  <c r="U16" i="3"/>
  <c r="U6" i="3"/>
  <c r="T6" i="3"/>
  <c r="T9" i="3"/>
  <c r="T17" i="3"/>
  <c r="T4" i="3"/>
  <c r="T12" i="3"/>
  <c r="T15" i="2"/>
  <c r="U15" i="2"/>
  <c r="T8" i="2"/>
  <c r="U8" i="2"/>
  <c r="U19" i="2"/>
  <c r="T19" i="2"/>
  <c r="U6" i="2"/>
  <c r="T6" i="2"/>
  <c r="U13" i="2"/>
  <c r="T13" i="2"/>
  <c r="U12" i="2"/>
  <c r="T12" i="2"/>
  <c r="U14" i="2"/>
  <c r="T14" i="2"/>
  <c r="U18" i="2"/>
  <c r="T18" i="2"/>
  <c r="U10" i="2"/>
  <c r="T10" i="2"/>
  <c r="T7" i="2"/>
  <c r="U7" i="2"/>
  <c r="S20" i="2"/>
  <c r="U4" i="2"/>
  <c r="T4" i="2"/>
  <c r="U5" i="2"/>
  <c r="T5" i="2"/>
  <c r="T16" i="2"/>
  <c r="U16" i="2"/>
  <c r="T9" i="2"/>
  <c r="T17" i="2"/>
  <c r="T11" i="2"/>
  <c r="T3" i="2"/>
  <c r="U6" i="1"/>
  <c r="T6" i="1"/>
  <c r="U11" i="1"/>
  <c r="T11" i="1"/>
  <c r="U5" i="1"/>
  <c r="T5" i="1"/>
  <c r="U4" i="1"/>
  <c r="T4" i="1"/>
  <c r="T7" i="1"/>
  <c r="U7" i="1"/>
  <c r="U17" i="1"/>
  <c r="T17" i="1"/>
  <c r="U10" i="1"/>
  <c r="T10" i="1"/>
  <c r="U13" i="1"/>
  <c r="T13" i="1"/>
  <c r="T14" i="1"/>
  <c r="U14" i="1"/>
  <c r="S20" i="1"/>
  <c r="T9" i="1"/>
  <c r="U9" i="1"/>
  <c r="U12" i="1"/>
  <c r="T12" i="1"/>
  <c r="T15" i="1"/>
  <c r="U15" i="1"/>
  <c r="U19" i="1"/>
  <c r="T19" i="1"/>
  <c r="L3" i="1"/>
  <c r="T8" i="1"/>
  <c r="T16" i="1"/>
  <c r="S3" i="1"/>
  <c r="T18" i="1"/>
  <c r="U3" i="17" l="1"/>
  <c r="K20" i="17"/>
  <c r="U20" i="17" s="1"/>
  <c r="K20" i="16"/>
  <c r="U20" i="16" s="1"/>
  <c r="U3" i="16"/>
  <c r="K20" i="14"/>
  <c r="U20" i="14" s="1"/>
  <c r="U3" i="14"/>
  <c r="K20" i="15"/>
  <c r="U20" i="15" s="1"/>
  <c r="U3" i="15"/>
  <c r="K20" i="13"/>
  <c r="U20" i="13" s="1"/>
  <c r="U3" i="13"/>
  <c r="V3" i="11"/>
  <c r="W3" i="11"/>
  <c r="K20" i="10"/>
  <c r="U20" i="10" s="1"/>
  <c r="U3" i="10"/>
  <c r="U3" i="1"/>
  <c r="T3" i="1"/>
  <c r="W3" i="17" l="1"/>
  <c r="V3" i="17"/>
  <c r="W3" i="16"/>
  <c r="V3" i="16"/>
  <c r="W3" i="14"/>
  <c r="V3" i="14"/>
  <c r="W3" i="15"/>
  <c r="V3" i="15"/>
  <c r="V3" i="13"/>
  <c r="W3" i="13"/>
  <c r="W3" i="10"/>
  <c r="V3" i="10"/>
</calcChain>
</file>

<file path=xl/sharedStrings.xml><?xml version="1.0" encoding="utf-8"?>
<sst xmlns="http://schemas.openxmlformats.org/spreadsheetml/2006/main" count="2424" uniqueCount="118">
  <si>
    <t>W1</t>
  </si>
  <si>
    <t>W2</t>
  </si>
  <si>
    <t>W3</t>
  </si>
  <si>
    <t>W4</t>
  </si>
  <si>
    <t xml:space="preserve">     W5              </t>
  </si>
  <si>
    <t>Code</t>
  </si>
  <si>
    <t>DESIGNATION</t>
  </si>
  <si>
    <t xml:space="preserve">RFC Janvier 2023       </t>
  </si>
  <si>
    <t>NSP Q1 2022</t>
  </si>
  <si>
    <t>RFC (GBP)</t>
  </si>
  <si>
    <t>Stock</t>
  </si>
  <si>
    <t>Livrée</t>
  </si>
  <si>
    <t>Réservé(Planifié)</t>
  </si>
  <si>
    <t>TOTAL DISPONIBLE  AU 08- 01-23</t>
  </si>
  <si>
    <t>Remain to achieve Month (Units)</t>
  </si>
  <si>
    <t>MTD Sales (GBP)</t>
  </si>
  <si>
    <t>Achievement</t>
  </si>
  <si>
    <t xml:space="preserve">   01  au  05       </t>
  </si>
  <si>
    <t xml:space="preserve">    08 au 12            </t>
  </si>
  <si>
    <t xml:space="preserve">    15 au 19                   </t>
  </si>
  <si>
    <t xml:space="preserve">   22  au 26                          </t>
  </si>
  <si>
    <t>29  au  31</t>
  </si>
  <si>
    <t>Total Planifié</t>
  </si>
  <si>
    <t>MONTHLY STOCK</t>
  </si>
  <si>
    <t>Monthly Stock VS RFC</t>
  </si>
  <si>
    <t>%</t>
  </si>
  <si>
    <t>60000000041337</t>
  </si>
  <si>
    <t>AUGMENTIN sach 1g/125mg B/12</t>
  </si>
  <si>
    <t>110009B</t>
  </si>
  <si>
    <t>AUGMENTIN Sach 500/62.5MG*12</t>
  </si>
  <si>
    <t>1034000004</t>
  </si>
  <si>
    <t>AUGMENTIN 100/12.5mg.NR.F/30ml</t>
  </si>
  <si>
    <t>1034000005</t>
  </si>
  <si>
    <t>AUGMENTIN 100/12,5mg. FL/60ml.</t>
  </si>
  <si>
    <t>60000000100079</t>
  </si>
  <si>
    <t>AVAMYS NASAL SPRAR 0.5% 1X120</t>
  </si>
  <si>
    <t>1031000007</t>
  </si>
  <si>
    <t>CLAMOXYL 1G. CP. Dispers. B/14</t>
  </si>
  <si>
    <t>1034000001</t>
  </si>
  <si>
    <t>CLAMOXYL 250mg/5ml .Fl/60ml.</t>
  </si>
  <si>
    <t>1034000002</t>
  </si>
  <si>
    <t>CLAMOXYL.500mg/5ml. Fl/60ml</t>
  </si>
  <si>
    <t>1031000001</t>
  </si>
  <si>
    <t>CLAMOXYL 1g.Cp.dispers.B/6</t>
  </si>
  <si>
    <t>10000000096737</t>
  </si>
  <si>
    <t>FLIXOTIDE 50aeg.Spray Nas.</t>
  </si>
  <si>
    <t>FLIXOTIDE EVOHALER 125MCG 1X60</t>
  </si>
  <si>
    <t>60000000100513</t>
  </si>
  <si>
    <t>FLIXOTIDE EVOHALER 250MCG 1X60</t>
  </si>
  <si>
    <t>AX7329</t>
  </si>
  <si>
    <t>SERETIDE 100/50æG.DISKUS.60DZ</t>
  </si>
  <si>
    <t>AX7330</t>
  </si>
  <si>
    <t>SERETIDE 250/50æG.DISKUS.60DZ</t>
  </si>
  <si>
    <t>AX7331</t>
  </si>
  <si>
    <t>SERETIDE 500/50MCG-DISKUS 1x60D DZ/T</t>
  </si>
  <si>
    <t>AX6276</t>
  </si>
  <si>
    <t>VENTOLINE 100aeg134.Aeros.F/20</t>
  </si>
  <si>
    <t>10000000040501</t>
  </si>
  <si>
    <t>ZINNAT 125mg.Susp.buv. 70ml.</t>
  </si>
  <si>
    <t>Total</t>
  </si>
  <si>
    <t>TOTAL DISPONIBLE  AU 09- 01-23</t>
  </si>
  <si>
    <t>TOTAL DISPONIBLE  AU 10- 01-23</t>
  </si>
  <si>
    <t>TOTAL DISPONIBLE  AU 11- 01-23</t>
  </si>
  <si>
    <t>NSP Q1 2023</t>
  </si>
  <si>
    <t>TOTAL DISPONIBLE  AU 15- 01-23</t>
  </si>
  <si>
    <t>TOTAL DISPONIBLE  AU 16- 01-23</t>
  </si>
  <si>
    <t>TOTAL DISPONIBLE  AU 18- 01-23</t>
  </si>
  <si>
    <t>Stock Quarantaine (Non libéré)</t>
  </si>
  <si>
    <t>Stock Vendable (Libéré)</t>
  </si>
  <si>
    <t>Stock  Total</t>
  </si>
  <si>
    <t>TOTAL DISPONIBLE  AU 19- 01-23</t>
  </si>
  <si>
    <t>TOTAL DISPONIBLE  AU 24- 01-23</t>
  </si>
  <si>
    <t>TOTAL DISPONIBLE  AU 25- 01-23</t>
  </si>
  <si>
    <t>TOTAL DISPONIBLE  AU 30- 01-23</t>
  </si>
  <si>
    <t>TOTAL DISPONIBLE  AU 31- 01-23</t>
  </si>
  <si>
    <t xml:space="preserve">RFC Fevrier 2023       </t>
  </si>
  <si>
    <t>TOTAL DISPONIBLE  AU 01- 02-23</t>
  </si>
  <si>
    <t xml:space="preserve">   01  au  02       </t>
  </si>
  <si>
    <t xml:space="preserve">    05 au 09            </t>
  </si>
  <si>
    <t xml:space="preserve">    12 au 16                  </t>
  </si>
  <si>
    <t xml:space="preserve">   19  au 23                         </t>
  </si>
  <si>
    <t>26  au  28</t>
  </si>
  <si>
    <t>TOTAL DISPONIBLE  AU 05- 02-23</t>
  </si>
  <si>
    <t>TOTAL DISPONIBLE  AU 07- 02-23</t>
  </si>
  <si>
    <t>TOTAL DISPONIBLE  AU 09- 02-23</t>
  </si>
  <si>
    <t>TOTAL DISPONIBLE  AU 14- 02-23</t>
  </si>
  <si>
    <t>TOTAL DISPONIBLE  AU 15- 02-23</t>
  </si>
  <si>
    <t>TOTAL DISPONIBLE  AU 20- 02-23</t>
  </si>
  <si>
    <t>TOTAL DISPONIBLE  AU 21- 02-23</t>
  </si>
  <si>
    <t>TOTAL DISPONIBLE  AU 23- 02-23</t>
  </si>
  <si>
    <t>TOTAL DISPONIBLE  AU 26- 02-23</t>
  </si>
  <si>
    <t>26  au  30</t>
  </si>
  <si>
    <t>26  au  02 MARS</t>
  </si>
  <si>
    <t xml:space="preserve"> </t>
  </si>
  <si>
    <t>TOTAL DISPONIBLE  AU 27- 02-23</t>
  </si>
  <si>
    <t xml:space="preserve">RFC Mars  2023       </t>
  </si>
  <si>
    <t>TOTAL DISPONIBLE  AU 05 - 03 -23</t>
  </si>
  <si>
    <t>TOTAL DISPONIBLE  AU 06 - 03 -23</t>
  </si>
  <si>
    <t>TOTAL DISPONIBLE  AU 12 - 03 -23</t>
  </si>
  <si>
    <t>TOTAL DISPONIBLE  AU 16 - 03 -23</t>
  </si>
  <si>
    <t>TOTAL DISPONIBLE  AU 19 - 03 -23</t>
  </si>
  <si>
    <t>TOTAL DISPONIBLE  AU 20 - 03 -23</t>
  </si>
  <si>
    <t>TOTAL DISPONIBLE  AU 21 - 03 -23</t>
  </si>
  <si>
    <t>Remain to achieve Month (GBP)</t>
  </si>
  <si>
    <t>TOTAL DISPONIBLE  AU 22 - 03 -23</t>
  </si>
  <si>
    <t>TOTAL DISPONIBLE  AU 23 - 03 -23</t>
  </si>
  <si>
    <t>TOTAL DISPONIBLE  AU 26 - 03 -23</t>
  </si>
  <si>
    <t>TOTAL DISPONIBLE  AU 27 - 03 -23</t>
  </si>
  <si>
    <t>TOTAL DISPONIBLE  AU 28 - 03 -23</t>
  </si>
  <si>
    <t>TOTAL DISPONIBLE  AU 29 - 03 -23</t>
  </si>
  <si>
    <t>TOTAL DISPONIBLE  AU 30 - 03 -23</t>
  </si>
  <si>
    <t>02 au  06</t>
  </si>
  <si>
    <t>09 au  13</t>
  </si>
  <si>
    <t>16 au  20</t>
  </si>
  <si>
    <t xml:space="preserve">   23  au 27                         </t>
  </si>
  <si>
    <t>TOTAL DISPONIBLE  AU 02 - 04 -23</t>
  </si>
  <si>
    <t xml:space="preserve">RFC  Avril  2023       </t>
  </si>
  <si>
    <t>TOTAL DISPONIBLE  AU 05 - 04 -23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</si>
</sst>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#,##0.00_ ;\-#,##0.00\ "/>
    <numFmt numFmtId="166" formatCode="#,##0_ ;\-#,##0\ "/>
    <numFmt numFmtId="167" formatCode="_-* #,##0.00\ _€_-;\-* #,##0.00\ _€_-;_-* &quot;-&quot;??\ _€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 tint="0.14999847407452621"/>
      <name val="Calibri"/>
      <family val="2"/>
      <scheme val="minor"/>
    </font>
    <font>
      <sz val="1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7">
    <xf numFmtId="0" fontId="0" fillId="0" borderId="0" xfId="0"/>
    <xf numFmtId="0" fontId="3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4" fontId="4" fillId="4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 wrapText="1"/>
    </xf>
    <xf numFmtId="0" fontId="0" fillId="6" borderId="2" xfId="0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164" fontId="0" fillId="0" borderId="1" xfId="1" applyNumberFormat="1" applyFont="1" applyFill="1" applyBorder="1" applyAlignment="1">
      <alignment vertical="center"/>
    </xf>
    <xf numFmtId="165" fontId="0" fillId="7" borderId="1" xfId="1" applyNumberFormat="1" applyFont="1" applyFill="1" applyBorder="1" applyAlignment="1">
      <alignment vertical="center"/>
    </xf>
    <xf numFmtId="164" fontId="0" fillId="8" borderId="1" xfId="1" applyNumberFormat="1" applyFont="1" applyFill="1" applyBorder="1" applyAlignment="1">
      <alignment vertical="center"/>
    </xf>
    <xf numFmtId="3" fontId="0" fillId="0" borderId="1" xfId="0" applyNumberFormat="1" applyBorder="1" applyAlignment="1">
      <alignment vertical="center"/>
    </xf>
    <xf numFmtId="3" fontId="0" fillId="0" borderId="1" xfId="0" applyNumberFormat="1" applyBorder="1" applyAlignment="1">
      <alignment vertical="top"/>
    </xf>
    <xf numFmtId="164" fontId="0" fillId="9" borderId="1" xfId="1" applyNumberFormat="1" applyFont="1" applyFill="1" applyBorder="1" applyAlignment="1">
      <alignment vertical="center"/>
    </xf>
    <xf numFmtId="164" fontId="0" fillId="10" borderId="1" xfId="1" applyNumberFormat="1" applyFont="1" applyFill="1" applyBorder="1" applyAlignment="1">
      <alignment vertical="center"/>
    </xf>
    <xf numFmtId="164" fontId="0" fillId="11" borderId="1" xfId="1" applyNumberFormat="1" applyFont="1" applyFill="1" applyBorder="1" applyAlignment="1">
      <alignment vertical="center"/>
    </xf>
    <xf numFmtId="9" fontId="7" fillId="0" borderId="1" xfId="2" applyFont="1" applyFill="1" applyBorder="1" applyAlignment="1">
      <alignment horizontal="center" vertical="center"/>
    </xf>
    <xf numFmtId="3" fontId="0" fillId="0" borderId="1" xfId="0" applyNumberFormat="1" applyBorder="1"/>
    <xf numFmtId="3" fontId="6" fillId="0" borderId="1" xfId="0" applyNumberFormat="1" applyFont="1" applyBorder="1"/>
    <xf numFmtId="3" fontId="0" fillId="12" borderId="1" xfId="0" applyNumberFormat="1" applyFill="1" applyBorder="1"/>
    <xf numFmtId="164" fontId="0" fillId="0" borderId="1" xfId="0" applyNumberFormat="1" applyBorder="1"/>
    <xf numFmtId="3" fontId="0" fillId="0" borderId="0" xfId="0" applyNumberFormat="1"/>
    <xf numFmtId="165" fontId="0" fillId="0" borderId="1" xfId="1" applyNumberFormat="1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1" fontId="0" fillId="0" borderId="1" xfId="0" applyNumberFormat="1" applyBorder="1" applyAlignment="1" applyProtection="1">
      <alignment horizontal="left"/>
      <protection locked="0"/>
    </xf>
    <xf numFmtId="49" fontId="8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0" fillId="0" borderId="1" xfId="0" applyBorder="1"/>
    <xf numFmtId="0" fontId="2" fillId="0" borderId="1" xfId="0" applyFont="1" applyBorder="1" applyAlignment="1">
      <alignment vertical="center"/>
    </xf>
    <xf numFmtId="166" fontId="3" fillId="3" borderId="1" xfId="1" applyNumberFormat="1" applyFont="1" applyFill="1" applyBorder="1" applyAlignment="1">
      <alignment horizontal="center" vertical="center" wrapText="1"/>
    </xf>
    <xf numFmtId="43" fontId="3" fillId="13" borderId="1" xfId="1" applyFont="1" applyFill="1" applyBorder="1" applyAlignment="1">
      <alignment horizontal="center" vertical="center" wrapText="1"/>
    </xf>
    <xf numFmtId="43" fontId="3" fillId="3" borderId="1" xfId="1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vertical="center"/>
    </xf>
    <xf numFmtId="164" fontId="2" fillId="9" borderId="1" xfId="1" applyNumberFormat="1" applyFont="1" applyFill="1" applyBorder="1" applyAlignment="1">
      <alignment vertical="center"/>
    </xf>
    <xf numFmtId="43" fontId="5" fillId="5" borderId="1" xfId="1" applyFont="1" applyFill="1" applyBorder="1" applyAlignment="1">
      <alignment horizontal="center" vertical="center" wrapText="1"/>
    </xf>
    <xf numFmtId="164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/>
    </xf>
    <xf numFmtId="165" fontId="0" fillId="7" borderId="1" xfId="3" applyNumberFormat="1" applyFont="1" applyFill="1" applyBorder="1" applyAlignment="1">
      <alignment vertical="center"/>
    </xf>
    <xf numFmtId="3" fontId="0" fillId="15" borderId="1" xfId="0" applyNumberFormat="1" applyFill="1" applyBorder="1" applyAlignment="1">
      <alignment vertical="top"/>
    </xf>
    <xf numFmtId="165" fontId="0" fillId="16" borderId="1" xfId="3" applyNumberFormat="1" applyFont="1" applyFill="1" applyBorder="1" applyAlignment="1">
      <alignment vertical="center"/>
    </xf>
    <xf numFmtId="3" fontId="0" fillId="15" borderId="1" xfId="0" applyNumberFormat="1" applyFill="1" applyBorder="1" applyAlignment="1">
      <alignment vertical="center"/>
    </xf>
    <xf numFmtId="3" fontId="2" fillId="12" borderId="1" xfId="0" applyNumberFormat="1" applyFont="1" applyFill="1" applyBorder="1"/>
    <xf numFmtId="0" fontId="0" fillId="15" borderId="1" xfId="0" applyFill="1" applyBorder="1"/>
    <xf numFmtId="3" fontId="2" fillId="14" borderId="1" xfId="0" applyNumberFormat="1" applyFont="1" applyFill="1" applyBorder="1" applyAlignment="1">
      <alignment vertical="center"/>
    </xf>
    <xf numFmtId="167" fontId="0" fillId="0" borderId="0" xfId="0" applyNumberFormat="1"/>
    <xf numFmtId="3" fontId="0" fillId="12" borderId="1" xfId="0" applyNumberFormat="1" applyFill="1" applyBorder="1" applyAlignment="1">
      <alignment vertical="center"/>
    </xf>
    <xf numFmtId="0" fontId="6" fillId="12" borderId="1" xfId="0" applyFont="1" applyFill="1" applyBorder="1" applyAlignment="1">
      <alignment horizontal="left" vertical="center"/>
    </xf>
    <xf numFmtId="3" fontId="6" fillId="12" borderId="1" xfId="0" applyNumberFormat="1" applyFont="1" applyFill="1" applyBorder="1"/>
    <xf numFmtId="0" fontId="6" fillId="17" borderId="1" xfId="0" applyFont="1" applyFill="1" applyBorder="1" applyAlignment="1">
      <alignment horizontal="left" vertical="center"/>
    </xf>
    <xf numFmtId="3" fontId="6" fillId="17" borderId="1" xfId="0" applyNumberFormat="1" applyFont="1" applyFill="1" applyBorder="1"/>
    <xf numFmtId="3" fontId="0" fillId="17" borderId="1" xfId="0" applyNumberFormat="1" applyFill="1" applyBorder="1"/>
    <xf numFmtId="3" fontId="6" fillId="0" borderId="1" xfId="0" applyNumberFormat="1" applyFont="1" applyBorder="1" applyAlignment="1">
      <alignment vertical="center"/>
    </xf>
    <xf numFmtId="3" fontId="2" fillId="0" borderId="1" xfId="0" applyNumberFormat="1" applyFont="1" applyBorder="1"/>
    <xf numFmtId="3" fontId="6" fillId="0" borderId="1" xfId="0" applyNumberFormat="1" applyFont="1" applyBorder="1" applyAlignment="1">
      <alignment vertical="top"/>
    </xf>
    <xf numFmtId="0" fontId="6" fillId="0" borderId="1" xfId="0" applyFont="1" applyBorder="1"/>
    <xf numFmtId="0" fontId="6" fillId="0" borderId="1" xfId="0" applyFont="1" applyFill="1" applyBorder="1" applyAlignment="1">
      <alignment horizontal="left" vertical="center"/>
    </xf>
    <xf numFmtId="3" fontId="0" fillId="0" borderId="1" xfId="0" applyNumberFormat="1" applyFill="1" applyBorder="1" applyAlignment="1">
      <alignment vertical="top"/>
    </xf>
    <xf numFmtId="3" fontId="0" fillId="0" borderId="1" xfId="0" applyNumberFormat="1" applyFill="1" applyBorder="1" applyAlignment="1">
      <alignment vertical="center"/>
    </xf>
    <xf numFmtId="3" fontId="6" fillId="0" borderId="1" xfId="0" applyNumberFormat="1" applyFont="1" applyFill="1" applyBorder="1" applyAlignment="1">
      <alignment vertical="center"/>
    </xf>
    <xf numFmtId="3" fontId="6" fillId="0" borderId="1" xfId="0" applyNumberFormat="1" applyFont="1" applyFill="1" applyBorder="1" applyAlignment="1">
      <alignment vertical="top"/>
    </xf>
    <xf numFmtId="3" fontId="0" fillId="0" borderId="3" xfId="0" applyNumberFormat="1" applyBorder="1"/>
    <xf numFmtId="0" fontId="6" fillId="0" borderId="1" xfId="0" applyFont="1" applyFill="1" applyBorder="1"/>
    <xf numFmtId="0" fontId="8" fillId="0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3" fontId="9" fillId="0" borderId="0" xfId="0" applyNumberFormat="1" applyFont="1" applyFill="1" applyBorder="1" applyAlignment="1">
      <alignment horizontal="center" vertical="center"/>
    </xf>
    <xf numFmtId="3" fontId="6" fillId="0" borderId="1" xfId="0" applyNumberFormat="1" applyFont="1" applyFill="1" applyBorder="1"/>
    <xf numFmtId="3" fontId="0" fillId="0" borderId="1" xfId="0" applyNumberFormat="1" applyFill="1" applyBorder="1"/>
    <xf numFmtId="164" fontId="0" fillId="12" borderId="1" xfId="1" applyNumberFormat="1" applyFont="1" applyFill="1" applyBorder="1" applyAlignment="1">
      <alignment vertical="center"/>
    </xf>
    <xf numFmtId="164" fontId="0" fillId="17" borderId="1" xfId="1" applyNumberFormat="1" applyFont="1" applyFill="1" applyBorder="1" applyAlignment="1">
      <alignment vertical="center"/>
    </xf>
    <xf numFmtId="3" fontId="0" fillId="0" borderId="1" xfId="0" applyNumberFormat="1" applyFont="1" applyFill="1" applyBorder="1" applyAlignment="1">
      <alignment vertical="top"/>
    </xf>
    <xf numFmtId="3" fontId="0" fillId="0" borderId="1" xfId="0" applyNumberFormat="1" applyFont="1" applyFill="1" applyBorder="1" applyAlignment="1">
      <alignment vertical="center"/>
    </xf>
    <xf numFmtId="3" fontId="0" fillId="0" borderId="0" xfId="0" applyNumberFormat="1" applyFill="1" applyBorder="1"/>
  </cellXfs>
  <cellStyles count="4">
    <cellStyle name="Milliers" xfId="1" builtinId="3"/>
    <cellStyle name="Milliers 2" xfId="3" xr:uid="{55363840-DBE6-4BFB-92E8-A9FA5B357DF2}"/>
    <cellStyle name="Normal" xfId="0" builtinId="0"/>
    <cellStyle name="Pourcentage" xfId="2" builtinId="5"/>
  </cellStyles>
  <dxfs count="351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2AE4C-EA73-4A1F-BA9E-A3DBB52172E6}">
  <dimension ref="A1:U20"/>
  <sheetViews>
    <sheetView workbookViewId="0">
      <selection activeCell="A24" sqref="A2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8" customWidth="1"/>
    <col min="13" max="17" width="12.44140625" customWidth="1"/>
    <col min="18" max="18" width="14.6640625" customWidth="1"/>
    <col min="19" max="19" width="11.44140625" customWidth="1"/>
    <col min="20" max="20" width="12.44140625" customWidth="1"/>
  </cols>
  <sheetData>
    <row r="1" spans="1:21" ht="15.6" x14ac:dyDescent="0.3">
      <c r="I1" s="1"/>
      <c r="M1" s="2" t="s">
        <v>0</v>
      </c>
      <c r="N1" s="2" t="s">
        <v>1</v>
      </c>
      <c r="O1" s="2" t="s">
        <v>2</v>
      </c>
      <c r="P1" s="2" t="s">
        <v>3</v>
      </c>
      <c r="Q1" s="3" t="s">
        <v>4</v>
      </c>
    </row>
    <row r="2" spans="1:21" ht="46.8" x14ac:dyDescent="0.3">
      <c r="A2" s="4" t="s">
        <v>5</v>
      </c>
      <c r="B2" s="4" t="s">
        <v>6</v>
      </c>
      <c r="C2" s="5" t="s">
        <v>7</v>
      </c>
      <c r="D2" s="5" t="s">
        <v>8</v>
      </c>
      <c r="E2" s="5" t="s">
        <v>9</v>
      </c>
      <c r="F2" s="4" t="s">
        <v>10</v>
      </c>
      <c r="G2" s="4" t="s">
        <v>11</v>
      </c>
      <c r="H2" s="4" t="s">
        <v>12</v>
      </c>
      <c r="I2" s="6" t="s">
        <v>13</v>
      </c>
      <c r="J2" s="7" t="s">
        <v>14</v>
      </c>
      <c r="K2" s="7" t="s">
        <v>15</v>
      </c>
      <c r="L2" s="7" t="s">
        <v>16</v>
      </c>
      <c r="M2" s="8" t="s">
        <v>17</v>
      </c>
      <c r="N2" s="9" t="s">
        <v>18</v>
      </c>
      <c r="O2" s="9" t="s">
        <v>19</v>
      </c>
      <c r="P2" s="9" t="s">
        <v>20</v>
      </c>
      <c r="Q2" s="8" t="s">
        <v>21</v>
      </c>
      <c r="R2" s="5" t="s">
        <v>22</v>
      </c>
      <c r="S2" s="5" t="s">
        <v>23</v>
      </c>
      <c r="T2" s="5" t="s">
        <v>24</v>
      </c>
      <c r="U2" s="10" t="s">
        <v>25</v>
      </c>
    </row>
    <row r="3" spans="1:21" x14ac:dyDescent="0.3">
      <c r="A3" s="11" t="s">
        <v>26</v>
      </c>
      <c r="B3" s="11" t="s">
        <v>27</v>
      </c>
      <c r="C3" s="12">
        <v>0</v>
      </c>
      <c r="D3" s="13">
        <v>2.8923780588381258</v>
      </c>
      <c r="E3" s="14">
        <f t="shared" ref="E3:E18" si="0">C3*D3</f>
        <v>0</v>
      </c>
      <c r="F3" s="15">
        <v>55101</v>
      </c>
      <c r="G3" s="16">
        <v>175263</v>
      </c>
      <c r="H3" s="15">
        <v>0</v>
      </c>
      <c r="I3" s="17">
        <f>F3+H3</f>
        <v>55101</v>
      </c>
      <c r="J3" s="18">
        <f>C3-G3</f>
        <v>-175263</v>
      </c>
      <c r="K3" s="19">
        <f t="shared" ref="K3" si="1">+G3*D3</f>
        <v>506926.85572614643</v>
      </c>
      <c r="L3" s="20" t="e">
        <f>K3/E3</f>
        <v>#DIV/0!</v>
      </c>
      <c r="M3" s="21">
        <v>0</v>
      </c>
      <c r="N3" s="22">
        <v>0</v>
      </c>
      <c r="O3" s="21">
        <v>111000</v>
      </c>
      <c r="P3" s="21">
        <v>129000</v>
      </c>
      <c r="Q3" s="23">
        <v>74000</v>
      </c>
      <c r="R3" s="21">
        <f>M3+N3+O3+P3+Q3</f>
        <v>314000</v>
      </c>
      <c r="S3" s="24">
        <f>G3+I3+R3</f>
        <v>544364</v>
      </c>
      <c r="T3" s="24">
        <f>S3-C3</f>
        <v>544364</v>
      </c>
      <c r="U3" s="20" t="e">
        <f t="shared" ref="U3:U18" si="2">S3/C3</f>
        <v>#DIV/0!</v>
      </c>
    </row>
    <row r="4" spans="1:21" x14ac:dyDescent="0.3">
      <c r="A4" s="11" t="s">
        <v>28</v>
      </c>
      <c r="B4" s="11" t="s">
        <v>29</v>
      </c>
      <c r="C4" s="12">
        <v>0</v>
      </c>
      <c r="D4" s="13">
        <v>1.55492805883813</v>
      </c>
      <c r="E4" s="14">
        <f t="shared" si="0"/>
        <v>0</v>
      </c>
      <c r="F4" s="15">
        <v>0</v>
      </c>
      <c r="G4" s="15">
        <v>0</v>
      </c>
      <c r="H4" s="15">
        <v>35386</v>
      </c>
      <c r="I4" s="17">
        <f t="shared" ref="I4:I17" si="3">F4+H4</f>
        <v>35386</v>
      </c>
      <c r="J4" s="18">
        <f t="shared" ref="J4:J18" si="4">C4-G4</f>
        <v>0</v>
      </c>
      <c r="K4" s="19">
        <f>D4*G4</f>
        <v>0</v>
      </c>
      <c r="L4" s="20" t="e">
        <f t="shared" ref="L4:L20" si="5">K4/E4</f>
        <v>#DIV/0!</v>
      </c>
      <c r="M4" s="21">
        <v>0</v>
      </c>
      <c r="N4" s="22">
        <v>0</v>
      </c>
      <c r="O4" s="21">
        <v>0</v>
      </c>
      <c r="P4" s="21">
        <v>0</v>
      </c>
      <c r="Q4" s="21">
        <v>0</v>
      </c>
      <c r="R4" s="21">
        <f t="shared" ref="R4:R18" si="6">M4+N4+O4+P4+Q4</f>
        <v>0</v>
      </c>
      <c r="S4" s="24">
        <f t="shared" ref="S4:S18" si="7">G4+I4+R4</f>
        <v>35386</v>
      </c>
      <c r="T4" s="24">
        <f t="shared" ref="T4:T18" si="8">S4-C4</f>
        <v>35386</v>
      </c>
      <c r="U4" s="20" t="e">
        <f t="shared" si="2"/>
        <v>#DIV/0!</v>
      </c>
    </row>
    <row r="5" spans="1:21" x14ac:dyDescent="0.3">
      <c r="A5" s="11" t="s">
        <v>30</v>
      </c>
      <c r="B5" s="11" t="s">
        <v>31</v>
      </c>
      <c r="C5" s="12">
        <v>0</v>
      </c>
      <c r="D5" s="13">
        <v>1.0683280588381256</v>
      </c>
      <c r="E5" s="14">
        <f t="shared" si="0"/>
        <v>0</v>
      </c>
      <c r="F5" s="15">
        <v>0</v>
      </c>
      <c r="G5" s="15">
        <v>0</v>
      </c>
      <c r="H5" s="15">
        <v>134227</v>
      </c>
      <c r="I5" s="17">
        <f t="shared" si="3"/>
        <v>134227</v>
      </c>
      <c r="J5" s="18">
        <f t="shared" si="4"/>
        <v>0</v>
      </c>
      <c r="K5" s="19">
        <f t="shared" ref="K5:K19" si="9">+G5*D5</f>
        <v>0</v>
      </c>
      <c r="L5" s="20" t="e">
        <f t="shared" si="5"/>
        <v>#DIV/0!</v>
      </c>
      <c r="M5" s="21">
        <v>0</v>
      </c>
      <c r="N5" s="22">
        <v>0</v>
      </c>
      <c r="O5" s="21">
        <v>0</v>
      </c>
      <c r="P5" s="25">
        <v>156000</v>
      </c>
      <c r="Q5" s="21">
        <v>0</v>
      </c>
      <c r="R5" s="21">
        <f t="shared" si="6"/>
        <v>156000</v>
      </c>
      <c r="S5" s="24">
        <f t="shared" si="7"/>
        <v>290227</v>
      </c>
      <c r="T5" s="24">
        <f>S5-C5</f>
        <v>290227</v>
      </c>
      <c r="U5" s="20" t="e">
        <f t="shared" si="2"/>
        <v>#DIV/0!</v>
      </c>
    </row>
    <row r="6" spans="1:21" x14ac:dyDescent="0.3">
      <c r="A6" s="11" t="s">
        <v>32</v>
      </c>
      <c r="B6" s="11" t="s">
        <v>33</v>
      </c>
      <c r="C6" s="12">
        <v>0</v>
      </c>
      <c r="D6" s="26">
        <v>2.1696780588381257</v>
      </c>
      <c r="E6" s="12">
        <f t="shared" si="0"/>
        <v>0</v>
      </c>
      <c r="F6" s="15">
        <v>0</v>
      </c>
      <c r="G6" s="15">
        <v>0</v>
      </c>
      <c r="H6" s="15">
        <v>349323</v>
      </c>
      <c r="I6" s="17">
        <f t="shared" si="3"/>
        <v>349323</v>
      </c>
      <c r="J6" s="18">
        <f t="shared" si="4"/>
        <v>0</v>
      </c>
      <c r="K6" s="19">
        <f t="shared" si="9"/>
        <v>0</v>
      </c>
      <c r="L6" s="20" t="e">
        <f t="shared" si="5"/>
        <v>#DIV/0!</v>
      </c>
      <c r="M6" s="21">
        <v>0</v>
      </c>
      <c r="N6" s="22">
        <v>0</v>
      </c>
      <c r="O6" s="21">
        <v>234000</v>
      </c>
      <c r="P6" s="21">
        <v>0</v>
      </c>
      <c r="Q6" s="21">
        <v>0</v>
      </c>
      <c r="R6" s="21">
        <f t="shared" si="6"/>
        <v>234000</v>
      </c>
      <c r="S6" s="24">
        <f t="shared" si="7"/>
        <v>583323</v>
      </c>
      <c r="T6" s="24">
        <f t="shared" si="8"/>
        <v>583323</v>
      </c>
      <c r="U6" s="20" t="e">
        <f t="shared" si="2"/>
        <v>#DIV/0!</v>
      </c>
    </row>
    <row r="7" spans="1:21" x14ac:dyDescent="0.3">
      <c r="A7" s="11" t="s">
        <v>34</v>
      </c>
      <c r="B7" s="11" t="s">
        <v>35</v>
      </c>
      <c r="C7" s="12">
        <v>0</v>
      </c>
      <c r="D7" s="13">
        <v>4.3295293823675376</v>
      </c>
      <c r="E7" s="14">
        <f t="shared" si="0"/>
        <v>0</v>
      </c>
      <c r="F7" s="15">
        <v>0</v>
      </c>
      <c r="G7" s="15">
        <v>0</v>
      </c>
      <c r="H7" s="15">
        <v>0</v>
      </c>
      <c r="I7" s="17">
        <f t="shared" si="3"/>
        <v>0</v>
      </c>
      <c r="J7" s="18">
        <f t="shared" si="4"/>
        <v>0</v>
      </c>
      <c r="K7" s="19">
        <f t="shared" si="9"/>
        <v>0</v>
      </c>
      <c r="L7" s="20" t="e">
        <f t="shared" si="5"/>
        <v>#DIV/0!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f t="shared" si="6"/>
        <v>0</v>
      </c>
      <c r="S7" s="24">
        <f t="shared" si="7"/>
        <v>0</v>
      </c>
      <c r="T7" s="24">
        <f t="shared" si="8"/>
        <v>0</v>
      </c>
      <c r="U7" s="20" t="e">
        <f t="shared" si="2"/>
        <v>#DIV/0!</v>
      </c>
    </row>
    <row r="8" spans="1:21" x14ac:dyDescent="0.3">
      <c r="A8" s="11" t="s">
        <v>36</v>
      </c>
      <c r="B8" s="11" t="s">
        <v>37</v>
      </c>
      <c r="C8" s="12">
        <v>0</v>
      </c>
      <c r="D8" s="13">
        <v>1.1430280588381259</v>
      </c>
      <c r="E8" s="14">
        <f t="shared" si="0"/>
        <v>0</v>
      </c>
      <c r="F8" s="15">
        <v>95163</v>
      </c>
      <c r="G8" s="16">
        <v>360435</v>
      </c>
      <c r="H8" s="16">
        <v>0</v>
      </c>
      <c r="I8" s="17">
        <f>F8+H8</f>
        <v>95163</v>
      </c>
      <c r="J8" s="18">
        <f t="shared" si="4"/>
        <v>-360435</v>
      </c>
      <c r="K8" s="19">
        <f t="shared" si="9"/>
        <v>411987.31838731992</v>
      </c>
      <c r="L8" s="20" t="e">
        <f t="shared" si="5"/>
        <v>#DIV/0!</v>
      </c>
      <c r="M8" s="21">
        <v>0</v>
      </c>
      <c r="N8" s="22">
        <v>0</v>
      </c>
      <c r="O8" s="21">
        <v>0</v>
      </c>
      <c r="P8" s="21">
        <v>126000</v>
      </c>
      <c r="Q8" s="21">
        <v>126000</v>
      </c>
      <c r="R8" s="21">
        <f t="shared" si="6"/>
        <v>252000</v>
      </c>
      <c r="S8" s="24">
        <f t="shared" si="7"/>
        <v>707598</v>
      </c>
      <c r="T8" s="24">
        <f t="shared" si="8"/>
        <v>707598</v>
      </c>
      <c r="U8" s="20" t="e">
        <f t="shared" si="2"/>
        <v>#DIV/0!</v>
      </c>
    </row>
    <row r="9" spans="1:21" x14ac:dyDescent="0.3">
      <c r="A9" s="11" t="s">
        <v>38</v>
      </c>
      <c r="B9" s="11" t="s">
        <v>39</v>
      </c>
      <c r="C9" s="12">
        <v>0</v>
      </c>
      <c r="D9" s="13">
        <v>0.63422805883812572</v>
      </c>
      <c r="E9" s="14">
        <f t="shared" si="0"/>
        <v>0</v>
      </c>
      <c r="F9" s="15">
        <v>0</v>
      </c>
      <c r="G9" s="16">
        <v>0</v>
      </c>
      <c r="H9" s="15">
        <v>83481</v>
      </c>
      <c r="I9" s="17">
        <f>F9+H9</f>
        <v>83481</v>
      </c>
      <c r="J9" s="18">
        <f t="shared" si="4"/>
        <v>0</v>
      </c>
      <c r="K9" s="19">
        <f t="shared" si="9"/>
        <v>0</v>
      </c>
      <c r="L9" s="20" t="e">
        <f t="shared" si="5"/>
        <v>#DIV/0!</v>
      </c>
      <c r="M9" s="21">
        <v>0</v>
      </c>
      <c r="N9" s="22">
        <v>176000</v>
      </c>
      <c r="O9" s="21">
        <v>0</v>
      </c>
      <c r="P9" s="21">
        <v>176000</v>
      </c>
      <c r="Q9" s="23">
        <v>176000</v>
      </c>
      <c r="R9" s="21">
        <f t="shared" si="6"/>
        <v>528000</v>
      </c>
      <c r="S9" s="24">
        <f t="shared" si="7"/>
        <v>611481</v>
      </c>
      <c r="T9" s="24">
        <f t="shared" si="8"/>
        <v>611481</v>
      </c>
      <c r="U9" s="20" t="e">
        <f t="shared" si="2"/>
        <v>#DIV/0!</v>
      </c>
    </row>
    <row r="10" spans="1:21" x14ac:dyDescent="0.3">
      <c r="A10" s="11" t="s">
        <v>40</v>
      </c>
      <c r="B10" s="11" t="s">
        <v>41</v>
      </c>
      <c r="C10" s="12">
        <v>0</v>
      </c>
      <c r="D10" s="26">
        <v>0.89352805883812592</v>
      </c>
      <c r="E10" s="12">
        <f t="shared" si="0"/>
        <v>0</v>
      </c>
      <c r="F10" s="16">
        <v>0</v>
      </c>
      <c r="G10" s="15">
        <v>0</v>
      </c>
      <c r="H10" s="16">
        <v>0</v>
      </c>
      <c r="I10" s="17">
        <f>F10+H10</f>
        <v>0</v>
      </c>
      <c r="J10" s="18">
        <f t="shared" si="4"/>
        <v>0</v>
      </c>
      <c r="K10" s="19">
        <f t="shared" si="9"/>
        <v>0</v>
      </c>
      <c r="L10" s="20" t="e">
        <f t="shared" si="5"/>
        <v>#DIV/0!</v>
      </c>
      <c r="M10" s="21">
        <v>0</v>
      </c>
      <c r="N10" s="22">
        <v>0</v>
      </c>
      <c r="O10" s="21">
        <v>0</v>
      </c>
      <c r="P10" s="21">
        <v>0</v>
      </c>
      <c r="Q10" s="21">
        <v>0</v>
      </c>
      <c r="R10" s="21">
        <f t="shared" si="6"/>
        <v>0</v>
      </c>
      <c r="S10" s="24">
        <f t="shared" si="7"/>
        <v>0</v>
      </c>
      <c r="T10" s="24">
        <f t="shared" si="8"/>
        <v>0</v>
      </c>
      <c r="U10" s="20" t="e">
        <f t="shared" si="2"/>
        <v>#DIV/0!</v>
      </c>
    </row>
    <row r="11" spans="1:21" x14ac:dyDescent="0.3">
      <c r="A11" s="27" t="s">
        <v>42</v>
      </c>
      <c r="B11" s="11" t="s">
        <v>43</v>
      </c>
      <c r="C11" s="12">
        <v>0</v>
      </c>
      <c r="D11" s="13">
        <v>0.40322805883812579</v>
      </c>
      <c r="E11" s="14">
        <f t="shared" si="0"/>
        <v>0</v>
      </c>
      <c r="F11" s="15">
        <v>0</v>
      </c>
      <c r="G11" s="15">
        <v>0</v>
      </c>
      <c r="H11" s="15">
        <v>0</v>
      </c>
      <c r="I11" s="17">
        <f t="shared" si="3"/>
        <v>0</v>
      </c>
      <c r="J11" s="18">
        <f t="shared" si="4"/>
        <v>0</v>
      </c>
      <c r="K11" s="19">
        <f t="shared" si="9"/>
        <v>0</v>
      </c>
      <c r="L11" s="20" t="e">
        <f t="shared" si="5"/>
        <v>#DIV/0!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f t="shared" si="6"/>
        <v>0</v>
      </c>
      <c r="S11" s="24">
        <f t="shared" si="7"/>
        <v>0</v>
      </c>
      <c r="T11" s="24">
        <f t="shared" si="8"/>
        <v>0</v>
      </c>
      <c r="U11" s="20" t="e">
        <f t="shared" si="2"/>
        <v>#DIV/0!</v>
      </c>
    </row>
    <row r="12" spans="1:21" x14ac:dyDescent="0.3">
      <c r="A12" s="11" t="s">
        <v>44</v>
      </c>
      <c r="B12" s="11" t="s">
        <v>45</v>
      </c>
      <c r="C12" s="12">
        <v>0</v>
      </c>
      <c r="D12" s="13">
        <v>4.6805391470734206</v>
      </c>
      <c r="E12" s="14">
        <f t="shared" si="0"/>
        <v>0</v>
      </c>
      <c r="F12" s="15">
        <v>0</v>
      </c>
      <c r="G12" s="15">
        <v>0</v>
      </c>
      <c r="H12" s="15">
        <v>0</v>
      </c>
      <c r="I12" s="17">
        <f t="shared" si="3"/>
        <v>0</v>
      </c>
      <c r="J12" s="18">
        <f>C12-G12</f>
        <v>0</v>
      </c>
      <c r="K12" s="19">
        <f t="shared" si="9"/>
        <v>0</v>
      </c>
      <c r="L12" s="20" t="e">
        <f t="shared" si="5"/>
        <v>#DIV/0!</v>
      </c>
      <c r="M12" s="21">
        <v>0</v>
      </c>
      <c r="N12" s="22">
        <v>0</v>
      </c>
      <c r="O12" s="21">
        <v>0</v>
      </c>
      <c r="P12" s="21">
        <v>0</v>
      </c>
      <c r="Q12" s="21">
        <v>0</v>
      </c>
      <c r="R12" s="21">
        <f t="shared" si="6"/>
        <v>0</v>
      </c>
      <c r="S12" s="24">
        <f t="shared" si="7"/>
        <v>0</v>
      </c>
      <c r="T12" s="24">
        <f t="shared" si="8"/>
        <v>0</v>
      </c>
      <c r="U12" s="20" t="e">
        <f t="shared" si="2"/>
        <v>#DIV/0!</v>
      </c>
    </row>
    <row r="13" spans="1:21" x14ac:dyDescent="0.3">
      <c r="A13" s="28">
        <v>60000000032802</v>
      </c>
      <c r="B13" s="11" t="s">
        <v>46</v>
      </c>
      <c r="C13" s="12">
        <v>0</v>
      </c>
      <c r="D13" s="13">
        <v>9.26</v>
      </c>
      <c r="E13" s="14">
        <f t="shared" si="0"/>
        <v>0</v>
      </c>
      <c r="F13" s="15">
        <v>0</v>
      </c>
      <c r="G13" s="15">
        <v>0</v>
      </c>
      <c r="H13" s="15">
        <v>0</v>
      </c>
      <c r="I13" s="17">
        <f t="shared" si="3"/>
        <v>0</v>
      </c>
      <c r="J13" s="18">
        <f t="shared" si="4"/>
        <v>0</v>
      </c>
      <c r="K13" s="19">
        <f t="shared" si="9"/>
        <v>0</v>
      </c>
      <c r="L13" s="20" t="e">
        <f t="shared" si="5"/>
        <v>#DIV/0!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f t="shared" si="6"/>
        <v>0</v>
      </c>
      <c r="S13" s="24">
        <f t="shared" si="7"/>
        <v>0</v>
      </c>
      <c r="T13" s="24">
        <f t="shared" si="8"/>
        <v>0</v>
      </c>
      <c r="U13" s="20" t="e">
        <f t="shared" si="2"/>
        <v>#DIV/0!</v>
      </c>
    </row>
    <row r="14" spans="1:21" x14ac:dyDescent="0.3">
      <c r="A14" s="11" t="s">
        <v>47</v>
      </c>
      <c r="B14" s="11" t="s">
        <v>48</v>
      </c>
      <c r="C14" s="12">
        <v>0</v>
      </c>
      <c r="D14" s="13">
        <v>8.9388782058969483</v>
      </c>
      <c r="E14" s="14">
        <f t="shared" si="0"/>
        <v>0</v>
      </c>
      <c r="F14" s="15">
        <v>0</v>
      </c>
      <c r="G14" s="15">
        <v>0</v>
      </c>
      <c r="H14" s="15">
        <v>0</v>
      </c>
      <c r="I14" s="17">
        <f t="shared" si="3"/>
        <v>0</v>
      </c>
      <c r="J14" s="18">
        <f t="shared" si="4"/>
        <v>0</v>
      </c>
      <c r="K14" s="19">
        <f t="shared" si="9"/>
        <v>0</v>
      </c>
      <c r="L14" s="20" t="e">
        <f t="shared" si="5"/>
        <v>#DIV/0!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f t="shared" si="6"/>
        <v>0</v>
      </c>
      <c r="S14" s="24">
        <f t="shared" si="7"/>
        <v>0</v>
      </c>
      <c r="T14" s="24">
        <f t="shared" si="8"/>
        <v>0</v>
      </c>
      <c r="U14" s="20" t="e">
        <f t="shared" si="2"/>
        <v>#DIV/0!</v>
      </c>
    </row>
    <row r="15" spans="1:21" x14ac:dyDescent="0.3">
      <c r="A15" s="29" t="s">
        <v>49</v>
      </c>
      <c r="B15" s="30" t="s">
        <v>50</v>
      </c>
      <c r="C15" s="12">
        <v>0</v>
      </c>
      <c r="D15" s="13">
        <v>6.7956857705540301</v>
      </c>
      <c r="E15" s="14">
        <f t="shared" si="0"/>
        <v>0</v>
      </c>
      <c r="F15" s="15">
        <v>0</v>
      </c>
      <c r="G15" s="31">
        <v>0</v>
      </c>
      <c r="H15" s="15">
        <v>0</v>
      </c>
      <c r="I15" s="17">
        <f t="shared" si="3"/>
        <v>0</v>
      </c>
      <c r="J15" s="18">
        <f t="shared" si="4"/>
        <v>0</v>
      </c>
      <c r="K15" s="19">
        <f t="shared" si="9"/>
        <v>0</v>
      </c>
      <c r="L15" s="20" t="e">
        <f t="shared" si="5"/>
        <v>#DIV/0!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f t="shared" si="6"/>
        <v>0</v>
      </c>
      <c r="S15" s="24">
        <f t="shared" si="7"/>
        <v>0</v>
      </c>
      <c r="T15" s="24">
        <f t="shared" si="8"/>
        <v>0</v>
      </c>
      <c r="U15" s="20" t="e">
        <f t="shared" si="2"/>
        <v>#DIV/0!</v>
      </c>
    </row>
    <row r="16" spans="1:21" x14ac:dyDescent="0.3">
      <c r="A16" s="29" t="s">
        <v>51</v>
      </c>
      <c r="B16" s="30" t="s">
        <v>52</v>
      </c>
      <c r="C16" s="12">
        <v>0</v>
      </c>
      <c r="D16" s="13">
        <v>10.033574703112851</v>
      </c>
      <c r="E16" s="14">
        <f t="shared" si="0"/>
        <v>0</v>
      </c>
      <c r="F16" s="15">
        <v>0</v>
      </c>
      <c r="G16" s="31">
        <v>0</v>
      </c>
      <c r="H16" s="15">
        <v>0</v>
      </c>
      <c r="I16" s="17">
        <f t="shared" si="3"/>
        <v>0</v>
      </c>
      <c r="J16" s="18">
        <f t="shared" si="4"/>
        <v>0</v>
      </c>
      <c r="K16" s="19">
        <f t="shared" si="9"/>
        <v>0</v>
      </c>
      <c r="L16" s="20" t="e">
        <f t="shared" si="5"/>
        <v>#DIV/0!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f t="shared" si="6"/>
        <v>0</v>
      </c>
      <c r="S16" s="24">
        <f t="shared" si="7"/>
        <v>0</v>
      </c>
      <c r="T16" s="24">
        <f t="shared" si="8"/>
        <v>0</v>
      </c>
      <c r="U16" s="20" t="e">
        <f t="shared" si="2"/>
        <v>#DIV/0!</v>
      </c>
    </row>
    <row r="17" spans="1:21" x14ac:dyDescent="0.3">
      <c r="A17" s="11" t="s">
        <v>53</v>
      </c>
      <c r="B17" s="11" t="s">
        <v>54</v>
      </c>
      <c r="C17" s="12">
        <v>0</v>
      </c>
      <c r="D17" s="13">
        <v>12.061373764720482</v>
      </c>
      <c r="E17" s="14">
        <f t="shared" si="0"/>
        <v>0</v>
      </c>
      <c r="F17" s="15">
        <v>0</v>
      </c>
      <c r="G17" s="31">
        <v>0</v>
      </c>
      <c r="H17" s="15">
        <v>0</v>
      </c>
      <c r="I17" s="17">
        <f t="shared" si="3"/>
        <v>0</v>
      </c>
      <c r="J17" s="18">
        <f t="shared" si="4"/>
        <v>0</v>
      </c>
      <c r="K17" s="19">
        <f t="shared" si="9"/>
        <v>0</v>
      </c>
      <c r="L17" s="20" t="e">
        <f t="shared" si="5"/>
        <v>#DIV/0!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f t="shared" si="6"/>
        <v>0</v>
      </c>
      <c r="S17" s="24">
        <f t="shared" si="7"/>
        <v>0</v>
      </c>
      <c r="T17" s="24">
        <f t="shared" si="8"/>
        <v>0</v>
      </c>
      <c r="U17" s="20" t="e">
        <f t="shared" si="2"/>
        <v>#DIV/0!</v>
      </c>
    </row>
    <row r="18" spans="1:21" x14ac:dyDescent="0.3">
      <c r="A18" s="11" t="s">
        <v>55</v>
      </c>
      <c r="B18" s="11" t="s">
        <v>56</v>
      </c>
      <c r="C18" s="12">
        <v>0</v>
      </c>
      <c r="D18" s="26">
        <v>1.3029343529557731</v>
      </c>
      <c r="E18" s="12">
        <f t="shared" si="0"/>
        <v>0</v>
      </c>
      <c r="F18" s="15">
        <v>892543</v>
      </c>
      <c r="G18" s="15">
        <v>0</v>
      </c>
      <c r="H18" s="15">
        <v>0</v>
      </c>
      <c r="I18" s="17">
        <f>F18+H18</f>
        <v>892543</v>
      </c>
      <c r="J18" s="18">
        <f t="shared" si="4"/>
        <v>0</v>
      </c>
      <c r="K18" s="19">
        <f t="shared" si="9"/>
        <v>0</v>
      </c>
      <c r="L18" s="20" t="e">
        <f t="shared" si="5"/>
        <v>#DIV/0!</v>
      </c>
      <c r="M18" s="21">
        <v>0</v>
      </c>
      <c r="N18" s="22">
        <v>0</v>
      </c>
      <c r="O18" s="21">
        <v>0</v>
      </c>
      <c r="P18" s="21">
        <v>0</v>
      </c>
      <c r="Q18" s="21">
        <v>0</v>
      </c>
      <c r="R18" s="21">
        <f t="shared" si="6"/>
        <v>0</v>
      </c>
      <c r="S18" s="24">
        <f t="shared" si="7"/>
        <v>892543</v>
      </c>
      <c r="T18" s="24">
        <f t="shared" si="8"/>
        <v>892543</v>
      </c>
      <c r="U18" s="20" t="e">
        <f t="shared" si="2"/>
        <v>#DIV/0!</v>
      </c>
    </row>
    <row r="19" spans="1:21" x14ac:dyDescent="0.3">
      <c r="A19" s="27" t="s">
        <v>57</v>
      </c>
      <c r="B19" s="11" t="s">
        <v>58</v>
      </c>
      <c r="C19" s="12">
        <v>0</v>
      </c>
      <c r="D19" s="13">
        <v>3.0573254068481477</v>
      </c>
      <c r="E19" s="14">
        <f>C19*D19</f>
        <v>0</v>
      </c>
      <c r="F19" s="15">
        <v>0</v>
      </c>
      <c r="G19" s="15">
        <v>0</v>
      </c>
      <c r="H19" s="15">
        <v>0</v>
      </c>
      <c r="I19" s="17">
        <f>F19+H19</f>
        <v>0</v>
      </c>
      <c r="J19" s="18">
        <f>C19-G19</f>
        <v>0</v>
      </c>
      <c r="K19" s="19">
        <f t="shared" si="9"/>
        <v>0</v>
      </c>
      <c r="L19" s="20" t="e">
        <f t="shared" si="5"/>
        <v>#DIV/0!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f>M19+N19+O19+P19+Q19</f>
        <v>0</v>
      </c>
      <c r="S19" s="24">
        <f>G19+I19+R19</f>
        <v>0</v>
      </c>
      <c r="T19" s="24">
        <f>S19-C19</f>
        <v>0</v>
      </c>
      <c r="U19" s="20" t="e">
        <f>S19/C19</f>
        <v>#DIV/0!</v>
      </c>
    </row>
    <row r="20" spans="1:21" ht="15.6" x14ac:dyDescent="0.3">
      <c r="A20" s="32" t="s">
        <v>59</v>
      </c>
      <c r="B20" s="32"/>
      <c r="C20" s="33">
        <f>SUM(C3:C19)</f>
        <v>0</v>
      </c>
      <c r="D20" s="34"/>
      <c r="E20" s="35">
        <f t="shared" ref="E20:K20" si="10">SUM(E3:E19)</f>
        <v>0</v>
      </c>
      <c r="F20" s="36">
        <f t="shared" si="10"/>
        <v>1042807</v>
      </c>
      <c r="G20" s="36">
        <f t="shared" si="10"/>
        <v>535698</v>
      </c>
      <c r="H20" s="36">
        <f t="shared" si="10"/>
        <v>602417</v>
      </c>
      <c r="I20" s="37">
        <f t="shared" si="10"/>
        <v>1645224</v>
      </c>
      <c r="J20" s="38">
        <f t="shared" si="10"/>
        <v>-535698</v>
      </c>
      <c r="K20" s="38">
        <f t="shared" si="10"/>
        <v>918914.1741134664</v>
      </c>
      <c r="L20" s="20" t="e">
        <f t="shared" si="5"/>
        <v>#DIV/0!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f>M20+N20+O20+P20+Q20</f>
        <v>0</v>
      </c>
      <c r="S20" s="24">
        <f>G20+I20+R20</f>
        <v>2180922</v>
      </c>
      <c r="T20" s="39"/>
    </row>
  </sheetData>
  <conditionalFormatting sqref="U3:U19 L3:L20">
    <cfRule type="cellIs" dxfId="350" priority="7" operator="between">
      <formula>0.8</formula>
      <formula>1</formula>
    </cfRule>
    <cfRule type="cellIs" dxfId="349" priority="8" operator="lessThan">
      <formula>0.8</formula>
    </cfRule>
    <cfRule type="cellIs" dxfId="348" priority="9" operator="greaterThan">
      <formula>1</formula>
    </cfRule>
  </conditionalFormatting>
  <conditionalFormatting sqref="L13">
    <cfRule type="cellIs" dxfId="347" priority="4" operator="between">
      <formula>0.8</formula>
      <formula>1</formula>
    </cfRule>
    <cfRule type="cellIs" dxfId="346" priority="5" operator="lessThan">
      <formula>0.8</formula>
    </cfRule>
    <cfRule type="cellIs" dxfId="345" priority="6" operator="greaterThan">
      <formula>1</formula>
    </cfRule>
  </conditionalFormatting>
  <conditionalFormatting sqref="U13">
    <cfRule type="cellIs" dxfId="344" priority="1" operator="between">
      <formula>0.8</formula>
      <formula>1</formula>
    </cfRule>
    <cfRule type="cellIs" dxfId="343" priority="2" operator="lessThan">
      <formula>0.8</formula>
    </cfRule>
    <cfRule type="cellIs" dxfId="342" priority="3" operator="greaterThan">
      <formula>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DAEC8-208E-4960-A5D0-704AE2BD5A85}">
  <dimension ref="A1:W23"/>
  <sheetViews>
    <sheetView workbookViewId="0">
      <selection activeCell="E22" sqref="E22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72</v>
      </c>
      <c r="L2" s="7" t="s">
        <v>14</v>
      </c>
      <c r="M2" s="7" t="s">
        <v>15</v>
      </c>
      <c r="N2" s="7" t="s">
        <v>16</v>
      </c>
      <c r="O2" s="8" t="s">
        <v>17</v>
      </c>
      <c r="P2" s="9" t="s">
        <v>18</v>
      </c>
      <c r="Q2" s="9" t="s">
        <v>19</v>
      </c>
      <c r="R2" s="9" t="s">
        <v>20</v>
      </c>
      <c r="S2" s="8" t="s">
        <v>21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11" t="s">
        <v>27</v>
      </c>
      <c r="C3" s="12">
        <v>396771</v>
      </c>
      <c r="D3" s="42">
        <v>2.8923780588381258</v>
      </c>
      <c r="E3" s="14">
        <f t="shared" ref="E3:E18" si="0">C3*D3</f>
        <v>1147611.734783262</v>
      </c>
      <c r="F3" s="15">
        <v>72635</v>
      </c>
      <c r="G3" s="15">
        <v>0</v>
      </c>
      <c r="H3" s="15">
        <f>F3+G3</f>
        <v>72635</v>
      </c>
      <c r="I3" s="43">
        <v>378344</v>
      </c>
      <c r="J3" s="15">
        <v>0</v>
      </c>
      <c r="K3" s="17">
        <f>H3+J3</f>
        <v>72635</v>
      </c>
      <c r="L3" s="18">
        <f>C3-I3</f>
        <v>18427</v>
      </c>
      <c r="M3" s="19">
        <f t="shared" ref="M3" si="1">+I3*D3</f>
        <v>1094313.8842930519</v>
      </c>
      <c r="N3" s="20">
        <f>M3/E3</f>
        <v>0.95355759367494097</v>
      </c>
      <c r="O3" s="21">
        <v>0</v>
      </c>
      <c r="P3" s="22">
        <v>0</v>
      </c>
      <c r="Q3" s="21">
        <v>0</v>
      </c>
      <c r="R3" s="21">
        <v>72000</v>
      </c>
      <c r="S3" s="21">
        <v>74000</v>
      </c>
      <c r="T3" s="21">
        <f>O3+P3+Q3+R3+S3</f>
        <v>146000</v>
      </c>
      <c r="U3" s="24">
        <f>I3+K3+T3</f>
        <v>596979</v>
      </c>
      <c r="V3" s="24">
        <f>U3-C3</f>
        <v>200208</v>
      </c>
      <c r="W3" s="20">
        <f t="shared" ref="W3:W18" si="2">U3/C3</f>
        <v>1.5045933296536289</v>
      </c>
    </row>
    <row r="4" spans="1:23" x14ac:dyDescent="0.3">
      <c r="A4" s="11" t="s">
        <v>28</v>
      </c>
      <c r="B4" s="11" t="s">
        <v>29</v>
      </c>
      <c r="C4" s="12">
        <v>35386</v>
      </c>
      <c r="D4" s="42">
        <v>1.56</v>
      </c>
      <c r="E4" s="14">
        <f t="shared" si="0"/>
        <v>55202.16</v>
      </c>
      <c r="F4" s="15">
        <v>0</v>
      </c>
      <c r="G4" s="15">
        <v>0</v>
      </c>
      <c r="H4" s="15">
        <f>F4+G4</f>
        <v>0</v>
      </c>
      <c r="I4" s="45">
        <v>35386</v>
      </c>
      <c r="J4" s="15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55202.16</v>
      </c>
      <c r="N4" s="20">
        <f t="shared" ref="N4:N20" si="5">M4/E4</f>
        <v>1</v>
      </c>
      <c r="O4" s="21">
        <v>0</v>
      </c>
      <c r="P4" s="22">
        <v>0</v>
      </c>
      <c r="Q4" s="21">
        <v>0</v>
      </c>
      <c r="R4" s="21">
        <v>0</v>
      </c>
      <c r="S4" s="21">
        <v>0</v>
      </c>
      <c r="T4" s="21">
        <f t="shared" ref="T4:T18" si="6">O4+P4+Q4+R4+S4</f>
        <v>0</v>
      </c>
      <c r="U4" s="24">
        <f t="shared" ref="U4:U18" si="7">I4+K4+T4</f>
        <v>35386</v>
      </c>
      <c r="V4" s="24">
        <f t="shared" ref="V4:V18" si="8">U4-C4</f>
        <v>0</v>
      </c>
      <c r="W4" s="20">
        <f t="shared" si="2"/>
        <v>1</v>
      </c>
    </row>
    <row r="5" spans="1:23" x14ac:dyDescent="0.3">
      <c r="A5" s="11" t="s">
        <v>30</v>
      </c>
      <c r="B5" s="11" t="s">
        <v>31</v>
      </c>
      <c r="C5" s="12">
        <v>134229</v>
      </c>
      <c r="D5" s="42">
        <v>1.06</v>
      </c>
      <c r="E5" s="14">
        <f t="shared" si="0"/>
        <v>142282.74000000002</v>
      </c>
      <c r="F5" s="15">
        <v>0</v>
      </c>
      <c r="G5" s="15">
        <v>0</v>
      </c>
      <c r="H5" s="15">
        <f t="shared" ref="H5:H19" si="9">F5+G5</f>
        <v>0</v>
      </c>
      <c r="I5" s="45">
        <v>134227</v>
      </c>
      <c r="J5" s="15">
        <v>0</v>
      </c>
      <c r="K5" s="17">
        <f t="shared" si="3"/>
        <v>0</v>
      </c>
      <c r="L5" s="18">
        <f t="shared" si="4"/>
        <v>2</v>
      </c>
      <c r="M5" s="19">
        <f t="shared" ref="M5:M19" si="10">+I5*D5</f>
        <v>142280.62</v>
      </c>
      <c r="N5" s="20">
        <f t="shared" si="5"/>
        <v>0.9999851000901443</v>
      </c>
      <c r="O5" s="21">
        <v>0</v>
      </c>
      <c r="P5" s="22">
        <v>0</v>
      </c>
      <c r="Q5" s="21">
        <v>0</v>
      </c>
      <c r="R5" s="25">
        <v>0</v>
      </c>
      <c r="S5" s="21">
        <v>143000</v>
      </c>
      <c r="T5" s="21">
        <f t="shared" si="6"/>
        <v>143000</v>
      </c>
      <c r="U5" s="24">
        <f t="shared" si="7"/>
        <v>277227</v>
      </c>
      <c r="V5" s="24">
        <f>U5-C5</f>
        <v>142998</v>
      </c>
      <c r="W5" s="20">
        <f t="shared" si="2"/>
        <v>2.0653286547616387</v>
      </c>
    </row>
    <row r="6" spans="1:23" x14ac:dyDescent="0.3">
      <c r="A6" s="11" t="s">
        <v>32</v>
      </c>
      <c r="B6" s="11" t="s">
        <v>33</v>
      </c>
      <c r="C6" s="12">
        <v>504532</v>
      </c>
      <c r="D6" s="42">
        <v>2.1696780588381257</v>
      </c>
      <c r="E6" s="12">
        <f t="shared" si="0"/>
        <v>1094672.0103817172</v>
      </c>
      <c r="F6" s="15">
        <v>38995</v>
      </c>
      <c r="G6" s="15">
        <v>37229</v>
      </c>
      <c r="H6" s="15">
        <f t="shared" si="9"/>
        <v>76224</v>
      </c>
      <c r="I6" s="45">
        <v>504532</v>
      </c>
      <c r="J6" s="15">
        <v>0</v>
      </c>
      <c r="K6" s="17">
        <f t="shared" si="3"/>
        <v>76224</v>
      </c>
      <c r="L6" s="18">
        <f t="shared" si="4"/>
        <v>0</v>
      </c>
      <c r="M6" s="19">
        <f t="shared" si="10"/>
        <v>1094672.0103817172</v>
      </c>
      <c r="N6" s="20">
        <f t="shared" si="5"/>
        <v>1</v>
      </c>
      <c r="O6" s="21">
        <v>0</v>
      </c>
      <c r="P6" s="22">
        <v>0</v>
      </c>
      <c r="Q6" s="21">
        <v>0</v>
      </c>
      <c r="R6" s="21">
        <v>0</v>
      </c>
      <c r="S6" s="21">
        <v>0</v>
      </c>
      <c r="T6" s="21">
        <f t="shared" si="6"/>
        <v>0</v>
      </c>
      <c r="U6" s="24">
        <f t="shared" si="7"/>
        <v>580756</v>
      </c>
      <c r="V6" s="24">
        <f t="shared" si="8"/>
        <v>76224</v>
      </c>
      <c r="W6" s="20">
        <f t="shared" si="2"/>
        <v>1.1510786233578842</v>
      </c>
    </row>
    <row r="7" spans="1:23" x14ac:dyDescent="0.3">
      <c r="A7" s="11" t="s">
        <v>34</v>
      </c>
      <c r="B7" s="11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15">
        <f t="shared" si="9"/>
        <v>0</v>
      </c>
      <c r="I7" s="45">
        <v>0</v>
      </c>
      <c r="J7" s="15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11" t="s">
        <v>37</v>
      </c>
      <c r="C8" s="12">
        <v>454700</v>
      </c>
      <c r="D8" s="42">
        <v>1.1430280588381259</v>
      </c>
      <c r="E8" s="14">
        <f t="shared" si="0"/>
        <v>519734.85835369583</v>
      </c>
      <c r="F8" s="15">
        <v>126465</v>
      </c>
      <c r="G8" s="15">
        <v>126724</v>
      </c>
      <c r="H8" s="15">
        <f t="shared" si="9"/>
        <v>253189</v>
      </c>
      <c r="I8" s="43">
        <v>455578</v>
      </c>
      <c r="J8" s="16">
        <v>0</v>
      </c>
      <c r="K8" s="17">
        <f>H8+J8</f>
        <v>253189</v>
      </c>
      <c r="L8" s="18">
        <f t="shared" si="4"/>
        <v>-878</v>
      </c>
      <c r="M8" s="19">
        <f t="shared" si="10"/>
        <v>520738.43698935572</v>
      </c>
      <c r="N8" s="20">
        <f t="shared" si="5"/>
        <v>1.0019309434792172</v>
      </c>
      <c r="O8" s="21">
        <v>0</v>
      </c>
      <c r="P8" s="22">
        <v>0</v>
      </c>
      <c r="Q8" s="21">
        <v>0</v>
      </c>
      <c r="R8" s="21">
        <v>0</v>
      </c>
      <c r="S8" s="21">
        <v>0</v>
      </c>
      <c r="T8" s="21">
        <f t="shared" si="6"/>
        <v>0</v>
      </c>
      <c r="U8" s="24">
        <f t="shared" si="7"/>
        <v>708767</v>
      </c>
      <c r="V8" s="24">
        <f t="shared" si="8"/>
        <v>254067</v>
      </c>
      <c r="W8" s="20">
        <f t="shared" si="2"/>
        <v>1.5587574224763581</v>
      </c>
    </row>
    <row r="9" spans="1:23" x14ac:dyDescent="0.3">
      <c r="A9" s="11" t="s">
        <v>38</v>
      </c>
      <c r="B9" s="11" t="s">
        <v>39</v>
      </c>
      <c r="C9" s="12">
        <v>345470</v>
      </c>
      <c r="D9" s="42">
        <v>0.63422805883812572</v>
      </c>
      <c r="E9" s="14">
        <f t="shared" si="0"/>
        <v>219106.76748680728</v>
      </c>
      <c r="F9" s="15">
        <v>0</v>
      </c>
      <c r="G9" s="15">
        <v>0</v>
      </c>
      <c r="H9" s="15">
        <f t="shared" si="9"/>
        <v>0</v>
      </c>
      <c r="I9" s="43">
        <v>258805</v>
      </c>
      <c r="J9" s="15">
        <v>0</v>
      </c>
      <c r="K9" s="17">
        <f>H9+J9</f>
        <v>0</v>
      </c>
      <c r="L9" s="18">
        <f t="shared" si="4"/>
        <v>86665</v>
      </c>
      <c r="M9" s="19">
        <f t="shared" si="10"/>
        <v>164141.39276760112</v>
      </c>
      <c r="N9" s="20">
        <f t="shared" si="5"/>
        <v>0.74913885431441229</v>
      </c>
      <c r="O9" s="21">
        <v>0</v>
      </c>
      <c r="P9" s="22">
        <v>0</v>
      </c>
      <c r="Q9" s="21">
        <v>0</v>
      </c>
      <c r="R9" s="21">
        <v>0</v>
      </c>
      <c r="S9" s="21">
        <v>0</v>
      </c>
      <c r="T9" s="21">
        <f t="shared" si="6"/>
        <v>0</v>
      </c>
      <c r="U9" s="24">
        <f t="shared" si="7"/>
        <v>258805</v>
      </c>
      <c r="V9" s="24">
        <f t="shared" si="8"/>
        <v>-86665</v>
      </c>
      <c r="W9" s="20">
        <f t="shared" si="2"/>
        <v>0.74913885431441229</v>
      </c>
    </row>
    <row r="10" spans="1:23" x14ac:dyDescent="0.3">
      <c r="A10" s="11" t="s">
        <v>40</v>
      </c>
      <c r="B10" s="11" t="s">
        <v>41</v>
      </c>
      <c r="C10" s="12">
        <v>0</v>
      </c>
      <c r="D10" s="42">
        <v>0.89352805883812592</v>
      </c>
      <c r="E10" s="12">
        <f t="shared" si="0"/>
        <v>0</v>
      </c>
      <c r="F10" s="16">
        <v>0</v>
      </c>
      <c r="G10" s="16">
        <v>0</v>
      </c>
      <c r="H10" s="15">
        <f t="shared" si="9"/>
        <v>0</v>
      </c>
      <c r="I10" s="45">
        <v>0</v>
      </c>
      <c r="J10" s="16">
        <v>0</v>
      </c>
      <c r="K10" s="17">
        <f>H10+J10</f>
        <v>0</v>
      </c>
      <c r="L10" s="18">
        <f t="shared" si="4"/>
        <v>0</v>
      </c>
      <c r="M10" s="19">
        <f t="shared" si="10"/>
        <v>0</v>
      </c>
      <c r="N10" s="20" t="e">
        <f t="shared" si="5"/>
        <v>#DIV/0!</v>
      </c>
      <c r="O10" s="21">
        <v>0</v>
      </c>
      <c r="P10" s="22">
        <v>0</v>
      </c>
      <c r="Q10" s="21">
        <v>0</v>
      </c>
      <c r="R10" s="21">
        <v>0</v>
      </c>
      <c r="S10" s="46">
        <v>132000</v>
      </c>
      <c r="T10" s="21">
        <f t="shared" si="6"/>
        <v>132000</v>
      </c>
      <c r="U10" s="24">
        <f t="shared" si="7"/>
        <v>132000</v>
      </c>
      <c r="V10" s="24">
        <f t="shared" si="8"/>
        <v>132000</v>
      </c>
      <c r="W10" s="20" t="e">
        <f t="shared" si="2"/>
        <v>#DIV/0!</v>
      </c>
    </row>
    <row r="11" spans="1:23" x14ac:dyDescent="0.3">
      <c r="A11" s="27" t="s">
        <v>42</v>
      </c>
      <c r="B11" s="11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9"/>
        <v>0</v>
      </c>
      <c r="I11" s="45">
        <v>0</v>
      </c>
      <c r="J11" s="15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0</v>
      </c>
      <c r="D12" s="42">
        <v>3.97</v>
      </c>
      <c r="E12" s="14">
        <f t="shared" si="0"/>
        <v>0</v>
      </c>
      <c r="F12" s="15">
        <v>0</v>
      </c>
      <c r="G12" s="15">
        <v>0</v>
      </c>
      <c r="H12" s="15">
        <f t="shared" si="9"/>
        <v>0</v>
      </c>
      <c r="I12" s="45">
        <v>0</v>
      </c>
      <c r="J12" s="15">
        <v>0</v>
      </c>
      <c r="K12" s="17">
        <f t="shared" si="3"/>
        <v>0</v>
      </c>
      <c r="L12" s="18">
        <f>C12-I12</f>
        <v>0</v>
      </c>
      <c r="M12" s="19">
        <f t="shared" si="10"/>
        <v>0</v>
      </c>
      <c r="N12" s="20" t="e">
        <f t="shared" si="5"/>
        <v>#DIV/0!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0</v>
      </c>
      <c r="V12" s="24">
        <f t="shared" si="8"/>
        <v>0</v>
      </c>
      <c r="W12" s="20" t="e">
        <f t="shared" si="2"/>
        <v>#DIV/0!</v>
      </c>
    </row>
    <row r="13" spans="1:23" x14ac:dyDescent="0.3">
      <c r="A13" s="28">
        <v>60000000032802</v>
      </c>
      <c r="B13" s="11" t="s">
        <v>46</v>
      </c>
      <c r="C13" s="12">
        <v>0</v>
      </c>
      <c r="D13" s="42">
        <v>8.34</v>
      </c>
      <c r="E13" s="14">
        <f t="shared" si="0"/>
        <v>0</v>
      </c>
      <c r="F13" s="15">
        <v>0</v>
      </c>
      <c r="G13" s="15">
        <v>0</v>
      </c>
      <c r="H13" s="15">
        <f t="shared" si="9"/>
        <v>0</v>
      </c>
      <c r="I13" s="45">
        <v>0</v>
      </c>
      <c r="J13" s="15">
        <v>0</v>
      </c>
      <c r="K13" s="17">
        <f t="shared" si="3"/>
        <v>0</v>
      </c>
      <c r="L13" s="18">
        <f t="shared" si="4"/>
        <v>0</v>
      </c>
      <c r="M13" s="19">
        <f t="shared" si="10"/>
        <v>0</v>
      </c>
      <c r="N13" s="20" t="e">
        <f t="shared" si="5"/>
        <v>#DIV/0!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0</v>
      </c>
      <c r="V13" s="24">
        <f t="shared" si="8"/>
        <v>0</v>
      </c>
      <c r="W13" s="20" t="e">
        <f t="shared" si="2"/>
        <v>#DIV/0!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15">
        <f t="shared" si="9"/>
        <v>0</v>
      </c>
      <c r="I14" s="45">
        <v>0</v>
      </c>
      <c r="J14" s="15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47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47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47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400000</v>
      </c>
      <c r="D18" s="42">
        <v>1.1599999999999999</v>
      </c>
      <c r="E18" s="12">
        <f t="shared" si="0"/>
        <v>463999.99999999994</v>
      </c>
      <c r="F18" s="15">
        <v>74231</v>
      </c>
      <c r="G18" s="15">
        <v>418311</v>
      </c>
      <c r="H18" s="15">
        <f t="shared" si="9"/>
        <v>492542</v>
      </c>
      <c r="I18" s="45">
        <v>400000</v>
      </c>
      <c r="J18" s="15">
        <v>0</v>
      </c>
      <c r="K18" s="17">
        <f>H18+J18</f>
        <v>492542</v>
      </c>
      <c r="L18" s="18">
        <f t="shared" si="4"/>
        <v>0</v>
      </c>
      <c r="M18" s="19">
        <f t="shared" si="10"/>
        <v>463999.99999999994</v>
      </c>
      <c r="N18" s="20">
        <f t="shared" si="5"/>
        <v>1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892542</v>
      </c>
      <c r="V18" s="24">
        <f t="shared" si="8"/>
        <v>492542</v>
      </c>
      <c r="W18" s="20">
        <f t="shared" si="2"/>
        <v>2.2313550000000002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45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2271088</v>
      </c>
      <c r="D20" s="34"/>
      <c r="E20" s="35">
        <f t="shared" ref="E20:M20" si="11">SUM(E3:E19)</f>
        <v>3642610.2710054824</v>
      </c>
      <c r="F20" s="36">
        <f>SUM(F3:F19)</f>
        <v>312326</v>
      </c>
      <c r="G20" s="36">
        <f>SUM(G3:G19)</f>
        <v>582264</v>
      </c>
      <c r="H20" s="36">
        <f t="shared" si="11"/>
        <v>894590</v>
      </c>
      <c r="I20" s="48">
        <f t="shared" si="11"/>
        <v>2166872</v>
      </c>
      <c r="J20" s="36">
        <f t="shared" si="11"/>
        <v>0</v>
      </c>
      <c r="K20" s="37">
        <f t="shared" si="11"/>
        <v>894590</v>
      </c>
      <c r="L20" s="38">
        <f t="shared" si="11"/>
        <v>104216</v>
      </c>
      <c r="M20" s="38">
        <f t="shared" si="11"/>
        <v>3535348.5044317259</v>
      </c>
      <c r="N20" s="20">
        <f t="shared" si="5"/>
        <v>0.9705535979438864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3061462</v>
      </c>
      <c r="V20" s="39"/>
    </row>
    <row r="23" spans="1:23" x14ac:dyDescent="0.3">
      <c r="M23" s="49"/>
    </row>
  </sheetData>
  <conditionalFormatting sqref="W3:W19 N3:N20">
    <cfRule type="cellIs" dxfId="269" priority="7" operator="between">
      <formula>0.8</formula>
      <formula>1</formula>
    </cfRule>
    <cfRule type="cellIs" dxfId="268" priority="8" operator="lessThan">
      <formula>0.8</formula>
    </cfRule>
    <cfRule type="cellIs" dxfId="267" priority="9" operator="greaterThan">
      <formula>1</formula>
    </cfRule>
  </conditionalFormatting>
  <conditionalFormatting sqref="N13">
    <cfRule type="cellIs" dxfId="266" priority="4" operator="between">
      <formula>0.8</formula>
      <formula>1</formula>
    </cfRule>
    <cfRule type="cellIs" dxfId="265" priority="5" operator="lessThan">
      <formula>0.8</formula>
    </cfRule>
    <cfRule type="cellIs" dxfId="264" priority="6" operator="greaterThan">
      <formula>1</formula>
    </cfRule>
  </conditionalFormatting>
  <conditionalFormatting sqref="W13">
    <cfRule type="cellIs" dxfId="263" priority="1" operator="between">
      <formula>0.8</formula>
      <formula>1</formula>
    </cfRule>
    <cfRule type="cellIs" dxfId="262" priority="2" operator="lessThan">
      <formula>0.8</formula>
    </cfRule>
    <cfRule type="cellIs" dxfId="261" priority="3" operator="greaterThan">
      <formula>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9A80-3C77-41E5-A761-7DE99A4E5631}">
  <dimension ref="A1:W23"/>
  <sheetViews>
    <sheetView workbookViewId="0">
      <selection activeCell="I24" sqref="I2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73</v>
      </c>
      <c r="L2" s="7" t="s">
        <v>14</v>
      </c>
      <c r="M2" s="7" t="s">
        <v>15</v>
      </c>
      <c r="N2" s="7" t="s">
        <v>16</v>
      </c>
      <c r="O2" s="8" t="s">
        <v>17</v>
      </c>
      <c r="P2" s="9" t="s">
        <v>18</v>
      </c>
      <c r="Q2" s="9" t="s">
        <v>19</v>
      </c>
      <c r="R2" s="9" t="s">
        <v>20</v>
      </c>
      <c r="S2" s="8" t="s">
        <v>21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11" t="s">
        <v>27</v>
      </c>
      <c r="C3" s="12">
        <v>396771</v>
      </c>
      <c r="D3" s="42">
        <v>2.8923780588381258</v>
      </c>
      <c r="E3" s="14">
        <f t="shared" ref="E3:E18" si="0">C3*D3</f>
        <v>1147611.734783262</v>
      </c>
      <c r="F3" s="15">
        <v>73235</v>
      </c>
      <c r="G3" s="15">
        <v>0</v>
      </c>
      <c r="H3" s="15">
        <f>F3+G3</f>
        <v>73235</v>
      </c>
      <c r="I3" s="16">
        <v>450979</v>
      </c>
      <c r="J3" s="15">
        <v>73235</v>
      </c>
      <c r="K3" s="17">
        <f>H3+J3</f>
        <v>146470</v>
      </c>
      <c r="L3" s="18">
        <f>C3-I3</f>
        <v>-54208</v>
      </c>
      <c r="M3" s="19">
        <f t="shared" ref="M3" si="1">+I3*D3</f>
        <v>1304401.7645967591</v>
      </c>
      <c r="N3" s="20">
        <f>M3/E3</f>
        <v>1.1366228882655234</v>
      </c>
      <c r="O3" s="21">
        <v>0</v>
      </c>
      <c r="P3" s="22">
        <v>0</v>
      </c>
      <c r="Q3" s="21">
        <v>0</v>
      </c>
      <c r="R3" s="21">
        <v>72000</v>
      </c>
      <c r="S3" s="21">
        <v>74000</v>
      </c>
      <c r="T3" s="21">
        <f>O3+P3+Q3+R3+S3</f>
        <v>146000</v>
      </c>
      <c r="U3" s="24">
        <f>I3+K3+T3</f>
        <v>743449</v>
      </c>
      <c r="V3" s="24">
        <f>U3-C3</f>
        <v>346678</v>
      </c>
      <c r="W3" s="20">
        <f t="shared" ref="W3:W18" si="2">U3/C3</f>
        <v>1.8737483334215455</v>
      </c>
    </row>
    <row r="4" spans="1:23" x14ac:dyDescent="0.3">
      <c r="A4" s="11" t="s">
        <v>28</v>
      </c>
      <c r="B4" s="11" t="s">
        <v>29</v>
      </c>
      <c r="C4" s="12">
        <v>35386</v>
      </c>
      <c r="D4" s="42">
        <v>1.56</v>
      </c>
      <c r="E4" s="14">
        <f t="shared" si="0"/>
        <v>55202.16</v>
      </c>
      <c r="F4" s="15">
        <v>0</v>
      </c>
      <c r="G4" s="15">
        <v>0</v>
      </c>
      <c r="H4" s="15">
        <f>F4+G4</f>
        <v>0</v>
      </c>
      <c r="I4" s="15">
        <v>35386</v>
      </c>
      <c r="J4" s="15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55202.16</v>
      </c>
      <c r="N4" s="20">
        <f t="shared" ref="N4:N20" si="5">M4/E4</f>
        <v>1</v>
      </c>
      <c r="O4" s="21">
        <v>0</v>
      </c>
      <c r="P4" s="22">
        <v>0</v>
      </c>
      <c r="Q4" s="21">
        <v>0</v>
      </c>
      <c r="R4" s="21">
        <v>0</v>
      </c>
      <c r="S4" s="21">
        <v>0</v>
      </c>
      <c r="T4" s="21">
        <f t="shared" ref="T4:T18" si="6">O4+P4+Q4+R4+S4</f>
        <v>0</v>
      </c>
      <c r="U4" s="24">
        <f t="shared" ref="U4:U18" si="7">I4+K4+T4</f>
        <v>35386</v>
      </c>
      <c r="V4" s="24">
        <f t="shared" ref="V4:V18" si="8">U4-C4</f>
        <v>0</v>
      </c>
      <c r="W4" s="20">
        <f t="shared" si="2"/>
        <v>1</v>
      </c>
    </row>
    <row r="5" spans="1:23" x14ac:dyDescent="0.3">
      <c r="A5" s="11" t="s">
        <v>30</v>
      </c>
      <c r="B5" s="11" t="s">
        <v>31</v>
      </c>
      <c r="C5" s="12">
        <v>134229</v>
      </c>
      <c r="D5" s="42">
        <v>1.06</v>
      </c>
      <c r="E5" s="14">
        <f t="shared" si="0"/>
        <v>142282.74000000002</v>
      </c>
      <c r="F5" s="15">
        <v>0</v>
      </c>
      <c r="G5" s="15">
        <v>0</v>
      </c>
      <c r="H5" s="15">
        <f t="shared" ref="H5:H19" si="9">F5+G5</f>
        <v>0</v>
      </c>
      <c r="I5" s="15">
        <v>134227</v>
      </c>
      <c r="J5" s="15">
        <v>0</v>
      </c>
      <c r="K5" s="17">
        <f t="shared" si="3"/>
        <v>0</v>
      </c>
      <c r="L5" s="18">
        <f t="shared" si="4"/>
        <v>2</v>
      </c>
      <c r="M5" s="19">
        <f t="shared" ref="M5:M19" si="10">+I5*D5</f>
        <v>142280.62</v>
      </c>
      <c r="N5" s="20">
        <f t="shared" si="5"/>
        <v>0.9999851000901443</v>
      </c>
      <c r="O5" s="21">
        <v>0</v>
      </c>
      <c r="P5" s="22">
        <v>0</v>
      </c>
      <c r="Q5" s="21">
        <v>0</v>
      </c>
      <c r="R5" s="25">
        <v>0</v>
      </c>
      <c r="S5" s="21">
        <v>143000</v>
      </c>
      <c r="T5" s="21">
        <f t="shared" si="6"/>
        <v>143000</v>
      </c>
      <c r="U5" s="24">
        <f t="shared" si="7"/>
        <v>277227</v>
      </c>
      <c r="V5" s="24">
        <f>U5-C5</f>
        <v>142998</v>
      </c>
      <c r="W5" s="20">
        <f t="shared" si="2"/>
        <v>2.0653286547616387</v>
      </c>
    </row>
    <row r="6" spans="1:23" x14ac:dyDescent="0.3">
      <c r="A6" s="11" t="s">
        <v>32</v>
      </c>
      <c r="B6" s="11" t="s">
        <v>33</v>
      </c>
      <c r="C6" s="12">
        <v>504532</v>
      </c>
      <c r="D6" s="42">
        <v>2.1696780588381257</v>
      </c>
      <c r="E6" s="12">
        <f t="shared" si="0"/>
        <v>1094672.0103817172</v>
      </c>
      <c r="F6" s="15">
        <v>0</v>
      </c>
      <c r="G6" s="15">
        <v>0</v>
      </c>
      <c r="H6" s="15">
        <f t="shared" si="9"/>
        <v>0</v>
      </c>
      <c r="I6" s="15">
        <v>580756</v>
      </c>
      <c r="J6" s="15">
        <v>0</v>
      </c>
      <c r="K6" s="17">
        <f t="shared" si="3"/>
        <v>0</v>
      </c>
      <c r="L6" s="18">
        <f t="shared" si="4"/>
        <v>-76224</v>
      </c>
      <c r="M6" s="19">
        <f t="shared" si="10"/>
        <v>1260053.5507385945</v>
      </c>
      <c r="N6" s="20">
        <f t="shared" si="5"/>
        <v>1.151078623357884</v>
      </c>
      <c r="O6" s="21">
        <v>0</v>
      </c>
      <c r="P6" s="22">
        <v>0</v>
      </c>
      <c r="Q6" s="21">
        <v>0</v>
      </c>
      <c r="R6" s="21">
        <v>0</v>
      </c>
      <c r="S6" s="21">
        <v>0</v>
      </c>
      <c r="T6" s="21">
        <f t="shared" si="6"/>
        <v>0</v>
      </c>
      <c r="U6" s="24">
        <f t="shared" si="7"/>
        <v>580756</v>
      </c>
      <c r="V6" s="24">
        <f t="shared" si="8"/>
        <v>76224</v>
      </c>
      <c r="W6" s="20">
        <f t="shared" si="2"/>
        <v>1.1510786233578842</v>
      </c>
    </row>
    <row r="7" spans="1:23" x14ac:dyDescent="0.3">
      <c r="A7" s="11" t="s">
        <v>34</v>
      </c>
      <c r="B7" s="11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15">
        <f t="shared" si="9"/>
        <v>0</v>
      </c>
      <c r="I7" s="15">
        <v>0</v>
      </c>
      <c r="J7" s="15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11" t="s">
        <v>37</v>
      </c>
      <c r="C8" s="12">
        <v>454700</v>
      </c>
      <c r="D8" s="42">
        <v>1.1430280588381259</v>
      </c>
      <c r="E8" s="14">
        <f t="shared" si="0"/>
        <v>519734.85835369583</v>
      </c>
      <c r="F8" s="15">
        <v>0</v>
      </c>
      <c r="G8" s="15">
        <v>200000</v>
      </c>
      <c r="H8" s="15">
        <f t="shared" si="9"/>
        <v>200000</v>
      </c>
      <c r="I8" s="16">
        <v>508767</v>
      </c>
      <c r="J8" s="16">
        <v>0</v>
      </c>
      <c r="K8" s="17">
        <f>H8+J8</f>
        <v>200000</v>
      </c>
      <c r="L8" s="18">
        <f t="shared" si="4"/>
        <v>-54067</v>
      </c>
      <c r="M8" s="19">
        <f t="shared" si="10"/>
        <v>581534.95641089673</v>
      </c>
      <c r="N8" s="20">
        <f t="shared" si="5"/>
        <v>1.1189069716296458</v>
      </c>
      <c r="O8" s="21">
        <v>0</v>
      </c>
      <c r="P8" s="22">
        <v>0</v>
      </c>
      <c r="Q8" s="21">
        <v>0</v>
      </c>
      <c r="R8" s="21">
        <v>0</v>
      </c>
      <c r="S8" s="21">
        <v>0</v>
      </c>
      <c r="T8" s="21">
        <f t="shared" si="6"/>
        <v>0</v>
      </c>
      <c r="U8" s="24">
        <f t="shared" si="7"/>
        <v>708767</v>
      </c>
      <c r="V8" s="24">
        <f t="shared" si="8"/>
        <v>254067</v>
      </c>
      <c r="W8" s="20">
        <f t="shared" si="2"/>
        <v>1.5587574224763581</v>
      </c>
    </row>
    <row r="9" spans="1:23" x14ac:dyDescent="0.3">
      <c r="A9" s="11" t="s">
        <v>38</v>
      </c>
      <c r="B9" s="11" t="s">
        <v>39</v>
      </c>
      <c r="C9" s="12">
        <v>345470</v>
      </c>
      <c r="D9" s="42">
        <v>0.63422805883812572</v>
      </c>
      <c r="E9" s="14">
        <f t="shared" si="0"/>
        <v>219106.76748680728</v>
      </c>
      <c r="F9" s="15">
        <v>0</v>
      </c>
      <c r="G9" s="15">
        <v>0</v>
      </c>
      <c r="H9" s="15">
        <f t="shared" si="9"/>
        <v>0</v>
      </c>
      <c r="I9" s="16">
        <v>258805</v>
      </c>
      <c r="J9" s="15">
        <v>0</v>
      </c>
      <c r="K9" s="17">
        <f>H9+J9</f>
        <v>0</v>
      </c>
      <c r="L9" s="18">
        <f t="shared" si="4"/>
        <v>86665</v>
      </c>
      <c r="M9" s="19">
        <f t="shared" si="10"/>
        <v>164141.39276760112</v>
      </c>
      <c r="N9" s="20">
        <f t="shared" si="5"/>
        <v>0.74913885431441229</v>
      </c>
      <c r="O9" s="21">
        <v>0</v>
      </c>
      <c r="P9" s="22">
        <v>0</v>
      </c>
      <c r="Q9" s="21">
        <v>0</v>
      </c>
      <c r="R9" s="21">
        <v>0</v>
      </c>
      <c r="S9" s="21">
        <v>0</v>
      </c>
      <c r="T9" s="21">
        <f t="shared" si="6"/>
        <v>0</v>
      </c>
      <c r="U9" s="24">
        <f t="shared" si="7"/>
        <v>258805</v>
      </c>
      <c r="V9" s="24">
        <f t="shared" si="8"/>
        <v>-86665</v>
      </c>
      <c r="W9" s="20">
        <f t="shared" si="2"/>
        <v>0.74913885431441229</v>
      </c>
    </row>
    <row r="10" spans="1:23" x14ac:dyDescent="0.3">
      <c r="A10" s="11" t="s">
        <v>40</v>
      </c>
      <c r="B10" s="11" t="s">
        <v>41</v>
      </c>
      <c r="C10" s="12">
        <v>0</v>
      </c>
      <c r="D10" s="42">
        <v>0.89352805883812592</v>
      </c>
      <c r="E10" s="12">
        <f t="shared" si="0"/>
        <v>0</v>
      </c>
      <c r="F10" s="16">
        <v>85869</v>
      </c>
      <c r="G10" s="16">
        <v>0</v>
      </c>
      <c r="H10" s="15">
        <f t="shared" si="9"/>
        <v>85869</v>
      </c>
      <c r="I10" s="15">
        <v>0</v>
      </c>
      <c r="J10" s="16">
        <v>85869</v>
      </c>
      <c r="K10" s="17">
        <f>H10+J10</f>
        <v>171738</v>
      </c>
      <c r="L10" s="18">
        <f t="shared" si="4"/>
        <v>0</v>
      </c>
      <c r="M10" s="19">
        <f t="shared" si="10"/>
        <v>0</v>
      </c>
      <c r="N10" s="20" t="e">
        <f t="shared" si="5"/>
        <v>#DIV/0!</v>
      </c>
      <c r="O10" s="21">
        <v>0</v>
      </c>
      <c r="P10" s="22">
        <v>0</v>
      </c>
      <c r="Q10" s="21">
        <v>0</v>
      </c>
      <c r="R10" s="21">
        <v>0</v>
      </c>
      <c r="S10" s="46">
        <v>132000</v>
      </c>
      <c r="T10" s="21">
        <f t="shared" si="6"/>
        <v>132000</v>
      </c>
      <c r="U10" s="24">
        <f t="shared" si="7"/>
        <v>303738</v>
      </c>
      <c r="V10" s="24">
        <f t="shared" si="8"/>
        <v>303738</v>
      </c>
      <c r="W10" s="20" t="e">
        <f t="shared" si="2"/>
        <v>#DIV/0!</v>
      </c>
    </row>
    <row r="11" spans="1:23" x14ac:dyDescent="0.3">
      <c r="A11" s="27" t="s">
        <v>42</v>
      </c>
      <c r="B11" s="11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9"/>
        <v>0</v>
      </c>
      <c r="I11" s="15">
        <v>0</v>
      </c>
      <c r="J11" s="15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0</v>
      </c>
      <c r="D12" s="42">
        <v>3.97</v>
      </c>
      <c r="E12" s="14">
        <f t="shared" si="0"/>
        <v>0</v>
      </c>
      <c r="F12" s="15">
        <v>0</v>
      </c>
      <c r="G12" s="15">
        <v>0</v>
      </c>
      <c r="H12" s="15">
        <f t="shared" si="9"/>
        <v>0</v>
      </c>
      <c r="I12" s="45">
        <v>0</v>
      </c>
      <c r="J12" s="15">
        <v>0</v>
      </c>
      <c r="K12" s="17">
        <f t="shared" si="3"/>
        <v>0</v>
      </c>
      <c r="L12" s="18">
        <f>C12-I12</f>
        <v>0</v>
      </c>
      <c r="M12" s="19">
        <f t="shared" si="10"/>
        <v>0</v>
      </c>
      <c r="N12" s="20" t="e">
        <f t="shared" si="5"/>
        <v>#DIV/0!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0</v>
      </c>
      <c r="V12" s="24">
        <f t="shared" si="8"/>
        <v>0</v>
      </c>
      <c r="W12" s="20" t="e">
        <f t="shared" si="2"/>
        <v>#DIV/0!</v>
      </c>
    </row>
    <row r="13" spans="1:23" x14ac:dyDescent="0.3">
      <c r="A13" s="28">
        <v>60000000032802</v>
      </c>
      <c r="B13" s="11" t="s">
        <v>46</v>
      </c>
      <c r="C13" s="12">
        <v>0</v>
      </c>
      <c r="D13" s="42">
        <v>8.34</v>
      </c>
      <c r="E13" s="14">
        <f t="shared" si="0"/>
        <v>0</v>
      </c>
      <c r="F13" s="15">
        <v>0</v>
      </c>
      <c r="G13" s="15">
        <v>0</v>
      </c>
      <c r="H13" s="15">
        <f t="shared" si="9"/>
        <v>0</v>
      </c>
      <c r="I13" s="45">
        <v>0</v>
      </c>
      <c r="J13" s="15">
        <v>0</v>
      </c>
      <c r="K13" s="17">
        <f t="shared" si="3"/>
        <v>0</v>
      </c>
      <c r="L13" s="18">
        <f t="shared" si="4"/>
        <v>0</v>
      </c>
      <c r="M13" s="19">
        <f t="shared" si="10"/>
        <v>0</v>
      </c>
      <c r="N13" s="20" t="e">
        <f t="shared" si="5"/>
        <v>#DIV/0!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0</v>
      </c>
      <c r="V13" s="24">
        <f t="shared" si="8"/>
        <v>0</v>
      </c>
      <c r="W13" s="20" t="e">
        <f t="shared" si="2"/>
        <v>#DIV/0!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15">
        <f t="shared" si="9"/>
        <v>0</v>
      </c>
      <c r="I14" s="45">
        <v>0</v>
      </c>
      <c r="J14" s="15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47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47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47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400000</v>
      </c>
      <c r="D18" s="42">
        <v>1.1599999999999999</v>
      </c>
      <c r="E18" s="12">
        <f t="shared" si="0"/>
        <v>463999.99999999994</v>
      </c>
      <c r="F18" s="15">
        <v>74231</v>
      </c>
      <c r="G18" s="15">
        <v>418311</v>
      </c>
      <c r="H18" s="15">
        <f t="shared" si="9"/>
        <v>492542</v>
      </c>
      <c r="I18" s="45">
        <v>400000</v>
      </c>
      <c r="J18" s="15">
        <v>0</v>
      </c>
      <c r="K18" s="17">
        <f>H18+J18</f>
        <v>492542</v>
      </c>
      <c r="L18" s="18">
        <f t="shared" si="4"/>
        <v>0</v>
      </c>
      <c r="M18" s="19">
        <f t="shared" si="10"/>
        <v>463999.99999999994</v>
      </c>
      <c r="N18" s="20">
        <f t="shared" si="5"/>
        <v>1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892542</v>
      </c>
      <c r="V18" s="24">
        <f t="shared" si="8"/>
        <v>492542</v>
      </c>
      <c r="W18" s="20">
        <f t="shared" si="2"/>
        <v>2.2313550000000002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45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2271088</v>
      </c>
      <c r="D20" s="34"/>
      <c r="E20" s="35">
        <f t="shared" ref="E20:M20" si="11">SUM(E3:E19)</f>
        <v>3642610.2710054824</v>
      </c>
      <c r="F20" s="36">
        <f>SUM(F3:F19)</f>
        <v>233335</v>
      </c>
      <c r="G20" s="36">
        <f>SUM(G3:G19)</f>
        <v>618311</v>
      </c>
      <c r="H20" s="36">
        <f t="shared" si="11"/>
        <v>851646</v>
      </c>
      <c r="I20" s="48">
        <f t="shared" si="11"/>
        <v>2368920</v>
      </c>
      <c r="J20" s="36">
        <f t="shared" si="11"/>
        <v>159104</v>
      </c>
      <c r="K20" s="37">
        <f t="shared" si="11"/>
        <v>1010750</v>
      </c>
      <c r="L20" s="38">
        <f t="shared" si="11"/>
        <v>-97832</v>
      </c>
      <c r="M20" s="38">
        <f t="shared" si="11"/>
        <v>3971614.4445138513</v>
      </c>
      <c r="N20" s="20">
        <f t="shared" si="5"/>
        <v>1.0903209920993147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3379670</v>
      </c>
      <c r="V20" s="39"/>
    </row>
    <row r="23" spans="1:23" x14ac:dyDescent="0.3">
      <c r="M23" s="49"/>
    </row>
  </sheetData>
  <conditionalFormatting sqref="W3:W19 N3:N20">
    <cfRule type="cellIs" dxfId="260" priority="7" operator="between">
      <formula>0.8</formula>
      <formula>1</formula>
    </cfRule>
    <cfRule type="cellIs" dxfId="259" priority="8" operator="lessThan">
      <formula>0.8</formula>
    </cfRule>
    <cfRule type="cellIs" dxfId="258" priority="9" operator="greaterThan">
      <formula>1</formula>
    </cfRule>
  </conditionalFormatting>
  <conditionalFormatting sqref="N13">
    <cfRule type="cellIs" dxfId="257" priority="4" operator="between">
      <formula>0.8</formula>
      <formula>1</formula>
    </cfRule>
    <cfRule type="cellIs" dxfId="256" priority="5" operator="lessThan">
      <formula>0.8</formula>
    </cfRule>
    <cfRule type="cellIs" dxfId="255" priority="6" operator="greaterThan">
      <formula>1</formula>
    </cfRule>
  </conditionalFormatting>
  <conditionalFormatting sqref="W13">
    <cfRule type="cellIs" dxfId="254" priority="1" operator="between">
      <formula>0.8</formula>
      <formula>1</formula>
    </cfRule>
    <cfRule type="cellIs" dxfId="253" priority="2" operator="lessThan">
      <formula>0.8</formula>
    </cfRule>
    <cfRule type="cellIs" dxfId="252" priority="3" operator="greaterThan">
      <formula>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0A34C-13EF-4A41-A13B-F67350C30E6B}">
  <dimension ref="A1:W23"/>
  <sheetViews>
    <sheetView workbookViewId="0">
      <selection activeCell="J24" sqref="J2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74</v>
      </c>
      <c r="L2" s="7" t="s">
        <v>14</v>
      </c>
      <c r="M2" s="7" t="s">
        <v>15</v>
      </c>
      <c r="N2" s="7" t="s">
        <v>16</v>
      </c>
      <c r="O2" s="8" t="s">
        <v>17</v>
      </c>
      <c r="P2" s="9" t="s">
        <v>18</v>
      </c>
      <c r="Q2" s="9" t="s">
        <v>19</v>
      </c>
      <c r="R2" s="9" t="s">
        <v>20</v>
      </c>
      <c r="S2" s="8" t="s">
        <v>21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11" t="s">
        <v>27</v>
      </c>
      <c r="C3" s="12">
        <v>396771</v>
      </c>
      <c r="D3" s="42">
        <v>2.8923780588381258</v>
      </c>
      <c r="E3" s="14">
        <f t="shared" ref="E3:E18" si="0">C3*D3</f>
        <v>1147611.734783262</v>
      </c>
      <c r="F3" s="15">
        <v>0</v>
      </c>
      <c r="G3" s="15">
        <v>0</v>
      </c>
      <c r="H3" s="15">
        <f>F3+G3</f>
        <v>0</v>
      </c>
      <c r="I3" s="16">
        <v>524214</v>
      </c>
      <c r="J3" s="15">
        <v>0</v>
      </c>
      <c r="K3" s="17">
        <f>H3+J3</f>
        <v>0</v>
      </c>
      <c r="L3" s="18">
        <f>C3-I3</f>
        <v>-127443</v>
      </c>
      <c r="M3" s="19">
        <f t="shared" ref="M3" si="1">+I3*D3</f>
        <v>1516225.0717357693</v>
      </c>
      <c r="N3" s="20">
        <f>M3/E3</f>
        <v>1.3212003901494818</v>
      </c>
      <c r="O3" s="21">
        <v>0</v>
      </c>
      <c r="P3" s="22">
        <v>0</v>
      </c>
      <c r="Q3" s="21">
        <v>0</v>
      </c>
      <c r="R3" s="21">
        <v>0</v>
      </c>
      <c r="S3" s="21">
        <v>0</v>
      </c>
      <c r="T3" s="21">
        <f>O3+P3+Q3+R3+S3</f>
        <v>0</v>
      </c>
      <c r="U3" s="24">
        <f>I3+K3+T3</f>
        <v>524214</v>
      </c>
      <c r="V3" s="24">
        <f>U3-C3</f>
        <v>127443</v>
      </c>
      <c r="W3" s="20">
        <f t="shared" ref="W3:W18" si="2">U3/C3</f>
        <v>1.3212003901494818</v>
      </c>
    </row>
    <row r="4" spans="1:23" x14ac:dyDescent="0.3">
      <c r="A4" s="11" t="s">
        <v>28</v>
      </c>
      <c r="B4" s="11" t="s">
        <v>29</v>
      </c>
      <c r="C4" s="12">
        <v>35386</v>
      </c>
      <c r="D4" s="42">
        <v>1.56</v>
      </c>
      <c r="E4" s="14">
        <f t="shared" si="0"/>
        <v>55202.16</v>
      </c>
      <c r="F4" s="15">
        <v>0</v>
      </c>
      <c r="G4" s="15">
        <v>0</v>
      </c>
      <c r="H4" s="15">
        <f>F4+G4</f>
        <v>0</v>
      </c>
      <c r="I4" s="15">
        <v>35386</v>
      </c>
      <c r="J4" s="15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55202.16</v>
      </c>
      <c r="N4" s="20">
        <f t="shared" ref="N4:N20" si="5">M4/E4</f>
        <v>1</v>
      </c>
      <c r="O4" s="21">
        <v>0</v>
      </c>
      <c r="P4" s="22">
        <v>0</v>
      </c>
      <c r="Q4" s="21">
        <v>0</v>
      </c>
      <c r="R4" s="21">
        <v>0</v>
      </c>
      <c r="S4" s="21">
        <v>0</v>
      </c>
      <c r="T4" s="21">
        <f t="shared" ref="T4:T18" si="6">O4+P4+Q4+R4+S4</f>
        <v>0</v>
      </c>
      <c r="U4" s="24">
        <f t="shared" ref="U4:U18" si="7">I4+K4+T4</f>
        <v>35386</v>
      </c>
      <c r="V4" s="24">
        <f t="shared" ref="V4:V18" si="8">U4-C4</f>
        <v>0</v>
      </c>
      <c r="W4" s="20">
        <f t="shared" si="2"/>
        <v>1</v>
      </c>
    </row>
    <row r="5" spans="1:23" x14ac:dyDescent="0.3">
      <c r="A5" s="11" t="s">
        <v>30</v>
      </c>
      <c r="B5" s="11" t="s">
        <v>31</v>
      </c>
      <c r="C5" s="12">
        <v>134229</v>
      </c>
      <c r="D5" s="42">
        <v>1.06</v>
      </c>
      <c r="E5" s="14">
        <f t="shared" si="0"/>
        <v>142282.74000000002</v>
      </c>
      <c r="F5" s="15">
        <v>19421</v>
      </c>
      <c r="G5" s="15">
        <v>0</v>
      </c>
      <c r="H5" s="15">
        <f t="shared" ref="H5:H19" si="9">F5+G5</f>
        <v>19421</v>
      </c>
      <c r="I5" s="15">
        <v>134227</v>
      </c>
      <c r="J5" s="15">
        <v>123200</v>
      </c>
      <c r="K5" s="17">
        <f t="shared" si="3"/>
        <v>142621</v>
      </c>
      <c r="L5" s="18">
        <f t="shared" si="4"/>
        <v>2</v>
      </c>
      <c r="M5" s="19">
        <f t="shared" ref="M5:M19" si="10">+I5*D5</f>
        <v>142280.62</v>
      </c>
      <c r="N5" s="20">
        <f t="shared" si="5"/>
        <v>0.9999851000901443</v>
      </c>
      <c r="O5" s="21">
        <v>0</v>
      </c>
      <c r="P5" s="22">
        <v>0</v>
      </c>
      <c r="Q5" s="21">
        <v>0</v>
      </c>
      <c r="R5" s="25">
        <v>0</v>
      </c>
      <c r="S5" s="21">
        <v>0</v>
      </c>
      <c r="T5" s="21">
        <f t="shared" si="6"/>
        <v>0</v>
      </c>
      <c r="U5" s="24">
        <f t="shared" si="7"/>
        <v>276848</v>
      </c>
      <c r="V5" s="24">
        <f>U5-C5</f>
        <v>142619</v>
      </c>
      <c r="W5" s="20">
        <f t="shared" si="2"/>
        <v>2.0625051218440129</v>
      </c>
    </row>
    <row r="6" spans="1:23" x14ac:dyDescent="0.3">
      <c r="A6" s="11" t="s">
        <v>32</v>
      </c>
      <c r="B6" s="11" t="s">
        <v>33</v>
      </c>
      <c r="C6" s="12">
        <v>504532</v>
      </c>
      <c r="D6" s="42">
        <v>2.1696780588381257</v>
      </c>
      <c r="E6" s="12">
        <f t="shared" si="0"/>
        <v>1094672.0103817172</v>
      </c>
      <c r="F6" s="15">
        <v>0</v>
      </c>
      <c r="G6" s="15">
        <v>0</v>
      </c>
      <c r="H6" s="15">
        <f t="shared" si="9"/>
        <v>0</v>
      </c>
      <c r="I6" s="15">
        <v>580756</v>
      </c>
      <c r="J6" s="15">
        <v>0</v>
      </c>
      <c r="K6" s="17">
        <f t="shared" si="3"/>
        <v>0</v>
      </c>
      <c r="L6" s="18">
        <f t="shared" si="4"/>
        <v>-76224</v>
      </c>
      <c r="M6" s="19">
        <f t="shared" si="10"/>
        <v>1260053.5507385945</v>
      </c>
      <c r="N6" s="20">
        <f t="shared" si="5"/>
        <v>1.151078623357884</v>
      </c>
      <c r="O6" s="21">
        <v>0</v>
      </c>
      <c r="P6" s="22">
        <v>0</v>
      </c>
      <c r="Q6" s="21">
        <v>0</v>
      </c>
      <c r="R6" s="21">
        <v>0</v>
      </c>
      <c r="S6" s="21">
        <v>0</v>
      </c>
      <c r="T6" s="21">
        <f t="shared" si="6"/>
        <v>0</v>
      </c>
      <c r="U6" s="24">
        <f t="shared" si="7"/>
        <v>580756</v>
      </c>
      <c r="V6" s="24">
        <f t="shared" si="8"/>
        <v>76224</v>
      </c>
      <c r="W6" s="20">
        <f t="shared" si="2"/>
        <v>1.1510786233578842</v>
      </c>
    </row>
    <row r="7" spans="1:23" x14ac:dyDescent="0.3">
      <c r="A7" s="11" t="s">
        <v>34</v>
      </c>
      <c r="B7" s="11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15">
        <f t="shared" si="9"/>
        <v>0</v>
      </c>
      <c r="I7" s="15">
        <v>0</v>
      </c>
      <c r="J7" s="15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11" t="s">
        <v>37</v>
      </c>
      <c r="C8" s="12">
        <v>454700</v>
      </c>
      <c r="D8" s="42">
        <v>1.1430280588381259</v>
      </c>
      <c r="E8" s="14">
        <f t="shared" si="0"/>
        <v>519734.85835369583</v>
      </c>
      <c r="F8" s="15">
        <v>0</v>
      </c>
      <c r="G8" s="15">
        <v>200000</v>
      </c>
      <c r="H8" s="15">
        <f t="shared" si="9"/>
        <v>200000</v>
      </c>
      <c r="I8" s="16">
        <v>508767</v>
      </c>
      <c r="J8" s="16">
        <v>0</v>
      </c>
      <c r="K8" s="17">
        <f>H8+J8</f>
        <v>200000</v>
      </c>
      <c r="L8" s="18">
        <f t="shared" si="4"/>
        <v>-54067</v>
      </c>
      <c r="M8" s="19">
        <f t="shared" si="10"/>
        <v>581534.95641089673</v>
      </c>
      <c r="N8" s="20">
        <f t="shared" si="5"/>
        <v>1.1189069716296458</v>
      </c>
      <c r="O8" s="21">
        <v>0</v>
      </c>
      <c r="P8" s="22">
        <v>0</v>
      </c>
      <c r="Q8" s="21">
        <v>0</v>
      </c>
      <c r="R8" s="21">
        <v>0</v>
      </c>
      <c r="S8" s="21">
        <v>0</v>
      </c>
      <c r="T8" s="21">
        <f t="shared" si="6"/>
        <v>0</v>
      </c>
      <c r="U8" s="24">
        <f t="shared" si="7"/>
        <v>708767</v>
      </c>
      <c r="V8" s="24">
        <f t="shared" si="8"/>
        <v>254067</v>
      </c>
      <c r="W8" s="20">
        <f t="shared" si="2"/>
        <v>1.5587574224763581</v>
      </c>
    </row>
    <row r="9" spans="1:23" x14ac:dyDescent="0.3">
      <c r="A9" s="11" t="s">
        <v>38</v>
      </c>
      <c r="B9" s="11" t="s">
        <v>39</v>
      </c>
      <c r="C9" s="12">
        <v>345470</v>
      </c>
      <c r="D9" s="42">
        <v>0.63422805883812572</v>
      </c>
      <c r="E9" s="14">
        <f t="shared" si="0"/>
        <v>219106.76748680728</v>
      </c>
      <c r="F9" s="15">
        <v>0</v>
      </c>
      <c r="G9" s="15">
        <v>0</v>
      </c>
      <c r="H9" s="15">
        <f t="shared" si="9"/>
        <v>0</v>
      </c>
      <c r="I9" s="16">
        <v>258805</v>
      </c>
      <c r="J9" s="15">
        <v>0</v>
      </c>
      <c r="K9" s="17">
        <f>H9+J9</f>
        <v>0</v>
      </c>
      <c r="L9" s="18">
        <f t="shared" si="4"/>
        <v>86665</v>
      </c>
      <c r="M9" s="19">
        <f t="shared" si="10"/>
        <v>164141.39276760112</v>
      </c>
      <c r="N9" s="20">
        <f t="shared" si="5"/>
        <v>0.74913885431441229</v>
      </c>
      <c r="O9" s="21">
        <v>0</v>
      </c>
      <c r="P9" s="22">
        <v>0</v>
      </c>
      <c r="Q9" s="21">
        <v>0</v>
      </c>
      <c r="R9" s="21">
        <v>0</v>
      </c>
      <c r="S9" s="21">
        <v>0</v>
      </c>
      <c r="T9" s="21">
        <f t="shared" si="6"/>
        <v>0</v>
      </c>
      <c r="U9" s="24">
        <f t="shared" si="7"/>
        <v>258805</v>
      </c>
      <c r="V9" s="24">
        <f t="shared" si="8"/>
        <v>-86665</v>
      </c>
      <c r="W9" s="20">
        <f t="shared" si="2"/>
        <v>0.74913885431441229</v>
      </c>
    </row>
    <row r="10" spans="1:23" x14ac:dyDescent="0.3">
      <c r="A10" s="11" t="s">
        <v>40</v>
      </c>
      <c r="B10" s="11" t="s">
        <v>41</v>
      </c>
      <c r="C10" s="12">
        <v>0</v>
      </c>
      <c r="D10" s="42">
        <v>0.89352805883812592</v>
      </c>
      <c r="E10" s="12">
        <f t="shared" si="0"/>
        <v>0</v>
      </c>
      <c r="F10" s="16">
        <v>0</v>
      </c>
      <c r="G10" s="16">
        <v>0</v>
      </c>
      <c r="H10" s="15">
        <f t="shared" si="9"/>
        <v>0</v>
      </c>
      <c r="I10" s="15">
        <v>85869</v>
      </c>
      <c r="J10" s="16">
        <v>0</v>
      </c>
      <c r="K10" s="17">
        <f>H10+J10</f>
        <v>0</v>
      </c>
      <c r="L10" s="18">
        <f t="shared" si="4"/>
        <v>-85869</v>
      </c>
      <c r="M10" s="19">
        <f t="shared" si="10"/>
        <v>76726.360884371039</v>
      </c>
      <c r="N10" s="20" t="e">
        <f t="shared" si="5"/>
        <v>#DIV/0!</v>
      </c>
      <c r="O10" s="21">
        <v>0</v>
      </c>
      <c r="P10" s="22">
        <v>0</v>
      </c>
      <c r="Q10" s="21">
        <v>0</v>
      </c>
      <c r="R10" s="21">
        <v>0</v>
      </c>
      <c r="S10" s="21">
        <v>0</v>
      </c>
      <c r="T10" s="21">
        <f t="shared" si="6"/>
        <v>0</v>
      </c>
      <c r="U10" s="24">
        <f t="shared" si="7"/>
        <v>85869</v>
      </c>
      <c r="V10" s="24">
        <f t="shared" si="8"/>
        <v>85869</v>
      </c>
      <c r="W10" s="20" t="e">
        <f t="shared" si="2"/>
        <v>#DIV/0!</v>
      </c>
    </row>
    <row r="11" spans="1:23" x14ac:dyDescent="0.3">
      <c r="A11" s="27" t="s">
        <v>42</v>
      </c>
      <c r="B11" s="11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9"/>
        <v>0</v>
      </c>
      <c r="I11" s="15">
        <v>0</v>
      </c>
      <c r="J11" s="15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0</v>
      </c>
      <c r="D12" s="42">
        <v>3.97</v>
      </c>
      <c r="E12" s="14">
        <f t="shared" si="0"/>
        <v>0</v>
      </c>
      <c r="F12" s="15">
        <v>0</v>
      </c>
      <c r="G12" s="15">
        <v>0</v>
      </c>
      <c r="H12" s="15">
        <f t="shared" si="9"/>
        <v>0</v>
      </c>
      <c r="I12" s="45">
        <v>0</v>
      </c>
      <c r="J12" s="15">
        <v>0</v>
      </c>
      <c r="K12" s="17">
        <f t="shared" si="3"/>
        <v>0</v>
      </c>
      <c r="L12" s="18">
        <f>C12-I12</f>
        <v>0</v>
      </c>
      <c r="M12" s="19">
        <f t="shared" si="10"/>
        <v>0</v>
      </c>
      <c r="N12" s="20" t="e">
        <f t="shared" si="5"/>
        <v>#DIV/0!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0</v>
      </c>
      <c r="V12" s="24">
        <f t="shared" si="8"/>
        <v>0</v>
      </c>
      <c r="W12" s="20" t="e">
        <f t="shared" si="2"/>
        <v>#DIV/0!</v>
      </c>
    </row>
    <row r="13" spans="1:23" x14ac:dyDescent="0.3">
      <c r="A13" s="28">
        <v>60000000032802</v>
      </c>
      <c r="B13" s="11" t="s">
        <v>46</v>
      </c>
      <c r="C13" s="12">
        <v>0</v>
      </c>
      <c r="D13" s="42">
        <v>8.34</v>
      </c>
      <c r="E13" s="14">
        <f t="shared" si="0"/>
        <v>0</v>
      </c>
      <c r="F13" s="15">
        <v>0</v>
      </c>
      <c r="G13" s="15">
        <v>0</v>
      </c>
      <c r="H13" s="15">
        <f t="shared" si="9"/>
        <v>0</v>
      </c>
      <c r="I13" s="45">
        <v>0</v>
      </c>
      <c r="J13" s="15">
        <v>0</v>
      </c>
      <c r="K13" s="17">
        <f t="shared" si="3"/>
        <v>0</v>
      </c>
      <c r="L13" s="18">
        <f t="shared" si="4"/>
        <v>0</v>
      </c>
      <c r="M13" s="19">
        <f t="shared" si="10"/>
        <v>0</v>
      </c>
      <c r="N13" s="20" t="e">
        <f t="shared" si="5"/>
        <v>#DIV/0!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0</v>
      </c>
      <c r="V13" s="24">
        <f t="shared" si="8"/>
        <v>0</v>
      </c>
      <c r="W13" s="20" t="e">
        <f t="shared" si="2"/>
        <v>#DIV/0!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15">
        <f t="shared" si="9"/>
        <v>0</v>
      </c>
      <c r="I14" s="45">
        <v>0</v>
      </c>
      <c r="J14" s="15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47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47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47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400000</v>
      </c>
      <c r="D18" s="42">
        <v>1.1599999999999999</v>
      </c>
      <c r="E18" s="12">
        <f t="shared" si="0"/>
        <v>463999.99999999994</v>
      </c>
      <c r="F18" s="15">
        <v>74231</v>
      </c>
      <c r="G18" s="15">
        <v>418311</v>
      </c>
      <c r="H18" s="15">
        <f t="shared" si="9"/>
        <v>492542</v>
      </c>
      <c r="I18" s="45">
        <v>400000</v>
      </c>
      <c r="J18" s="15">
        <v>0</v>
      </c>
      <c r="K18" s="17">
        <f>H18+J18</f>
        <v>492542</v>
      </c>
      <c r="L18" s="18">
        <f t="shared" si="4"/>
        <v>0</v>
      </c>
      <c r="M18" s="19">
        <f t="shared" si="10"/>
        <v>463999.99999999994</v>
      </c>
      <c r="N18" s="20">
        <f t="shared" si="5"/>
        <v>1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892542</v>
      </c>
      <c r="V18" s="24">
        <f t="shared" si="8"/>
        <v>492542</v>
      </c>
      <c r="W18" s="20">
        <f t="shared" si="2"/>
        <v>2.2313550000000002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45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2271088</v>
      </c>
      <c r="D20" s="34"/>
      <c r="E20" s="35">
        <f t="shared" ref="E20:M20" si="11">SUM(E3:E19)</f>
        <v>3642610.2710054824</v>
      </c>
      <c r="F20" s="36">
        <f>SUM(F3:F19)</f>
        <v>93652</v>
      </c>
      <c r="G20" s="36">
        <f>SUM(G3:G19)</f>
        <v>618311</v>
      </c>
      <c r="H20" s="36">
        <f t="shared" si="11"/>
        <v>711963</v>
      </c>
      <c r="I20" s="48">
        <f t="shared" si="11"/>
        <v>2528024</v>
      </c>
      <c r="J20" s="36">
        <f t="shared" si="11"/>
        <v>123200</v>
      </c>
      <c r="K20" s="37">
        <f t="shared" si="11"/>
        <v>835163</v>
      </c>
      <c r="L20" s="38">
        <f t="shared" si="11"/>
        <v>-256936</v>
      </c>
      <c r="M20" s="38">
        <f t="shared" si="11"/>
        <v>4260164.1125372322</v>
      </c>
      <c r="N20" s="20">
        <f t="shared" si="5"/>
        <v>1.1695360731965663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3363187</v>
      </c>
      <c r="V20" s="39"/>
    </row>
    <row r="23" spans="1:23" x14ac:dyDescent="0.3">
      <c r="M23" s="49"/>
    </row>
  </sheetData>
  <conditionalFormatting sqref="W3:W19 N3:N20">
    <cfRule type="cellIs" dxfId="251" priority="7" operator="between">
      <formula>0.8</formula>
      <formula>1</formula>
    </cfRule>
    <cfRule type="cellIs" dxfId="250" priority="8" operator="lessThan">
      <formula>0.8</formula>
    </cfRule>
    <cfRule type="cellIs" dxfId="249" priority="9" operator="greaterThan">
      <formula>1</formula>
    </cfRule>
  </conditionalFormatting>
  <conditionalFormatting sqref="N13">
    <cfRule type="cellIs" dxfId="248" priority="4" operator="between">
      <formula>0.8</formula>
      <formula>1</formula>
    </cfRule>
    <cfRule type="cellIs" dxfId="247" priority="5" operator="lessThan">
      <formula>0.8</formula>
    </cfRule>
    <cfRule type="cellIs" dxfId="246" priority="6" operator="greaterThan">
      <formula>1</formula>
    </cfRule>
  </conditionalFormatting>
  <conditionalFormatting sqref="W13">
    <cfRule type="cellIs" dxfId="245" priority="1" operator="between">
      <formula>0.8</formula>
      <formula>1</formula>
    </cfRule>
    <cfRule type="cellIs" dxfId="244" priority="2" operator="lessThan">
      <formula>0.8</formula>
    </cfRule>
    <cfRule type="cellIs" dxfId="243" priority="3" operator="greaterThan">
      <formula>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4551C-298F-44B9-8968-BE61E4F80945}">
  <dimension ref="A1:W23"/>
  <sheetViews>
    <sheetView workbookViewId="0">
      <selection activeCell="C23" sqref="C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76</v>
      </c>
      <c r="L2" s="7" t="s">
        <v>14</v>
      </c>
      <c r="M2" s="7" t="s">
        <v>15</v>
      </c>
      <c r="N2" s="7" t="s">
        <v>16</v>
      </c>
      <c r="O2" s="8" t="s">
        <v>77</v>
      </c>
      <c r="P2" s="9" t="s">
        <v>78</v>
      </c>
      <c r="Q2" s="9" t="s">
        <v>79</v>
      </c>
      <c r="R2" s="9" t="s">
        <v>80</v>
      </c>
      <c r="S2" s="8" t="s">
        <v>81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11" t="s">
        <v>27</v>
      </c>
      <c r="C3" s="12">
        <v>0</v>
      </c>
      <c r="D3" s="42">
        <v>2.8923780588381258</v>
      </c>
      <c r="E3" s="14">
        <f t="shared" ref="E3:E18" si="0">C3*D3</f>
        <v>0</v>
      </c>
      <c r="F3" s="15">
        <v>0</v>
      </c>
      <c r="G3" s="15">
        <v>0</v>
      </c>
      <c r="H3" s="15">
        <f>F3+G3</f>
        <v>0</v>
      </c>
      <c r="I3" s="16">
        <v>0</v>
      </c>
      <c r="J3" s="15">
        <v>0</v>
      </c>
      <c r="K3" s="17">
        <f>H3+J3</f>
        <v>0</v>
      </c>
      <c r="L3" s="18">
        <f>C3-I3</f>
        <v>0</v>
      </c>
      <c r="M3" s="19">
        <f t="shared" ref="M3" si="1">+I3*D3</f>
        <v>0</v>
      </c>
      <c r="N3" s="20" t="e">
        <f>M3/E3</f>
        <v>#DIV/0!</v>
      </c>
      <c r="O3" s="21">
        <v>0</v>
      </c>
      <c r="P3" s="22">
        <v>185000</v>
      </c>
      <c r="Q3" s="21">
        <v>129500</v>
      </c>
      <c r="R3" s="21">
        <v>148000</v>
      </c>
      <c r="S3" s="21">
        <v>55500</v>
      </c>
      <c r="T3" s="21">
        <f>O3+P3+Q3+R3+S3</f>
        <v>518000</v>
      </c>
      <c r="U3" s="24">
        <f>I3+K3+T3</f>
        <v>518000</v>
      </c>
      <c r="V3" s="24">
        <f>U3-C3</f>
        <v>518000</v>
      </c>
      <c r="W3" s="20" t="e">
        <f t="shared" ref="W3:W18" si="2">U3/C3</f>
        <v>#DIV/0!</v>
      </c>
    </row>
    <row r="4" spans="1:23" x14ac:dyDescent="0.3">
      <c r="A4" s="11" t="s">
        <v>28</v>
      </c>
      <c r="B4" s="11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15">
        <f>F4+G4</f>
        <v>0</v>
      </c>
      <c r="I4" s="15">
        <v>0</v>
      </c>
      <c r="J4" s="15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22">
        <v>0</v>
      </c>
      <c r="Q4" s="21">
        <v>0</v>
      </c>
      <c r="R4" s="21">
        <v>0</v>
      </c>
      <c r="S4" s="21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11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19421</v>
      </c>
      <c r="H5" s="15">
        <f t="shared" ref="H5:H19" si="9">F5+G5</f>
        <v>19421</v>
      </c>
      <c r="I5" s="15">
        <v>123200</v>
      </c>
      <c r="J5" s="15">
        <v>0</v>
      </c>
      <c r="K5" s="17">
        <f t="shared" si="3"/>
        <v>19421</v>
      </c>
      <c r="L5" s="18">
        <f t="shared" si="4"/>
        <v>19421</v>
      </c>
      <c r="M5" s="19">
        <f t="shared" ref="M5:M19" si="10">+I5*D5</f>
        <v>130592</v>
      </c>
      <c r="N5" s="20">
        <f t="shared" si="5"/>
        <v>0.86382790753114891</v>
      </c>
      <c r="O5" s="21">
        <v>0</v>
      </c>
      <c r="P5" s="22">
        <v>0</v>
      </c>
      <c r="Q5" s="21">
        <v>0</v>
      </c>
      <c r="R5" s="25">
        <v>0</v>
      </c>
      <c r="S5" s="21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11" t="s">
        <v>33</v>
      </c>
      <c r="C6" s="12">
        <v>0</v>
      </c>
      <c r="D6" s="42">
        <v>2.1696780588381257</v>
      </c>
      <c r="E6" s="12">
        <f t="shared" si="0"/>
        <v>0</v>
      </c>
      <c r="F6" s="15">
        <v>0</v>
      </c>
      <c r="G6" s="15">
        <v>0</v>
      </c>
      <c r="H6" s="15">
        <f t="shared" si="9"/>
        <v>0</v>
      </c>
      <c r="I6" s="15">
        <v>0</v>
      </c>
      <c r="J6" s="15">
        <v>0</v>
      </c>
      <c r="K6" s="17">
        <f t="shared" si="3"/>
        <v>0</v>
      </c>
      <c r="L6" s="18">
        <f t="shared" si="4"/>
        <v>0</v>
      </c>
      <c r="M6" s="19">
        <f t="shared" si="10"/>
        <v>0</v>
      </c>
      <c r="N6" s="20" t="e">
        <f t="shared" si="5"/>
        <v>#DIV/0!</v>
      </c>
      <c r="O6" s="21">
        <v>0</v>
      </c>
      <c r="P6" s="22">
        <v>39000</v>
      </c>
      <c r="Q6" s="21">
        <v>0</v>
      </c>
      <c r="R6" s="46">
        <v>117000</v>
      </c>
      <c r="S6" s="46">
        <v>117000</v>
      </c>
      <c r="T6" s="21">
        <f t="shared" si="6"/>
        <v>273000</v>
      </c>
      <c r="U6" s="24">
        <f t="shared" si="7"/>
        <v>273000</v>
      </c>
      <c r="V6" s="24">
        <f t="shared" si="8"/>
        <v>273000</v>
      </c>
      <c r="W6" s="20" t="e">
        <f t="shared" si="2"/>
        <v>#DIV/0!</v>
      </c>
    </row>
    <row r="7" spans="1:23" x14ac:dyDescent="0.3">
      <c r="A7" s="11" t="s">
        <v>34</v>
      </c>
      <c r="B7" s="11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15">
        <f t="shared" si="9"/>
        <v>0</v>
      </c>
      <c r="I7" s="15">
        <v>0</v>
      </c>
      <c r="J7" s="15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11" t="s">
        <v>37</v>
      </c>
      <c r="C8" s="12">
        <v>200000</v>
      </c>
      <c r="D8" s="42">
        <v>1.1430280588381259</v>
      </c>
      <c r="E8" s="14">
        <f t="shared" si="0"/>
        <v>228605.61176762517</v>
      </c>
      <c r="F8" s="15">
        <v>0</v>
      </c>
      <c r="G8" s="15">
        <v>200000</v>
      </c>
      <c r="H8" s="15">
        <f t="shared" si="9"/>
        <v>200000</v>
      </c>
      <c r="I8" s="16">
        <v>0</v>
      </c>
      <c r="J8" s="16">
        <v>0</v>
      </c>
      <c r="K8" s="17">
        <f>H8+J8</f>
        <v>200000</v>
      </c>
      <c r="L8" s="18">
        <f t="shared" si="4"/>
        <v>200000</v>
      </c>
      <c r="M8" s="19">
        <f t="shared" si="10"/>
        <v>0</v>
      </c>
      <c r="N8" s="20">
        <f t="shared" si="5"/>
        <v>0</v>
      </c>
      <c r="O8" s="21">
        <v>0</v>
      </c>
      <c r="P8" s="22">
        <v>31500</v>
      </c>
      <c r="Q8" s="21">
        <v>0</v>
      </c>
      <c r="R8" s="21">
        <v>0</v>
      </c>
      <c r="S8" s="21">
        <v>0</v>
      </c>
      <c r="T8" s="21">
        <f t="shared" si="6"/>
        <v>31500</v>
      </c>
      <c r="U8" s="24">
        <f t="shared" si="7"/>
        <v>231500</v>
      </c>
      <c r="V8" s="24">
        <f t="shared" si="8"/>
        <v>31500</v>
      </c>
      <c r="W8" s="20">
        <f t="shared" si="2"/>
        <v>1.1575</v>
      </c>
    </row>
    <row r="9" spans="1:23" x14ac:dyDescent="0.3">
      <c r="A9" s="11" t="s">
        <v>38</v>
      </c>
      <c r="B9" s="11" t="s">
        <v>39</v>
      </c>
      <c r="C9" s="12">
        <v>0</v>
      </c>
      <c r="D9" s="42">
        <v>0.63422805883812572</v>
      </c>
      <c r="E9" s="14">
        <f t="shared" si="0"/>
        <v>0</v>
      </c>
      <c r="F9" s="15">
        <v>0</v>
      </c>
      <c r="G9" s="15">
        <v>0</v>
      </c>
      <c r="H9" s="15">
        <f t="shared" si="9"/>
        <v>0</v>
      </c>
      <c r="I9" s="16">
        <v>0</v>
      </c>
      <c r="J9" s="15">
        <v>0</v>
      </c>
      <c r="K9" s="17">
        <f>H9+J9</f>
        <v>0</v>
      </c>
      <c r="L9" s="18">
        <f t="shared" si="4"/>
        <v>0</v>
      </c>
      <c r="M9" s="19">
        <f t="shared" si="10"/>
        <v>0</v>
      </c>
      <c r="N9" s="20" t="e">
        <f t="shared" si="5"/>
        <v>#DIV/0!</v>
      </c>
      <c r="O9" s="21">
        <v>0</v>
      </c>
      <c r="P9" s="22">
        <v>440000</v>
      </c>
      <c r="Q9" s="21">
        <v>0</v>
      </c>
      <c r="R9" s="21">
        <v>264000</v>
      </c>
      <c r="S9" s="21">
        <v>264000</v>
      </c>
      <c r="T9" s="21">
        <f t="shared" si="6"/>
        <v>968000</v>
      </c>
      <c r="U9" s="24">
        <f t="shared" si="7"/>
        <v>968000</v>
      </c>
      <c r="V9" s="24">
        <f t="shared" si="8"/>
        <v>968000</v>
      </c>
      <c r="W9" s="20" t="e">
        <f t="shared" si="2"/>
        <v>#DIV/0!</v>
      </c>
    </row>
    <row r="10" spans="1:23" x14ac:dyDescent="0.3">
      <c r="A10" s="11" t="s">
        <v>40</v>
      </c>
      <c r="B10" s="11" t="s">
        <v>41</v>
      </c>
      <c r="C10" s="12">
        <v>0</v>
      </c>
      <c r="D10" s="42">
        <v>0.89352805883812592</v>
      </c>
      <c r="E10" s="12">
        <f t="shared" si="0"/>
        <v>0</v>
      </c>
      <c r="F10" s="16">
        <v>0</v>
      </c>
      <c r="G10" s="16">
        <v>0</v>
      </c>
      <c r="H10" s="15">
        <f t="shared" si="9"/>
        <v>0</v>
      </c>
      <c r="I10" s="15">
        <v>0</v>
      </c>
      <c r="J10" s="16">
        <v>0</v>
      </c>
      <c r="K10" s="17">
        <f>H10+J10</f>
        <v>0</v>
      </c>
      <c r="L10" s="18">
        <f t="shared" si="4"/>
        <v>0</v>
      </c>
      <c r="M10" s="19">
        <f t="shared" si="10"/>
        <v>0</v>
      </c>
      <c r="N10" s="20" t="e">
        <f t="shared" si="5"/>
        <v>#DIV/0!</v>
      </c>
      <c r="O10" s="21">
        <v>44000</v>
      </c>
      <c r="P10" s="22">
        <v>132000</v>
      </c>
      <c r="Q10" s="21">
        <v>264000</v>
      </c>
      <c r="R10" s="21">
        <v>0</v>
      </c>
      <c r="S10" s="21">
        <v>0</v>
      </c>
      <c r="T10" s="21">
        <f t="shared" si="6"/>
        <v>440000</v>
      </c>
      <c r="U10" s="24">
        <f t="shared" si="7"/>
        <v>440000</v>
      </c>
      <c r="V10" s="24">
        <f t="shared" si="8"/>
        <v>440000</v>
      </c>
      <c r="W10" s="20" t="e">
        <f t="shared" si="2"/>
        <v>#DIV/0!</v>
      </c>
    </row>
    <row r="11" spans="1:23" x14ac:dyDescent="0.3">
      <c r="A11" s="27" t="s">
        <v>42</v>
      </c>
      <c r="B11" s="11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9"/>
        <v>0</v>
      </c>
      <c r="I11" s="15">
        <v>0</v>
      </c>
      <c r="J11" s="15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0</v>
      </c>
      <c r="D12" s="42">
        <v>3.97</v>
      </c>
      <c r="E12" s="14">
        <f t="shared" si="0"/>
        <v>0</v>
      </c>
      <c r="F12" s="15">
        <v>0</v>
      </c>
      <c r="G12" s="15">
        <v>0</v>
      </c>
      <c r="H12" s="15">
        <f t="shared" si="9"/>
        <v>0</v>
      </c>
      <c r="I12" s="45">
        <v>0</v>
      </c>
      <c r="J12" s="15">
        <v>0</v>
      </c>
      <c r="K12" s="17">
        <f t="shared" si="3"/>
        <v>0</v>
      </c>
      <c r="L12" s="18">
        <f>C12-I12</f>
        <v>0</v>
      </c>
      <c r="M12" s="19">
        <f t="shared" si="10"/>
        <v>0</v>
      </c>
      <c r="N12" s="20" t="e">
        <f t="shared" si="5"/>
        <v>#DIV/0!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0</v>
      </c>
      <c r="V12" s="24">
        <f t="shared" si="8"/>
        <v>0</v>
      </c>
      <c r="W12" s="20" t="e">
        <f t="shared" si="2"/>
        <v>#DIV/0!</v>
      </c>
    </row>
    <row r="13" spans="1:23" x14ac:dyDescent="0.3">
      <c r="A13" s="28">
        <v>60000000032802</v>
      </c>
      <c r="B13" s="11" t="s">
        <v>46</v>
      </c>
      <c r="C13" s="12">
        <v>0</v>
      </c>
      <c r="D13" s="42">
        <v>8.34</v>
      </c>
      <c r="E13" s="14">
        <f t="shared" si="0"/>
        <v>0</v>
      </c>
      <c r="F13" s="15">
        <v>0</v>
      </c>
      <c r="G13" s="15">
        <v>0</v>
      </c>
      <c r="H13" s="15">
        <f t="shared" si="9"/>
        <v>0</v>
      </c>
      <c r="I13" s="45">
        <v>0</v>
      </c>
      <c r="J13" s="15">
        <v>0</v>
      </c>
      <c r="K13" s="17">
        <f t="shared" si="3"/>
        <v>0</v>
      </c>
      <c r="L13" s="18">
        <f t="shared" si="4"/>
        <v>0</v>
      </c>
      <c r="M13" s="19">
        <f t="shared" si="10"/>
        <v>0</v>
      </c>
      <c r="N13" s="20" t="e">
        <f t="shared" si="5"/>
        <v>#DIV/0!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0</v>
      </c>
      <c r="V13" s="24">
        <f t="shared" si="8"/>
        <v>0</v>
      </c>
      <c r="W13" s="20" t="e">
        <f t="shared" si="2"/>
        <v>#DIV/0!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15">
        <f t="shared" si="9"/>
        <v>0</v>
      </c>
      <c r="I14" s="45">
        <v>0</v>
      </c>
      <c r="J14" s="15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47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47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47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0</v>
      </c>
      <c r="D18" s="42">
        <v>1.1599999999999999</v>
      </c>
      <c r="E18" s="12">
        <f t="shared" si="0"/>
        <v>0</v>
      </c>
      <c r="F18" s="15">
        <v>74231</v>
      </c>
      <c r="G18" s="50">
        <v>418311</v>
      </c>
      <c r="H18" s="15">
        <f t="shared" si="9"/>
        <v>492542</v>
      </c>
      <c r="I18" s="45">
        <v>0</v>
      </c>
      <c r="J18" s="15">
        <v>0</v>
      </c>
      <c r="K18" s="17">
        <f>H18+J18</f>
        <v>492542</v>
      </c>
      <c r="L18" s="18">
        <f t="shared" si="4"/>
        <v>0</v>
      </c>
      <c r="M18" s="19">
        <f t="shared" si="10"/>
        <v>0</v>
      </c>
      <c r="N18" s="20" t="e">
        <f t="shared" si="5"/>
        <v>#DIV/0!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492542</v>
      </c>
      <c r="V18" s="24">
        <f t="shared" si="8"/>
        <v>492542</v>
      </c>
      <c r="W18" s="20" t="e">
        <f t="shared" si="2"/>
        <v>#DIV/0!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45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342621</v>
      </c>
      <c r="D20" s="34"/>
      <c r="E20" s="35">
        <f t="shared" ref="E20:M20" si="11">SUM(E3:E19)</f>
        <v>379783.87176762521</v>
      </c>
      <c r="F20" s="36">
        <f>SUM(F3:F19)</f>
        <v>74231</v>
      </c>
      <c r="G20" s="36">
        <f>SUM(G3:G19)</f>
        <v>637732</v>
      </c>
      <c r="H20" s="36">
        <f t="shared" si="11"/>
        <v>711963</v>
      </c>
      <c r="I20" s="48">
        <f t="shared" si="11"/>
        <v>123200</v>
      </c>
      <c r="J20" s="36">
        <f t="shared" si="11"/>
        <v>0</v>
      </c>
      <c r="K20" s="37">
        <f t="shared" si="11"/>
        <v>711963</v>
      </c>
      <c r="L20" s="38">
        <f t="shared" si="11"/>
        <v>219421</v>
      </c>
      <c r="M20" s="38">
        <f t="shared" si="11"/>
        <v>130592</v>
      </c>
      <c r="N20" s="20">
        <f t="shared" si="5"/>
        <v>0.34385873047264132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835163</v>
      </c>
      <c r="V20" s="39"/>
    </row>
    <row r="23" spans="1:23" x14ac:dyDescent="0.3">
      <c r="M23" s="49"/>
    </row>
  </sheetData>
  <conditionalFormatting sqref="W3:W19 N3:N20">
    <cfRule type="cellIs" dxfId="242" priority="7" operator="between">
      <formula>0.8</formula>
      <formula>1</formula>
    </cfRule>
    <cfRule type="cellIs" dxfId="241" priority="8" operator="lessThan">
      <formula>0.8</formula>
    </cfRule>
    <cfRule type="cellIs" dxfId="240" priority="9" operator="greaterThan">
      <formula>1</formula>
    </cfRule>
  </conditionalFormatting>
  <conditionalFormatting sqref="N13">
    <cfRule type="cellIs" dxfId="239" priority="4" operator="between">
      <formula>0.8</formula>
      <formula>1</formula>
    </cfRule>
    <cfRule type="cellIs" dxfId="238" priority="5" operator="lessThan">
      <formula>0.8</formula>
    </cfRule>
    <cfRule type="cellIs" dxfId="237" priority="6" operator="greaterThan">
      <formula>1</formula>
    </cfRule>
  </conditionalFormatting>
  <conditionalFormatting sqref="W13">
    <cfRule type="cellIs" dxfId="236" priority="1" operator="between">
      <formula>0.8</formula>
      <formula>1</formula>
    </cfRule>
    <cfRule type="cellIs" dxfId="235" priority="2" operator="lessThan">
      <formula>0.8</formula>
    </cfRule>
    <cfRule type="cellIs" dxfId="234" priority="3" operator="greaterThan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FF76D-8462-47F1-AAE0-AC167FB6150A}">
  <dimension ref="A1:W23"/>
  <sheetViews>
    <sheetView workbookViewId="0">
      <selection activeCell="F23" sqref="F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82</v>
      </c>
      <c r="L2" s="7" t="s">
        <v>14</v>
      </c>
      <c r="M2" s="7" t="s">
        <v>15</v>
      </c>
      <c r="N2" s="7" t="s">
        <v>16</v>
      </c>
      <c r="O2" s="8" t="s">
        <v>77</v>
      </c>
      <c r="P2" s="9" t="s">
        <v>78</v>
      </c>
      <c r="Q2" s="9" t="s">
        <v>79</v>
      </c>
      <c r="R2" s="9" t="s">
        <v>80</v>
      </c>
      <c r="S2" s="8" t="s">
        <v>81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51" t="s">
        <v>27</v>
      </c>
      <c r="C3" s="12">
        <v>0</v>
      </c>
      <c r="D3" s="42">
        <v>2.8923780588381258</v>
      </c>
      <c r="E3" s="14">
        <f t="shared" ref="E3:E18" si="0">C3*D3</f>
        <v>0</v>
      </c>
      <c r="F3" s="15">
        <v>0</v>
      </c>
      <c r="G3" s="15">
        <v>0</v>
      </c>
      <c r="H3" s="15">
        <f>F3+G3</f>
        <v>0</v>
      </c>
      <c r="I3" s="16">
        <v>0</v>
      </c>
      <c r="J3" s="15">
        <v>0</v>
      </c>
      <c r="K3" s="17">
        <f>H3+J3</f>
        <v>0</v>
      </c>
      <c r="L3" s="18">
        <f>C3-I3</f>
        <v>0</v>
      </c>
      <c r="M3" s="19">
        <f t="shared" ref="M3" si="1">+I3*D3</f>
        <v>0</v>
      </c>
      <c r="N3" s="20" t="e">
        <f>M3/E3</f>
        <v>#DIV/0!</v>
      </c>
      <c r="O3" s="21">
        <v>0</v>
      </c>
      <c r="P3" s="52">
        <v>185000</v>
      </c>
      <c r="Q3" s="23">
        <v>129500</v>
      </c>
      <c r="R3" s="23">
        <v>148000</v>
      </c>
      <c r="S3" s="23">
        <v>55500</v>
      </c>
      <c r="T3" s="21">
        <f>O3+P3+Q3+R3+S3</f>
        <v>518000</v>
      </c>
      <c r="U3" s="24">
        <f>I3+K3+T3</f>
        <v>518000</v>
      </c>
      <c r="V3" s="24">
        <f>U3-C3</f>
        <v>518000</v>
      </c>
      <c r="W3" s="20" t="e">
        <f t="shared" ref="W3:W18" si="2">U3/C3</f>
        <v>#DIV/0!</v>
      </c>
    </row>
    <row r="4" spans="1:23" x14ac:dyDescent="0.3">
      <c r="A4" s="11" t="s">
        <v>28</v>
      </c>
      <c r="B4" s="51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15">
        <f>F4+G4</f>
        <v>0</v>
      </c>
      <c r="I4" s="15">
        <v>0</v>
      </c>
      <c r="J4" s="15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22">
        <v>0</v>
      </c>
      <c r="Q4" s="21">
        <v>0</v>
      </c>
      <c r="R4" s="21">
        <v>0</v>
      </c>
      <c r="S4" s="21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51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0</v>
      </c>
      <c r="H5" s="15">
        <f t="shared" ref="H5:H19" si="9">F5+G5</f>
        <v>0</v>
      </c>
      <c r="I5" s="15">
        <v>142621</v>
      </c>
      <c r="J5" s="15">
        <v>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</v>
      </c>
      <c r="P5" s="22">
        <v>0</v>
      </c>
      <c r="Q5" s="21">
        <v>0</v>
      </c>
      <c r="R5" s="25">
        <v>0</v>
      </c>
      <c r="S5" s="21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51" t="s">
        <v>33</v>
      </c>
      <c r="C6" s="12">
        <v>0</v>
      </c>
      <c r="D6" s="42">
        <v>2.1696780588381257</v>
      </c>
      <c r="E6" s="12">
        <f t="shared" si="0"/>
        <v>0</v>
      </c>
      <c r="F6" s="15">
        <v>0</v>
      </c>
      <c r="G6" s="15">
        <v>0</v>
      </c>
      <c r="H6" s="15">
        <f t="shared" si="9"/>
        <v>0</v>
      </c>
      <c r="I6" s="15">
        <v>0</v>
      </c>
      <c r="J6" s="15">
        <v>0</v>
      </c>
      <c r="K6" s="17">
        <f t="shared" si="3"/>
        <v>0</v>
      </c>
      <c r="L6" s="18">
        <f t="shared" si="4"/>
        <v>0</v>
      </c>
      <c r="M6" s="19">
        <f t="shared" si="10"/>
        <v>0</v>
      </c>
      <c r="N6" s="20" t="e">
        <f t="shared" si="5"/>
        <v>#DIV/0!</v>
      </c>
      <c r="O6" s="21">
        <v>0</v>
      </c>
      <c r="P6" s="52">
        <v>39000</v>
      </c>
      <c r="Q6" s="21">
        <v>0</v>
      </c>
      <c r="R6" s="46">
        <v>117000</v>
      </c>
      <c r="S6" s="46">
        <v>117000</v>
      </c>
      <c r="T6" s="21">
        <f t="shared" si="6"/>
        <v>273000</v>
      </c>
      <c r="U6" s="24">
        <f t="shared" si="7"/>
        <v>273000</v>
      </c>
      <c r="V6" s="24">
        <f t="shared" si="8"/>
        <v>273000</v>
      </c>
      <c r="W6" s="20" t="e">
        <f t="shared" si="2"/>
        <v>#DIV/0!</v>
      </c>
    </row>
    <row r="7" spans="1:23" x14ac:dyDescent="0.3">
      <c r="A7" s="11" t="s">
        <v>34</v>
      </c>
      <c r="B7" s="11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15">
        <f t="shared" si="9"/>
        <v>0</v>
      </c>
      <c r="I7" s="15">
        <v>0</v>
      </c>
      <c r="J7" s="15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53" t="s">
        <v>37</v>
      </c>
      <c r="C8" s="12">
        <v>200000</v>
      </c>
      <c r="D8" s="42">
        <v>1.1430280588381259</v>
      </c>
      <c r="E8" s="14">
        <f t="shared" si="0"/>
        <v>228605.61176762517</v>
      </c>
      <c r="F8" s="15">
        <v>0</v>
      </c>
      <c r="G8" s="15">
        <v>57920</v>
      </c>
      <c r="H8" s="15">
        <f t="shared" si="9"/>
        <v>57920</v>
      </c>
      <c r="I8" s="16">
        <v>142080</v>
      </c>
      <c r="J8" s="16">
        <v>0</v>
      </c>
      <c r="K8" s="17">
        <f>H8+J8</f>
        <v>57920</v>
      </c>
      <c r="L8" s="18">
        <f t="shared" si="4"/>
        <v>57920</v>
      </c>
      <c r="M8" s="19">
        <f t="shared" si="10"/>
        <v>162401.42659972093</v>
      </c>
      <c r="N8" s="20">
        <f t="shared" si="5"/>
        <v>0.71040000000000003</v>
      </c>
      <c r="O8" s="21">
        <v>0</v>
      </c>
      <c r="P8" s="54">
        <v>31500</v>
      </c>
      <c r="Q8" s="21">
        <v>0</v>
      </c>
      <c r="R8" s="21">
        <v>0</v>
      </c>
      <c r="S8" s="21">
        <v>0</v>
      </c>
      <c r="T8" s="21">
        <f t="shared" si="6"/>
        <v>31500</v>
      </c>
      <c r="U8" s="24">
        <f t="shared" si="7"/>
        <v>231500</v>
      </c>
      <c r="V8" s="24">
        <f t="shared" si="8"/>
        <v>31500</v>
      </c>
      <c r="W8" s="20">
        <f t="shared" si="2"/>
        <v>1.1575</v>
      </c>
    </row>
    <row r="9" spans="1:23" x14ac:dyDescent="0.3">
      <c r="A9" s="11" t="s">
        <v>38</v>
      </c>
      <c r="B9" s="53" t="s">
        <v>39</v>
      </c>
      <c r="C9" s="12">
        <v>0</v>
      </c>
      <c r="D9" s="42">
        <v>0.63422805883812572</v>
      </c>
      <c r="E9" s="14">
        <f t="shared" si="0"/>
        <v>0</v>
      </c>
      <c r="F9" s="15">
        <v>0</v>
      </c>
      <c r="G9" s="15">
        <v>0</v>
      </c>
      <c r="H9" s="15">
        <f t="shared" si="9"/>
        <v>0</v>
      </c>
      <c r="I9" s="16">
        <v>0</v>
      </c>
      <c r="J9" s="15">
        <v>0</v>
      </c>
      <c r="K9" s="17">
        <f>H9+J9</f>
        <v>0</v>
      </c>
      <c r="L9" s="18">
        <f t="shared" si="4"/>
        <v>0</v>
      </c>
      <c r="M9" s="19">
        <f t="shared" si="10"/>
        <v>0</v>
      </c>
      <c r="N9" s="20" t="e">
        <f t="shared" si="5"/>
        <v>#DIV/0!</v>
      </c>
      <c r="O9" s="21">
        <v>0</v>
      </c>
      <c r="P9" s="54">
        <v>440000</v>
      </c>
      <c r="Q9" s="21">
        <v>0</v>
      </c>
      <c r="R9" s="55">
        <v>264000</v>
      </c>
      <c r="S9" s="55">
        <v>264000</v>
      </c>
      <c r="T9" s="21">
        <f t="shared" si="6"/>
        <v>968000</v>
      </c>
      <c r="U9" s="24">
        <f t="shared" si="7"/>
        <v>968000</v>
      </c>
      <c r="V9" s="24">
        <f t="shared" si="8"/>
        <v>968000</v>
      </c>
      <c r="W9" s="20" t="e">
        <f t="shared" si="2"/>
        <v>#DIV/0!</v>
      </c>
    </row>
    <row r="10" spans="1:23" x14ac:dyDescent="0.3">
      <c r="A10" s="11" t="s">
        <v>40</v>
      </c>
      <c r="B10" s="53" t="s">
        <v>41</v>
      </c>
      <c r="C10" s="12">
        <v>0</v>
      </c>
      <c r="D10" s="42">
        <v>0.89352805883812592</v>
      </c>
      <c r="E10" s="12">
        <f t="shared" si="0"/>
        <v>0</v>
      </c>
      <c r="F10" s="16">
        <v>0</v>
      </c>
      <c r="G10" s="16">
        <v>0</v>
      </c>
      <c r="H10" s="15">
        <f t="shared" si="9"/>
        <v>0</v>
      </c>
      <c r="I10" s="15">
        <v>0</v>
      </c>
      <c r="J10" s="16">
        <v>0</v>
      </c>
      <c r="K10" s="17">
        <f>H10+J10</f>
        <v>0</v>
      </c>
      <c r="L10" s="18">
        <f t="shared" si="4"/>
        <v>0</v>
      </c>
      <c r="M10" s="19">
        <f t="shared" si="10"/>
        <v>0</v>
      </c>
      <c r="N10" s="20" t="e">
        <f t="shared" si="5"/>
        <v>#DIV/0!</v>
      </c>
      <c r="O10" s="55">
        <v>44000</v>
      </c>
      <c r="P10" s="54">
        <v>132000</v>
      </c>
      <c r="Q10" s="55">
        <v>264000</v>
      </c>
      <c r="R10" s="21">
        <v>0</v>
      </c>
      <c r="S10" s="21">
        <v>0</v>
      </c>
      <c r="T10" s="21">
        <f t="shared" si="6"/>
        <v>440000</v>
      </c>
      <c r="U10" s="24">
        <f t="shared" si="7"/>
        <v>440000</v>
      </c>
      <c r="V10" s="24">
        <f t="shared" si="8"/>
        <v>440000</v>
      </c>
      <c r="W10" s="20" t="e">
        <f t="shared" si="2"/>
        <v>#DIV/0!</v>
      </c>
    </row>
    <row r="11" spans="1:23" x14ac:dyDescent="0.3">
      <c r="A11" s="27" t="s">
        <v>42</v>
      </c>
      <c r="B11" s="11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9"/>
        <v>0</v>
      </c>
      <c r="I11" s="15">
        <v>0</v>
      </c>
      <c r="J11" s="15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0</v>
      </c>
      <c r="D12" s="42">
        <v>3.97</v>
      </c>
      <c r="E12" s="14">
        <f t="shared" si="0"/>
        <v>0</v>
      </c>
      <c r="F12" s="15">
        <v>0</v>
      </c>
      <c r="G12" s="15">
        <v>0</v>
      </c>
      <c r="H12" s="15">
        <f t="shared" si="9"/>
        <v>0</v>
      </c>
      <c r="I12" s="45">
        <v>0</v>
      </c>
      <c r="J12" s="15">
        <v>0</v>
      </c>
      <c r="K12" s="17">
        <f t="shared" si="3"/>
        <v>0</v>
      </c>
      <c r="L12" s="18">
        <f>C12-I12</f>
        <v>0</v>
      </c>
      <c r="M12" s="19">
        <f t="shared" si="10"/>
        <v>0</v>
      </c>
      <c r="N12" s="20" t="e">
        <f t="shared" si="5"/>
        <v>#DIV/0!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0</v>
      </c>
      <c r="V12" s="24">
        <f t="shared" si="8"/>
        <v>0</v>
      </c>
      <c r="W12" s="20" t="e">
        <f t="shared" si="2"/>
        <v>#DIV/0!</v>
      </c>
    </row>
    <row r="13" spans="1:23" x14ac:dyDescent="0.3">
      <c r="A13" s="28">
        <v>60000000032802</v>
      </c>
      <c r="B13" s="11" t="s">
        <v>46</v>
      </c>
      <c r="C13" s="12">
        <v>0</v>
      </c>
      <c r="D13" s="42">
        <v>8.34</v>
      </c>
      <c r="E13" s="14">
        <f t="shared" si="0"/>
        <v>0</v>
      </c>
      <c r="F13" s="15">
        <v>0</v>
      </c>
      <c r="G13" s="15">
        <v>0</v>
      </c>
      <c r="H13" s="15">
        <f t="shared" si="9"/>
        <v>0</v>
      </c>
      <c r="I13" s="45">
        <v>0</v>
      </c>
      <c r="J13" s="15">
        <v>0</v>
      </c>
      <c r="K13" s="17">
        <f t="shared" si="3"/>
        <v>0</v>
      </c>
      <c r="L13" s="18">
        <f t="shared" si="4"/>
        <v>0</v>
      </c>
      <c r="M13" s="19">
        <f t="shared" si="10"/>
        <v>0</v>
      </c>
      <c r="N13" s="20" t="e">
        <f t="shared" si="5"/>
        <v>#DIV/0!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0</v>
      </c>
      <c r="V13" s="24">
        <f t="shared" si="8"/>
        <v>0</v>
      </c>
      <c r="W13" s="20" t="e">
        <f t="shared" si="2"/>
        <v>#DIV/0!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15">
        <f t="shared" si="9"/>
        <v>0</v>
      </c>
      <c r="I14" s="45">
        <v>0</v>
      </c>
      <c r="J14" s="15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47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47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47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0</v>
      </c>
      <c r="D18" s="42">
        <v>1.1599999999999999</v>
      </c>
      <c r="E18" s="12">
        <f t="shared" si="0"/>
        <v>0</v>
      </c>
      <c r="F18" s="15">
        <v>74231</v>
      </c>
      <c r="G18" s="15">
        <v>418311</v>
      </c>
      <c r="H18" s="15">
        <f t="shared" si="9"/>
        <v>492542</v>
      </c>
      <c r="I18" s="45">
        <v>0</v>
      </c>
      <c r="J18" s="15">
        <v>0</v>
      </c>
      <c r="K18" s="17">
        <f>H18+J18</f>
        <v>492542</v>
      </c>
      <c r="L18" s="18">
        <f t="shared" si="4"/>
        <v>0</v>
      </c>
      <c r="M18" s="19">
        <f t="shared" si="10"/>
        <v>0</v>
      </c>
      <c r="N18" s="20" t="e">
        <f t="shared" si="5"/>
        <v>#DIV/0!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492542</v>
      </c>
      <c r="V18" s="24">
        <f t="shared" si="8"/>
        <v>492542</v>
      </c>
      <c r="W18" s="20" t="e">
        <f t="shared" si="2"/>
        <v>#DIV/0!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45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342621</v>
      </c>
      <c r="D20" s="34"/>
      <c r="E20" s="35">
        <f t="shared" ref="E20:M20" si="11">SUM(E3:E19)</f>
        <v>379783.87176762521</v>
      </c>
      <c r="F20" s="36">
        <f>SUM(F3:F19)</f>
        <v>74231</v>
      </c>
      <c r="G20" s="36">
        <f>SUM(G3:G19)</f>
        <v>476231</v>
      </c>
      <c r="H20" s="36">
        <f t="shared" si="11"/>
        <v>550462</v>
      </c>
      <c r="I20" s="48">
        <f t="shared" si="11"/>
        <v>284701</v>
      </c>
      <c r="J20" s="36">
        <f t="shared" si="11"/>
        <v>0</v>
      </c>
      <c r="K20" s="37">
        <f t="shared" si="11"/>
        <v>550462</v>
      </c>
      <c r="L20" s="38">
        <f t="shared" si="11"/>
        <v>57920</v>
      </c>
      <c r="M20" s="38">
        <f t="shared" si="11"/>
        <v>313579.68659972097</v>
      </c>
      <c r="N20" s="20">
        <f t="shared" si="5"/>
        <v>0.82567931371132064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835163</v>
      </c>
      <c r="V20" s="39"/>
    </row>
    <row r="23" spans="1:23" x14ac:dyDescent="0.3">
      <c r="M23" s="49"/>
    </row>
  </sheetData>
  <conditionalFormatting sqref="W3:W19 N3:N20">
    <cfRule type="cellIs" dxfId="233" priority="7" operator="between">
      <formula>0.8</formula>
      <formula>1</formula>
    </cfRule>
    <cfRule type="cellIs" dxfId="232" priority="8" operator="lessThan">
      <formula>0.8</formula>
    </cfRule>
    <cfRule type="cellIs" dxfId="231" priority="9" operator="greaterThan">
      <formula>1</formula>
    </cfRule>
  </conditionalFormatting>
  <conditionalFormatting sqref="N13">
    <cfRule type="cellIs" dxfId="230" priority="4" operator="between">
      <formula>0.8</formula>
      <formula>1</formula>
    </cfRule>
    <cfRule type="cellIs" dxfId="229" priority="5" operator="lessThan">
      <formula>0.8</formula>
    </cfRule>
    <cfRule type="cellIs" dxfId="228" priority="6" operator="greaterThan">
      <formula>1</formula>
    </cfRule>
  </conditionalFormatting>
  <conditionalFormatting sqref="W13">
    <cfRule type="cellIs" dxfId="227" priority="1" operator="between">
      <formula>0.8</formula>
      <formula>1</formula>
    </cfRule>
    <cfRule type="cellIs" dxfId="226" priority="2" operator="lessThan">
      <formula>0.8</formula>
    </cfRule>
    <cfRule type="cellIs" dxfId="225" priority="3" operator="greaterThan">
      <formula>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8C31A-57EC-4A9F-9BB9-48FEC19C5257}">
  <dimension ref="A1:W23"/>
  <sheetViews>
    <sheetView workbookViewId="0">
      <selection activeCell="C23" sqref="C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83</v>
      </c>
      <c r="L2" s="7" t="s">
        <v>14</v>
      </c>
      <c r="M2" s="7" t="s">
        <v>15</v>
      </c>
      <c r="N2" s="7" t="s">
        <v>16</v>
      </c>
      <c r="O2" s="8" t="s">
        <v>77</v>
      </c>
      <c r="P2" s="9" t="s">
        <v>78</v>
      </c>
      <c r="Q2" s="9" t="s">
        <v>79</v>
      </c>
      <c r="R2" s="9" t="s">
        <v>80</v>
      </c>
      <c r="S2" s="8" t="s">
        <v>81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11" t="s">
        <v>27</v>
      </c>
      <c r="C3" s="12">
        <v>0</v>
      </c>
      <c r="D3" s="42">
        <v>2.8923780588381258</v>
      </c>
      <c r="E3" s="14">
        <f t="shared" ref="E3:E18" si="0">C3*D3</f>
        <v>0</v>
      </c>
      <c r="F3" s="15">
        <v>36715</v>
      </c>
      <c r="G3" s="15">
        <v>0</v>
      </c>
      <c r="H3" s="15">
        <f>F3+G3</f>
        <v>36715</v>
      </c>
      <c r="I3" s="16">
        <v>0</v>
      </c>
      <c r="J3" s="15">
        <v>0</v>
      </c>
      <c r="K3" s="17">
        <f>H3+J3</f>
        <v>36715</v>
      </c>
      <c r="L3" s="18">
        <f>C3-I3</f>
        <v>0</v>
      </c>
      <c r="M3" s="19">
        <f t="shared" ref="M3" si="1">+I3*D3</f>
        <v>0</v>
      </c>
      <c r="N3" s="20" t="e">
        <f>M3/E3</f>
        <v>#DIV/0!</v>
      </c>
      <c r="O3" s="21">
        <v>0</v>
      </c>
      <c r="P3" s="22">
        <v>185000</v>
      </c>
      <c r="Q3" s="21">
        <v>129500</v>
      </c>
      <c r="R3" s="21">
        <v>148000</v>
      </c>
      <c r="S3" s="21">
        <v>55500</v>
      </c>
      <c r="T3" s="21">
        <f>O3+P3+Q3+R3+S3</f>
        <v>518000</v>
      </c>
      <c r="U3" s="24">
        <f>I3+K3+T3</f>
        <v>554715</v>
      </c>
      <c r="V3" s="24">
        <f>U3-C3</f>
        <v>554715</v>
      </c>
      <c r="W3" s="20" t="e">
        <f t="shared" ref="W3:W18" si="2">U3/C3</f>
        <v>#DIV/0!</v>
      </c>
    </row>
    <row r="4" spans="1:23" x14ac:dyDescent="0.3">
      <c r="A4" s="11" t="s">
        <v>28</v>
      </c>
      <c r="B4" s="11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15">
        <f>F4+G4</f>
        <v>0</v>
      </c>
      <c r="I4" s="15">
        <v>0</v>
      </c>
      <c r="J4" s="15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22">
        <v>0</v>
      </c>
      <c r="Q4" s="21">
        <v>0</v>
      </c>
      <c r="R4" s="21">
        <v>0</v>
      </c>
      <c r="S4" s="21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11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0</v>
      </c>
      <c r="H5" s="15">
        <f t="shared" ref="H5:H19" si="9">F5+G5</f>
        <v>0</v>
      </c>
      <c r="I5" s="56">
        <v>142621</v>
      </c>
      <c r="J5" s="15">
        <v>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</v>
      </c>
      <c r="P5" s="22">
        <v>0</v>
      </c>
      <c r="Q5" s="21">
        <v>0</v>
      </c>
      <c r="R5" s="25">
        <v>0</v>
      </c>
      <c r="S5" s="21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11" t="s">
        <v>33</v>
      </c>
      <c r="C6" s="12">
        <v>0</v>
      </c>
      <c r="D6" s="42">
        <v>2.1696780588381257</v>
      </c>
      <c r="E6" s="12">
        <f t="shared" si="0"/>
        <v>0</v>
      </c>
      <c r="F6" s="15">
        <v>0</v>
      </c>
      <c r="G6" s="15">
        <v>0</v>
      </c>
      <c r="H6" s="15">
        <f t="shared" si="9"/>
        <v>0</v>
      </c>
      <c r="I6" s="56">
        <v>0</v>
      </c>
      <c r="J6" s="15">
        <v>0</v>
      </c>
      <c r="K6" s="17">
        <f t="shared" si="3"/>
        <v>0</v>
      </c>
      <c r="L6" s="18">
        <f t="shared" si="4"/>
        <v>0</v>
      </c>
      <c r="M6" s="19">
        <f t="shared" si="10"/>
        <v>0</v>
      </c>
      <c r="N6" s="20" t="e">
        <f t="shared" si="5"/>
        <v>#DIV/0!</v>
      </c>
      <c r="O6" s="21">
        <v>0</v>
      </c>
      <c r="P6" s="22">
        <v>39000</v>
      </c>
      <c r="Q6" s="21">
        <v>0</v>
      </c>
      <c r="R6" s="57">
        <v>117000</v>
      </c>
      <c r="S6" s="57">
        <v>117000</v>
      </c>
      <c r="T6" s="21">
        <f t="shared" si="6"/>
        <v>273000</v>
      </c>
      <c r="U6" s="24">
        <f t="shared" si="7"/>
        <v>273000</v>
      </c>
      <c r="V6" s="24">
        <f t="shared" si="8"/>
        <v>273000</v>
      </c>
      <c r="W6" s="20" t="e">
        <f t="shared" si="2"/>
        <v>#DIV/0!</v>
      </c>
    </row>
    <row r="7" spans="1:23" x14ac:dyDescent="0.3">
      <c r="A7" s="11" t="s">
        <v>34</v>
      </c>
      <c r="B7" s="11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15">
        <f t="shared" si="9"/>
        <v>0</v>
      </c>
      <c r="I7" s="56">
        <v>0</v>
      </c>
      <c r="J7" s="15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11" t="s">
        <v>37</v>
      </c>
      <c r="C8" s="12">
        <v>200000</v>
      </c>
      <c r="D8" s="42">
        <v>1.1430280588381259</v>
      </c>
      <c r="E8" s="14">
        <f t="shared" si="0"/>
        <v>228605.61176762517</v>
      </c>
      <c r="F8" s="15">
        <v>0</v>
      </c>
      <c r="G8" s="15">
        <v>0</v>
      </c>
      <c r="H8" s="15">
        <v>0</v>
      </c>
      <c r="I8" s="58">
        <v>199980</v>
      </c>
      <c r="J8" s="16">
        <v>0</v>
      </c>
      <c r="K8" s="17">
        <f>H8+J8</f>
        <v>0</v>
      </c>
      <c r="L8" s="18">
        <f t="shared" si="4"/>
        <v>20</v>
      </c>
      <c r="M8" s="19">
        <f t="shared" si="10"/>
        <v>228582.75120644842</v>
      </c>
      <c r="N8" s="20">
        <f t="shared" si="5"/>
        <v>0.99990000000000001</v>
      </c>
      <c r="O8" s="21">
        <v>0</v>
      </c>
      <c r="P8" s="22">
        <v>31500</v>
      </c>
      <c r="Q8" s="21">
        <v>0</v>
      </c>
      <c r="R8" s="21">
        <v>0</v>
      </c>
      <c r="S8" s="21">
        <v>0</v>
      </c>
      <c r="T8" s="21">
        <f t="shared" si="6"/>
        <v>31500</v>
      </c>
      <c r="U8" s="24">
        <f t="shared" si="7"/>
        <v>231480</v>
      </c>
      <c r="V8" s="24">
        <f t="shared" si="8"/>
        <v>31480</v>
      </c>
      <c r="W8" s="20">
        <f t="shared" si="2"/>
        <v>1.1574</v>
      </c>
    </row>
    <row r="9" spans="1:23" x14ac:dyDescent="0.3">
      <c r="A9" s="11" t="s">
        <v>38</v>
      </c>
      <c r="B9" s="11" t="s">
        <v>39</v>
      </c>
      <c r="C9" s="12">
        <v>0</v>
      </c>
      <c r="D9" s="42">
        <v>0.63422805883812572</v>
      </c>
      <c r="E9" s="14">
        <f t="shared" si="0"/>
        <v>0</v>
      </c>
      <c r="F9" s="15">
        <v>0</v>
      </c>
      <c r="G9" s="15">
        <v>0</v>
      </c>
      <c r="H9" s="15">
        <f t="shared" si="9"/>
        <v>0</v>
      </c>
      <c r="I9" s="58">
        <v>0</v>
      </c>
      <c r="J9" s="15">
        <v>0</v>
      </c>
      <c r="K9" s="17">
        <f>H9+J9</f>
        <v>0</v>
      </c>
      <c r="L9" s="18">
        <f t="shared" si="4"/>
        <v>0</v>
      </c>
      <c r="M9" s="19">
        <f t="shared" si="10"/>
        <v>0</v>
      </c>
      <c r="N9" s="20" t="e">
        <f t="shared" si="5"/>
        <v>#DIV/0!</v>
      </c>
      <c r="O9" s="21">
        <v>0</v>
      </c>
      <c r="P9" s="22">
        <v>440000</v>
      </c>
      <c r="Q9" s="21">
        <v>0</v>
      </c>
      <c r="R9" s="21">
        <v>264000</v>
      </c>
      <c r="S9" s="21">
        <v>264000</v>
      </c>
      <c r="T9" s="21">
        <f t="shared" si="6"/>
        <v>968000</v>
      </c>
      <c r="U9" s="24">
        <f t="shared" si="7"/>
        <v>968000</v>
      </c>
      <c r="V9" s="24">
        <f t="shared" si="8"/>
        <v>968000</v>
      </c>
      <c r="W9" s="20" t="e">
        <f t="shared" si="2"/>
        <v>#DIV/0!</v>
      </c>
    </row>
    <row r="10" spans="1:23" x14ac:dyDescent="0.3">
      <c r="A10" s="11" t="s">
        <v>40</v>
      </c>
      <c r="B10" s="11" t="s">
        <v>41</v>
      </c>
      <c r="C10" s="12">
        <v>0</v>
      </c>
      <c r="D10" s="42">
        <v>0.89352805883812592</v>
      </c>
      <c r="E10" s="12">
        <f t="shared" si="0"/>
        <v>0</v>
      </c>
      <c r="F10" s="16">
        <v>0</v>
      </c>
      <c r="G10" s="16">
        <v>0</v>
      </c>
      <c r="H10" s="15">
        <f t="shared" si="9"/>
        <v>0</v>
      </c>
      <c r="I10" s="56">
        <v>0</v>
      </c>
      <c r="J10" s="16">
        <v>0</v>
      </c>
      <c r="K10" s="17">
        <f>H10+J10</f>
        <v>0</v>
      </c>
      <c r="L10" s="18">
        <f t="shared" si="4"/>
        <v>0</v>
      </c>
      <c r="M10" s="19">
        <f t="shared" si="10"/>
        <v>0</v>
      </c>
      <c r="N10" s="20" t="e">
        <f t="shared" si="5"/>
        <v>#DIV/0!</v>
      </c>
      <c r="O10" s="21">
        <v>44000</v>
      </c>
      <c r="P10" s="22">
        <v>132000</v>
      </c>
      <c r="Q10" s="21">
        <v>264000</v>
      </c>
      <c r="R10" s="21">
        <v>0</v>
      </c>
      <c r="S10" s="21">
        <v>0</v>
      </c>
      <c r="T10" s="21">
        <f t="shared" si="6"/>
        <v>440000</v>
      </c>
      <c r="U10" s="24">
        <f t="shared" si="7"/>
        <v>440000</v>
      </c>
      <c r="V10" s="24">
        <f t="shared" si="8"/>
        <v>440000</v>
      </c>
      <c r="W10" s="20" t="e">
        <f t="shared" si="2"/>
        <v>#DIV/0!</v>
      </c>
    </row>
    <row r="11" spans="1:23" x14ac:dyDescent="0.3">
      <c r="A11" s="27" t="s">
        <v>42</v>
      </c>
      <c r="B11" s="11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9"/>
        <v>0</v>
      </c>
      <c r="I11" s="56">
        <v>0</v>
      </c>
      <c r="J11" s="15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0</v>
      </c>
      <c r="D12" s="42">
        <v>3.97</v>
      </c>
      <c r="E12" s="14">
        <f t="shared" si="0"/>
        <v>0</v>
      </c>
      <c r="F12" s="15">
        <v>15996</v>
      </c>
      <c r="G12" s="15">
        <v>0</v>
      </c>
      <c r="H12" s="15">
        <f t="shared" si="9"/>
        <v>15996</v>
      </c>
      <c r="I12" s="56">
        <v>0</v>
      </c>
      <c r="J12" s="15">
        <v>0</v>
      </c>
      <c r="K12" s="17">
        <f t="shared" si="3"/>
        <v>15996</v>
      </c>
      <c r="L12" s="18">
        <f>C12-I12</f>
        <v>0</v>
      </c>
      <c r="M12" s="19">
        <f t="shared" si="10"/>
        <v>0</v>
      </c>
      <c r="N12" s="20" t="e">
        <f t="shared" si="5"/>
        <v>#DIV/0!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15996</v>
      </c>
      <c r="V12" s="24">
        <f t="shared" si="8"/>
        <v>15996</v>
      </c>
      <c r="W12" s="20" t="e">
        <f t="shared" si="2"/>
        <v>#DIV/0!</v>
      </c>
    </row>
    <row r="13" spans="1:23" x14ac:dyDescent="0.3">
      <c r="A13" s="28">
        <v>60000000032802</v>
      </c>
      <c r="B13" s="11" t="s">
        <v>46</v>
      </c>
      <c r="C13" s="12">
        <v>0</v>
      </c>
      <c r="D13" s="42">
        <v>8.34</v>
      </c>
      <c r="E13" s="14">
        <f t="shared" si="0"/>
        <v>0</v>
      </c>
      <c r="F13" s="15">
        <v>6487</v>
      </c>
      <c r="G13" s="15">
        <v>0</v>
      </c>
      <c r="H13" s="15">
        <f t="shared" si="9"/>
        <v>6487</v>
      </c>
      <c r="I13" s="56">
        <v>0</v>
      </c>
      <c r="J13" s="15">
        <v>0</v>
      </c>
      <c r="K13" s="17">
        <f t="shared" si="3"/>
        <v>6487</v>
      </c>
      <c r="L13" s="18">
        <f t="shared" si="4"/>
        <v>0</v>
      </c>
      <c r="M13" s="19">
        <f t="shared" si="10"/>
        <v>0</v>
      </c>
      <c r="N13" s="20" t="e">
        <f t="shared" si="5"/>
        <v>#DIV/0!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6487</v>
      </c>
      <c r="V13" s="24">
        <f t="shared" si="8"/>
        <v>6487</v>
      </c>
      <c r="W13" s="20" t="e">
        <f t="shared" si="2"/>
        <v>#DIV/0!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15">
        <f t="shared" si="9"/>
        <v>0</v>
      </c>
      <c r="I14" s="56">
        <v>0</v>
      </c>
      <c r="J14" s="15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59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59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59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0</v>
      </c>
      <c r="D18" s="42">
        <v>1.1599999999999999</v>
      </c>
      <c r="E18" s="12">
        <f t="shared" si="0"/>
        <v>0</v>
      </c>
      <c r="F18" s="15">
        <v>174610</v>
      </c>
      <c r="G18" s="15">
        <v>118310</v>
      </c>
      <c r="H18" s="15">
        <f t="shared" si="9"/>
        <v>292920</v>
      </c>
      <c r="I18" s="56">
        <v>300000</v>
      </c>
      <c r="J18" s="15">
        <v>0</v>
      </c>
      <c r="K18" s="17">
        <f>H18+J18</f>
        <v>292920</v>
      </c>
      <c r="L18" s="18">
        <f t="shared" si="4"/>
        <v>-300000</v>
      </c>
      <c r="M18" s="19">
        <f t="shared" si="10"/>
        <v>348000</v>
      </c>
      <c r="N18" s="20" t="e">
        <f t="shared" si="5"/>
        <v>#DIV/0!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592920</v>
      </c>
      <c r="V18" s="24">
        <f t="shared" si="8"/>
        <v>592920</v>
      </c>
      <c r="W18" s="20" t="e">
        <f t="shared" si="2"/>
        <v>#DIV/0!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342621</v>
      </c>
      <c r="D20" s="34"/>
      <c r="E20" s="35">
        <f t="shared" ref="E20:M20" si="11">SUM(E3:E19)</f>
        <v>379783.87176762521</v>
      </c>
      <c r="F20" s="36">
        <f>SUM(F3:F19)</f>
        <v>233808</v>
      </c>
      <c r="G20" s="36">
        <f>SUM(G3:G19)</f>
        <v>118310</v>
      </c>
      <c r="H20" s="36">
        <f t="shared" si="11"/>
        <v>352118</v>
      </c>
      <c r="I20" s="48">
        <f t="shared" si="11"/>
        <v>642601</v>
      </c>
      <c r="J20" s="36">
        <f t="shared" si="11"/>
        <v>0</v>
      </c>
      <c r="K20" s="37">
        <f t="shared" si="11"/>
        <v>352118</v>
      </c>
      <c r="L20" s="38">
        <f t="shared" si="11"/>
        <v>-299980</v>
      </c>
      <c r="M20" s="38">
        <f t="shared" si="11"/>
        <v>727761.01120644843</v>
      </c>
      <c r="N20" s="20">
        <f t="shared" si="5"/>
        <v>1.9162504395440381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994719</v>
      </c>
      <c r="V20" s="39"/>
    </row>
    <row r="23" spans="1:23" x14ac:dyDescent="0.3">
      <c r="M23" s="49"/>
    </row>
  </sheetData>
  <conditionalFormatting sqref="W3:W19 N3:N20">
    <cfRule type="cellIs" dxfId="224" priority="7" operator="between">
      <formula>0.8</formula>
      <formula>1</formula>
    </cfRule>
    <cfRule type="cellIs" dxfId="223" priority="8" operator="lessThan">
      <formula>0.8</formula>
    </cfRule>
    <cfRule type="cellIs" dxfId="222" priority="9" operator="greaterThan">
      <formula>1</formula>
    </cfRule>
  </conditionalFormatting>
  <conditionalFormatting sqref="N13">
    <cfRule type="cellIs" dxfId="221" priority="4" operator="between">
      <formula>0.8</formula>
      <formula>1</formula>
    </cfRule>
    <cfRule type="cellIs" dxfId="220" priority="5" operator="lessThan">
      <formula>0.8</formula>
    </cfRule>
    <cfRule type="cellIs" dxfId="219" priority="6" operator="greaterThan">
      <formula>1</formula>
    </cfRule>
  </conditionalFormatting>
  <conditionalFormatting sqref="W13">
    <cfRule type="cellIs" dxfId="218" priority="1" operator="between">
      <formula>0.8</formula>
      <formula>1</formula>
    </cfRule>
    <cfRule type="cellIs" dxfId="217" priority="2" operator="lessThan">
      <formula>0.8</formula>
    </cfRule>
    <cfRule type="cellIs" dxfId="216" priority="3" operator="greaterThan">
      <formula>1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9261B-2C61-4EBF-97E1-591D50875312}">
  <dimension ref="A1:W23"/>
  <sheetViews>
    <sheetView workbookViewId="0">
      <selection activeCell="J25" sqref="J25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84</v>
      </c>
      <c r="L2" s="7" t="s">
        <v>14</v>
      </c>
      <c r="M2" s="7" t="s">
        <v>15</v>
      </c>
      <c r="N2" s="7" t="s">
        <v>16</v>
      </c>
      <c r="O2" s="8" t="s">
        <v>77</v>
      </c>
      <c r="P2" s="9" t="s">
        <v>78</v>
      </c>
      <c r="Q2" s="9" t="s">
        <v>79</v>
      </c>
      <c r="R2" s="9" t="s">
        <v>80</v>
      </c>
      <c r="S2" s="8" t="s">
        <v>81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11" t="s">
        <v>27</v>
      </c>
      <c r="C3" s="12">
        <v>387639</v>
      </c>
      <c r="D3" s="42">
        <v>2.8923780588381258</v>
      </c>
      <c r="E3" s="14">
        <f t="shared" ref="E3:E18" si="0">C3*D3</f>
        <v>1121198.5383499523</v>
      </c>
      <c r="F3" s="15">
        <v>0</v>
      </c>
      <c r="G3" s="15">
        <v>0</v>
      </c>
      <c r="H3" s="15">
        <f>F3+G3</f>
        <v>0</v>
      </c>
      <c r="I3" s="16">
        <v>92091</v>
      </c>
      <c r="J3" s="15">
        <v>0</v>
      </c>
      <c r="K3" s="17">
        <f>H3+J3</f>
        <v>0</v>
      </c>
      <c r="L3" s="18">
        <f>C3-I3</f>
        <v>295548</v>
      </c>
      <c r="M3" s="19">
        <f t="shared" ref="M3" si="1">+I3*D3</f>
        <v>266361.98781646183</v>
      </c>
      <c r="N3" s="20">
        <f>M3/E3</f>
        <v>0.23756897525790746</v>
      </c>
      <c r="O3" s="21">
        <v>0</v>
      </c>
      <c r="P3" s="22">
        <v>0</v>
      </c>
      <c r="Q3" s="21">
        <v>185000</v>
      </c>
      <c r="R3" s="21">
        <v>148000</v>
      </c>
      <c r="S3" s="21">
        <v>55500</v>
      </c>
      <c r="T3" s="21">
        <f>O3+P3+Q3+R3+S3</f>
        <v>388500</v>
      </c>
      <c r="U3" s="24">
        <f>I3+K3+T3</f>
        <v>480591</v>
      </c>
      <c r="V3" s="24">
        <f>U3-C3</f>
        <v>92952</v>
      </c>
      <c r="W3" s="20">
        <f t="shared" ref="W3:W18" si="2">U3/C3</f>
        <v>1.2397901139978176</v>
      </c>
    </row>
    <row r="4" spans="1:23" x14ac:dyDescent="0.3">
      <c r="A4" s="11" t="s">
        <v>28</v>
      </c>
      <c r="B4" s="11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15">
        <f>F4+G4</f>
        <v>0</v>
      </c>
      <c r="I4" s="15">
        <v>0</v>
      </c>
      <c r="J4" s="15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22">
        <v>0</v>
      </c>
      <c r="Q4" s="21">
        <v>0</v>
      </c>
      <c r="R4" s="21">
        <v>0</v>
      </c>
      <c r="S4" s="21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11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0</v>
      </c>
      <c r="H5" s="15">
        <f t="shared" ref="H5:H19" si="9">F5+G5</f>
        <v>0</v>
      </c>
      <c r="I5" s="56">
        <v>142621</v>
      </c>
      <c r="J5" s="15">
        <v>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</v>
      </c>
      <c r="P5" s="22">
        <v>0</v>
      </c>
      <c r="Q5" s="21">
        <v>0</v>
      </c>
      <c r="R5" s="25">
        <v>0</v>
      </c>
      <c r="S5" s="21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11" t="s">
        <v>33</v>
      </c>
      <c r="C6" s="12">
        <v>271604</v>
      </c>
      <c r="D6" s="42">
        <v>2.1696780588381257</v>
      </c>
      <c r="E6" s="12">
        <f t="shared" si="0"/>
        <v>589293.23949267028</v>
      </c>
      <c r="F6" s="15">
        <v>0</v>
      </c>
      <c r="G6" s="15">
        <v>0</v>
      </c>
      <c r="H6" s="15">
        <f t="shared" si="9"/>
        <v>0</v>
      </c>
      <c r="I6" s="56">
        <v>0</v>
      </c>
      <c r="J6" s="15">
        <v>0</v>
      </c>
      <c r="K6" s="17">
        <f t="shared" si="3"/>
        <v>0</v>
      </c>
      <c r="L6" s="18">
        <f t="shared" si="4"/>
        <v>271604</v>
      </c>
      <c r="M6" s="19">
        <f t="shared" si="10"/>
        <v>0</v>
      </c>
      <c r="N6" s="20">
        <f t="shared" si="5"/>
        <v>0</v>
      </c>
      <c r="O6" s="21">
        <v>0</v>
      </c>
      <c r="P6" s="22">
        <v>0</v>
      </c>
      <c r="Q6" s="21">
        <v>39000</v>
      </c>
      <c r="R6" s="25">
        <v>0</v>
      </c>
      <c r="S6" s="25">
        <v>0</v>
      </c>
      <c r="T6" s="21">
        <f t="shared" si="6"/>
        <v>39000</v>
      </c>
      <c r="U6" s="24">
        <f t="shared" si="7"/>
        <v>39000</v>
      </c>
      <c r="V6" s="24">
        <f t="shared" si="8"/>
        <v>-232604</v>
      </c>
      <c r="W6" s="20">
        <f t="shared" si="2"/>
        <v>0.143591405133945</v>
      </c>
    </row>
    <row r="7" spans="1:23" x14ac:dyDescent="0.3">
      <c r="A7" s="11" t="s">
        <v>34</v>
      </c>
      <c r="B7" s="11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15">
        <f t="shared" si="9"/>
        <v>0</v>
      </c>
      <c r="I7" s="56">
        <v>0</v>
      </c>
      <c r="J7" s="15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11" t="s">
        <v>37</v>
      </c>
      <c r="C8" s="12">
        <v>231500</v>
      </c>
      <c r="D8" s="42">
        <v>1.1430280588381259</v>
      </c>
      <c r="E8" s="14">
        <f t="shared" si="0"/>
        <v>264610.99562102614</v>
      </c>
      <c r="F8" s="15">
        <v>0</v>
      </c>
      <c r="G8" s="15">
        <v>0</v>
      </c>
      <c r="H8" s="15">
        <v>0</v>
      </c>
      <c r="I8" s="58">
        <v>199980</v>
      </c>
      <c r="J8" s="16">
        <v>0</v>
      </c>
      <c r="K8" s="17">
        <f>H8+J8</f>
        <v>0</v>
      </c>
      <c r="L8" s="18">
        <f t="shared" si="4"/>
        <v>31520</v>
      </c>
      <c r="M8" s="19">
        <f t="shared" si="10"/>
        <v>228582.75120644842</v>
      </c>
      <c r="N8" s="20">
        <f t="shared" si="5"/>
        <v>0.86384449244060479</v>
      </c>
      <c r="O8" s="21">
        <v>0</v>
      </c>
      <c r="P8" s="22">
        <v>0</v>
      </c>
      <c r="Q8" s="21">
        <v>31500</v>
      </c>
      <c r="R8" s="21">
        <v>0</v>
      </c>
      <c r="S8" s="21">
        <v>0</v>
      </c>
      <c r="T8" s="21">
        <f t="shared" si="6"/>
        <v>31500</v>
      </c>
      <c r="U8" s="24">
        <f t="shared" si="7"/>
        <v>231480</v>
      </c>
      <c r="V8" s="24">
        <f t="shared" si="8"/>
        <v>-20</v>
      </c>
      <c r="W8" s="20">
        <f t="shared" si="2"/>
        <v>0.99991360691144704</v>
      </c>
    </row>
    <row r="9" spans="1:23" x14ac:dyDescent="0.3">
      <c r="A9" s="11" t="s">
        <v>38</v>
      </c>
      <c r="B9" s="11" t="s">
        <v>39</v>
      </c>
      <c r="C9" s="12">
        <v>436500</v>
      </c>
      <c r="D9" s="42">
        <v>0.63422805883812572</v>
      </c>
      <c r="E9" s="14">
        <f t="shared" si="0"/>
        <v>276840.54768284189</v>
      </c>
      <c r="F9" s="15">
        <v>0</v>
      </c>
      <c r="G9" s="15">
        <v>0</v>
      </c>
      <c r="H9" s="15">
        <f t="shared" si="9"/>
        <v>0</v>
      </c>
      <c r="I9" s="58">
        <v>0</v>
      </c>
      <c r="J9" s="15">
        <v>0</v>
      </c>
      <c r="K9" s="17">
        <f>H9+J9</f>
        <v>0</v>
      </c>
      <c r="L9" s="18">
        <f t="shared" si="4"/>
        <v>436500</v>
      </c>
      <c r="M9" s="19">
        <f t="shared" si="10"/>
        <v>0</v>
      </c>
      <c r="N9" s="20">
        <f t="shared" si="5"/>
        <v>0</v>
      </c>
      <c r="O9" s="21">
        <v>0</v>
      </c>
      <c r="P9" s="22">
        <v>0</v>
      </c>
      <c r="Q9" s="21">
        <v>425000</v>
      </c>
      <c r="R9" s="21">
        <v>528000</v>
      </c>
      <c r="S9" s="21">
        <v>0</v>
      </c>
      <c r="T9" s="21">
        <f t="shared" si="6"/>
        <v>953000</v>
      </c>
      <c r="U9" s="24">
        <f t="shared" si="7"/>
        <v>953000</v>
      </c>
      <c r="V9" s="24">
        <f t="shared" si="8"/>
        <v>516500</v>
      </c>
      <c r="W9" s="20">
        <f t="shared" si="2"/>
        <v>2.1832760595647192</v>
      </c>
    </row>
    <row r="10" spans="1:23" x14ac:dyDescent="0.3">
      <c r="A10" s="11" t="s">
        <v>40</v>
      </c>
      <c r="B10" s="11" t="s">
        <v>41</v>
      </c>
      <c r="C10" s="12">
        <v>349200</v>
      </c>
      <c r="D10" s="42">
        <v>0.89352805883812592</v>
      </c>
      <c r="E10" s="12">
        <f t="shared" si="0"/>
        <v>312019.99814627354</v>
      </c>
      <c r="F10" s="16">
        <v>0</v>
      </c>
      <c r="G10" s="16">
        <v>0</v>
      </c>
      <c r="H10" s="15">
        <f t="shared" si="9"/>
        <v>0</v>
      </c>
      <c r="I10" s="56">
        <v>0</v>
      </c>
      <c r="J10" s="16">
        <v>0</v>
      </c>
      <c r="K10" s="17">
        <f>H10+J10</f>
        <v>0</v>
      </c>
      <c r="L10" s="18">
        <f t="shared" si="4"/>
        <v>349200</v>
      </c>
      <c r="M10" s="19">
        <f t="shared" si="10"/>
        <v>0</v>
      </c>
      <c r="N10" s="20">
        <f t="shared" si="5"/>
        <v>0</v>
      </c>
      <c r="O10" s="21">
        <v>0</v>
      </c>
      <c r="P10" s="22">
        <v>0</v>
      </c>
      <c r="Q10" s="21">
        <v>440000</v>
      </c>
      <c r="R10" s="21">
        <v>0</v>
      </c>
      <c r="S10" s="21">
        <v>0</v>
      </c>
      <c r="T10" s="21">
        <f t="shared" si="6"/>
        <v>440000</v>
      </c>
      <c r="U10" s="24">
        <f t="shared" si="7"/>
        <v>440000</v>
      </c>
      <c r="V10" s="24">
        <f t="shared" si="8"/>
        <v>90800</v>
      </c>
      <c r="W10" s="20">
        <f t="shared" si="2"/>
        <v>1.2600229095074456</v>
      </c>
    </row>
    <row r="11" spans="1:23" x14ac:dyDescent="0.3">
      <c r="A11" s="27" t="s">
        <v>42</v>
      </c>
      <c r="B11" s="11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9"/>
        <v>0</v>
      </c>
      <c r="I11" s="56">
        <v>0</v>
      </c>
      <c r="J11" s="15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16000</v>
      </c>
      <c r="D12" s="42">
        <v>3.97</v>
      </c>
      <c r="E12" s="14">
        <f t="shared" si="0"/>
        <v>63520</v>
      </c>
      <c r="F12" s="15">
        <v>15996</v>
      </c>
      <c r="G12" s="15">
        <v>0</v>
      </c>
      <c r="H12" s="15">
        <f t="shared" si="9"/>
        <v>15996</v>
      </c>
      <c r="I12" s="56">
        <v>0</v>
      </c>
      <c r="J12" s="15">
        <v>0</v>
      </c>
      <c r="K12" s="17">
        <f t="shared" si="3"/>
        <v>15996</v>
      </c>
      <c r="L12" s="18">
        <f>C12-I12</f>
        <v>16000</v>
      </c>
      <c r="M12" s="19">
        <f t="shared" si="10"/>
        <v>0</v>
      </c>
      <c r="N12" s="20">
        <f t="shared" si="5"/>
        <v>0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15996</v>
      </c>
      <c r="V12" s="24">
        <f t="shared" si="8"/>
        <v>-4</v>
      </c>
      <c r="W12" s="20">
        <f t="shared" si="2"/>
        <v>0.99975000000000003</v>
      </c>
    </row>
    <row r="13" spans="1:23" x14ac:dyDescent="0.3">
      <c r="A13" s="28">
        <v>60000000032802</v>
      </c>
      <c r="B13" s="11" t="s">
        <v>46</v>
      </c>
      <c r="C13" s="12">
        <v>6500</v>
      </c>
      <c r="D13" s="42">
        <v>8.34</v>
      </c>
      <c r="E13" s="14">
        <f t="shared" si="0"/>
        <v>54210</v>
      </c>
      <c r="F13" s="15">
        <v>6487</v>
      </c>
      <c r="G13" s="15">
        <v>0</v>
      </c>
      <c r="H13" s="15">
        <f t="shared" si="9"/>
        <v>6487</v>
      </c>
      <c r="I13" s="56">
        <v>0</v>
      </c>
      <c r="J13" s="15">
        <v>0</v>
      </c>
      <c r="K13" s="17">
        <f t="shared" si="3"/>
        <v>6487</v>
      </c>
      <c r="L13" s="18">
        <f t="shared" si="4"/>
        <v>6500</v>
      </c>
      <c r="M13" s="19">
        <f t="shared" si="10"/>
        <v>0</v>
      </c>
      <c r="N13" s="20">
        <f t="shared" si="5"/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6487</v>
      </c>
      <c r="V13" s="24">
        <f t="shared" si="8"/>
        <v>-13</v>
      </c>
      <c r="W13" s="20">
        <f t="shared" si="2"/>
        <v>0.998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15">
        <f t="shared" si="9"/>
        <v>0</v>
      </c>
      <c r="I14" s="56">
        <v>0</v>
      </c>
      <c r="J14" s="15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59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59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59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422547</v>
      </c>
      <c r="D18" s="42">
        <v>1.1599999999999999</v>
      </c>
      <c r="E18" s="12">
        <f t="shared" si="0"/>
        <v>490154.51999999996</v>
      </c>
      <c r="F18" s="15">
        <v>174610</v>
      </c>
      <c r="G18" s="15">
        <v>118310</v>
      </c>
      <c r="H18" s="15">
        <f t="shared" si="9"/>
        <v>292920</v>
      </c>
      <c r="I18" s="56">
        <v>300000</v>
      </c>
      <c r="J18" s="15">
        <v>0</v>
      </c>
      <c r="K18" s="17">
        <f>H18+J18</f>
        <v>292920</v>
      </c>
      <c r="L18" s="18">
        <f t="shared" si="4"/>
        <v>122547</v>
      </c>
      <c r="M18" s="19">
        <f t="shared" si="10"/>
        <v>348000</v>
      </c>
      <c r="N18" s="20">
        <f t="shared" si="5"/>
        <v>0.70998019155265579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592920</v>
      </c>
      <c r="V18" s="24">
        <f t="shared" si="8"/>
        <v>170373</v>
      </c>
      <c r="W18" s="20">
        <f t="shared" si="2"/>
        <v>1.4032048505846686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2264111</v>
      </c>
      <c r="D20" s="34"/>
      <c r="E20" s="35">
        <f t="shared" ref="E20:M20" si="11">SUM(E3:E19)</f>
        <v>3323026.099292764</v>
      </c>
      <c r="F20" s="36">
        <f>SUM(F3:F19)</f>
        <v>197093</v>
      </c>
      <c r="G20" s="36">
        <f>SUM(G3:G19)</f>
        <v>118310</v>
      </c>
      <c r="H20" s="36">
        <f t="shared" si="11"/>
        <v>315403</v>
      </c>
      <c r="I20" s="48">
        <f t="shared" si="11"/>
        <v>734692</v>
      </c>
      <c r="J20" s="36">
        <f t="shared" si="11"/>
        <v>0</v>
      </c>
      <c r="K20" s="37">
        <f t="shared" si="11"/>
        <v>315403</v>
      </c>
      <c r="L20" s="38">
        <f t="shared" si="11"/>
        <v>1529419</v>
      </c>
      <c r="M20" s="38">
        <f t="shared" si="11"/>
        <v>994122.99902291026</v>
      </c>
      <c r="N20" s="20">
        <f t="shared" si="5"/>
        <v>0.29916195940636409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1050095</v>
      </c>
      <c r="V20" s="39"/>
    </row>
    <row r="23" spans="1:23" x14ac:dyDescent="0.3">
      <c r="M23" s="49"/>
    </row>
  </sheetData>
  <conditionalFormatting sqref="W3:W19 N3:N20">
    <cfRule type="cellIs" dxfId="215" priority="7" operator="between">
      <formula>0.8</formula>
      <formula>1</formula>
    </cfRule>
    <cfRule type="cellIs" dxfId="214" priority="8" operator="lessThan">
      <formula>0.8</formula>
    </cfRule>
    <cfRule type="cellIs" dxfId="213" priority="9" operator="greaterThan">
      <formula>1</formula>
    </cfRule>
  </conditionalFormatting>
  <conditionalFormatting sqref="N13">
    <cfRule type="cellIs" dxfId="212" priority="4" operator="between">
      <formula>0.8</formula>
      <formula>1</formula>
    </cfRule>
    <cfRule type="cellIs" dxfId="211" priority="5" operator="lessThan">
      <formula>0.8</formula>
    </cfRule>
    <cfRule type="cellIs" dxfId="210" priority="6" operator="greaterThan">
      <formula>1</formula>
    </cfRule>
  </conditionalFormatting>
  <conditionalFormatting sqref="W13">
    <cfRule type="cellIs" dxfId="209" priority="1" operator="between">
      <formula>0.8</formula>
      <formula>1</formula>
    </cfRule>
    <cfRule type="cellIs" dxfId="208" priority="2" operator="lessThan">
      <formula>0.8</formula>
    </cfRule>
    <cfRule type="cellIs" dxfId="207" priority="3" operator="greaterThan">
      <formula>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5FC35-2FFA-4DEB-AAF4-5CDB5C1BFB6A}">
  <dimension ref="A1:W23"/>
  <sheetViews>
    <sheetView workbookViewId="0">
      <selection activeCell="B11" sqref="B11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85</v>
      </c>
      <c r="L2" s="7" t="s">
        <v>14</v>
      </c>
      <c r="M2" s="7" t="s">
        <v>15</v>
      </c>
      <c r="N2" s="7" t="s">
        <v>16</v>
      </c>
      <c r="O2" s="8" t="s">
        <v>77</v>
      </c>
      <c r="P2" s="9" t="s">
        <v>78</v>
      </c>
      <c r="Q2" s="9" t="s">
        <v>79</v>
      </c>
      <c r="R2" s="9" t="s">
        <v>80</v>
      </c>
      <c r="S2" s="8" t="s">
        <v>81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11" t="s">
        <v>27</v>
      </c>
      <c r="C3" s="12">
        <v>387639</v>
      </c>
      <c r="D3" s="42">
        <v>2.8923780588381258</v>
      </c>
      <c r="E3" s="14">
        <f t="shared" ref="E3:E18" si="0">C3*D3</f>
        <v>1121198.5383499523</v>
      </c>
      <c r="F3" s="15">
        <v>0</v>
      </c>
      <c r="G3" s="15">
        <v>0</v>
      </c>
      <c r="H3" s="15">
        <f>F3+G3</f>
        <v>0</v>
      </c>
      <c r="I3" s="16">
        <v>129061</v>
      </c>
      <c r="J3" s="15">
        <v>74144</v>
      </c>
      <c r="K3" s="17">
        <f>H3+J3</f>
        <v>74144</v>
      </c>
      <c r="L3" s="18">
        <f>C3-I3</f>
        <v>258578</v>
      </c>
      <c r="M3" s="19">
        <f t="shared" ref="M3" si="1">+I3*D3</f>
        <v>373293.20465170738</v>
      </c>
      <c r="N3" s="20">
        <f>M3/E3</f>
        <v>0.33294121592512621</v>
      </c>
      <c r="O3" s="21">
        <v>0</v>
      </c>
      <c r="P3" s="22">
        <v>0</v>
      </c>
      <c r="Q3" s="21">
        <v>185000</v>
      </c>
      <c r="R3" s="21">
        <v>148000</v>
      </c>
      <c r="S3" s="21">
        <v>55500</v>
      </c>
      <c r="T3" s="21">
        <f>O3+P3+Q3+R3+S3</f>
        <v>388500</v>
      </c>
      <c r="U3" s="24">
        <f>I3+K3+T3</f>
        <v>591705</v>
      </c>
      <c r="V3" s="24">
        <f>U3-C3</f>
        <v>204066</v>
      </c>
      <c r="W3" s="20">
        <f t="shared" ref="W3:W18" si="2">U3/C3</f>
        <v>1.5264330988368044</v>
      </c>
    </row>
    <row r="4" spans="1:23" x14ac:dyDescent="0.3">
      <c r="A4" s="11" t="s">
        <v>28</v>
      </c>
      <c r="B4" s="11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15">
        <f>F4+G4</f>
        <v>0</v>
      </c>
      <c r="I4" s="15">
        <v>0</v>
      </c>
      <c r="J4" s="15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22">
        <v>0</v>
      </c>
      <c r="Q4" s="21">
        <v>0</v>
      </c>
      <c r="R4" s="21">
        <v>0</v>
      </c>
      <c r="S4" s="21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11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0</v>
      </c>
      <c r="H5" s="15">
        <f t="shared" ref="H5:H19" si="9">F5+G5</f>
        <v>0</v>
      </c>
      <c r="I5" s="56">
        <v>142621</v>
      </c>
      <c r="J5" s="15">
        <v>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</v>
      </c>
      <c r="P5" s="22">
        <v>0</v>
      </c>
      <c r="Q5" s="21">
        <v>0</v>
      </c>
      <c r="R5" s="25">
        <v>0</v>
      </c>
      <c r="S5" s="21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11" t="s">
        <v>33</v>
      </c>
      <c r="C6" s="12">
        <v>271604</v>
      </c>
      <c r="D6" s="42">
        <v>2.1696780588381257</v>
      </c>
      <c r="E6" s="12">
        <f t="shared" si="0"/>
        <v>589293.23949267028</v>
      </c>
      <c r="F6" s="15">
        <v>0</v>
      </c>
      <c r="G6" s="15">
        <v>0</v>
      </c>
      <c r="H6" s="15">
        <f t="shared" si="9"/>
        <v>0</v>
      </c>
      <c r="I6" s="56">
        <v>0</v>
      </c>
      <c r="J6" s="15">
        <v>39048</v>
      </c>
      <c r="K6" s="17">
        <f t="shared" si="3"/>
        <v>39048</v>
      </c>
      <c r="L6" s="18">
        <f t="shared" si="4"/>
        <v>271604</v>
      </c>
      <c r="M6" s="19">
        <f t="shared" si="10"/>
        <v>0</v>
      </c>
      <c r="N6" s="20">
        <f t="shared" si="5"/>
        <v>0</v>
      </c>
      <c r="O6" s="21">
        <v>0</v>
      </c>
      <c r="P6" s="22">
        <v>0</v>
      </c>
      <c r="Q6" s="21">
        <v>39000</v>
      </c>
      <c r="R6" s="25">
        <v>0</v>
      </c>
      <c r="S6" s="25">
        <v>0</v>
      </c>
      <c r="T6" s="21">
        <f t="shared" si="6"/>
        <v>39000</v>
      </c>
      <c r="U6" s="24">
        <f t="shared" si="7"/>
        <v>78048</v>
      </c>
      <c r="V6" s="24">
        <f t="shared" si="8"/>
        <v>-193556</v>
      </c>
      <c r="W6" s="20">
        <f t="shared" si="2"/>
        <v>0.2873595381511318</v>
      </c>
    </row>
    <row r="7" spans="1:23" x14ac:dyDescent="0.3">
      <c r="A7" s="11" t="s">
        <v>34</v>
      </c>
      <c r="B7" s="11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15">
        <f t="shared" si="9"/>
        <v>0</v>
      </c>
      <c r="I7" s="56">
        <v>0</v>
      </c>
      <c r="J7" s="15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11" t="s">
        <v>37</v>
      </c>
      <c r="C8" s="12">
        <v>231500</v>
      </c>
      <c r="D8" s="42">
        <v>1.1430280588381259</v>
      </c>
      <c r="E8" s="14">
        <f t="shared" si="0"/>
        <v>264610.99562102614</v>
      </c>
      <c r="F8" s="15">
        <v>0</v>
      </c>
      <c r="G8" s="15">
        <v>0</v>
      </c>
      <c r="H8" s="15">
        <v>0</v>
      </c>
      <c r="I8" s="58">
        <v>199980</v>
      </c>
      <c r="J8" s="16">
        <v>31334</v>
      </c>
      <c r="K8" s="17">
        <f>H8+J8</f>
        <v>31334</v>
      </c>
      <c r="L8" s="18">
        <f t="shared" si="4"/>
        <v>31520</v>
      </c>
      <c r="M8" s="19">
        <f t="shared" si="10"/>
        <v>228582.75120644842</v>
      </c>
      <c r="N8" s="20">
        <f t="shared" si="5"/>
        <v>0.86384449244060479</v>
      </c>
      <c r="O8" s="21">
        <v>0</v>
      </c>
      <c r="P8" s="22">
        <v>0</v>
      </c>
      <c r="Q8" s="21">
        <v>31500</v>
      </c>
      <c r="R8" s="21">
        <v>0</v>
      </c>
      <c r="S8" s="21">
        <v>0</v>
      </c>
      <c r="T8" s="21">
        <f t="shared" si="6"/>
        <v>31500</v>
      </c>
      <c r="U8" s="24">
        <f t="shared" si="7"/>
        <v>262814</v>
      </c>
      <c r="V8" s="24">
        <f t="shared" si="8"/>
        <v>31314</v>
      </c>
      <c r="W8" s="20">
        <f t="shared" si="2"/>
        <v>1.1352656587473002</v>
      </c>
    </row>
    <row r="9" spans="1:23" x14ac:dyDescent="0.3">
      <c r="A9" s="11" t="s">
        <v>38</v>
      </c>
      <c r="B9" s="11" t="s">
        <v>39</v>
      </c>
      <c r="C9" s="12">
        <v>436500</v>
      </c>
      <c r="D9" s="42">
        <v>0.63422805883812572</v>
      </c>
      <c r="E9" s="14">
        <f t="shared" si="0"/>
        <v>276840.54768284189</v>
      </c>
      <c r="F9" s="15">
        <v>0</v>
      </c>
      <c r="G9" s="15">
        <v>33095</v>
      </c>
      <c r="H9" s="15">
        <f t="shared" si="9"/>
        <v>33095</v>
      </c>
      <c r="I9" s="58">
        <v>170207</v>
      </c>
      <c r="J9" s="15">
        <v>135000</v>
      </c>
      <c r="K9" s="17">
        <f>H9+J9</f>
        <v>168095</v>
      </c>
      <c r="L9" s="18">
        <f t="shared" si="4"/>
        <v>266293</v>
      </c>
      <c r="M9" s="19">
        <f t="shared" si="10"/>
        <v>107950.05521066087</v>
      </c>
      <c r="N9" s="20">
        <f t="shared" si="5"/>
        <v>0.38993585337915232</v>
      </c>
      <c r="O9" s="21">
        <v>0</v>
      </c>
      <c r="P9" s="22">
        <v>0</v>
      </c>
      <c r="Q9" s="21">
        <v>425000</v>
      </c>
      <c r="R9" s="21">
        <v>528000</v>
      </c>
      <c r="S9" s="21">
        <v>0</v>
      </c>
      <c r="T9" s="21">
        <f t="shared" si="6"/>
        <v>953000</v>
      </c>
      <c r="U9" s="24">
        <f t="shared" si="7"/>
        <v>1291302</v>
      </c>
      <c r="V9" s="24">
        <f t="shared" si="8"/>
        <v>854802</v>
      </c>
      <c r="W9" s="20">
        <f t="shared" si="2"/>
        <v>2.9583092783505154</v>
      </c>
    </row>
    <row r="10" spans="1:23" x14ac:dyDescent="0.3">
      <c r="A10" s="11" t="s">
        <v>40</v>
      </c>
      <c r="B10" s="11" t="s">
        <v>41</v>
      </c>
      <c r="C10" s="12">
        <v>349200</v>
      </c>
      <c r="D10" s="42">
        <v>0.89352805883812592</v>
      </c>
      <c r="E10" s="12">
        <f t="shared" si="0"/>
        <v>312019.99814627354</v>
      </c>
      <c r="F10" s="16">
        <v>0</v>
      </c>
      <c r="G10" s="16">
        <v>0</v>
      </c>
      <c r="H10" s="15">
        <f t="shared" si="9"/>
        <v>0</v>
      </c>
      <c r="I10" s="56">
        <v>39906</v>
      </c>
      <c r="J10" s="16">
        <v>84457</v>
      </c>
      <c r="K10" s="17">
        <f>H10+J10</f>
        <v>84457</v>
      </c>
      <c r="L10" s="18">
        <f t="shared" si="4"/>
        <v>309294</v>
      </c>
      <c r="M10" s="19">
        <f t="shared" si="10"/>
        <v>35657.130715994252</v>
      </c>
      <c r="N10" s="20">
        <f t="shared" si="5"/>
        <v>0.11427835051546392</v>
      </c>
      <c r="O10" s="21">
        <v>0</v>
      </c>
      <c r="P10" s="22">
        <v>0</v>
      </c>
      <c r="Q10" s="21">
        <v>440000</v>
      </c>
      <c r="R10" s="21">
        <v>0</v>
      </c>
      <c r="S10" s="21">
        <v>0</v>
      </c>
      <c r="T10" s="21">
        <f t="shared" si="6"/>
        <v>440000</v>
      </c>
      <c r="U10" s="24">
        <f t="shared" si="7"/>
        <v>564363</v>
      </c>
      <c r="V10" s="24">
        <f t="shared" si="8"/>
        <v>215163</v>
      </c>
      <c r="W10" s="20">
        <f t="shared" si="2"/>
        <v>1.616159793814433</v>
      </c>
    </row>
    <row r="11" spans="1:23" x14ac:dyDescent="0.3">
      <c r="A11" s="27" t="s">
        <v>42</v>
      </c>
      <c r="B11" s="11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9"/>
        <v>0</v>
      </c>
      <c r="I11" s="56">
        <v>0</v>
      </c>
      <c r="J11" s="15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16000</v>
      </c>
      <c r="D12" s="42">
        <v>3.97</v>
      </c>
      <c r="E12" s="14">
        <f t="shared" si="0"/>
        <v>63520</v>
      </c>
      <c r="F12" s="15">
        <v>15996</v>
      </c>
      <c r="G12" s="15">
        <v>0</v>
      </c>
      <c r="H12" s="15">
        <f t="shared" si="9"/>
        <v>15996</v>
      </c>
      <c r="I12" s="56">
        <v>0</v>
      </c>
      <c r="J12" s="15">
        <v>0</v>
      </c>
      <c r="K12" s="17">
        <f t="shared" si="3"/>
        <v>15996</v>
      </c>
      <c r="L12" s="18">
        <f>C12-I12</f>
        <v>16000</v>
      </c>
      <c r="M12" s="19">
        <f t="shared" si="10"/>
        <v>0</v>
      </c>
      <c r="N12" s="20">
        <f t="shared" si="5"/>
        <v>0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15996</v>
      </c>
      <c r="V12" s="24">
        <f t="shared" si="8"/>
        <v>-4</v>
      </c>
      <c r="W12" s="20">
        <f t="shared" si="2"/>
        <v>0.99975000000000003</v>
      </c>
    </row>
    <row r="13" spans="1:23" x14ac:dyDescent="0.3">
      <c r="A13" s="28">
        <v>60000000032802</v>
      </c>
      <c r="B13" s="11" t="s">
        <v>46</v>
      </c>
      <c r="C13" s="12">
        <v>6500</v>
      </c>
      <c r="D13" s="42">
        <v>8.34</v>
      </c>
      <c r="E13" s="14">
        <f t="shared" si="0"/>
        <v>54210</v>
      </c>
      <c r="F13" s="15">
        <v>6487</v>
      </c>
      <c r="G13" s="15">
        <v>0</v>
      </c>
      <c r="H13" s="15">
        <f t="shared" si="9"/>
        <v>6487</v>
      </c>
      <c r="I13" s="56">
        <v>0</v>
      </c>
      <c r="J13" s="15">
        <v>0</v>
      </c>
      <c r="K13" s="17">
        <f t="shared" si="3"/>
        <v>6487</v>
      </c>
      <c r="L13" s="18">
        <f t="shared" si="4"/>
        <v>6500</v>
      </c>
      <c r="M13" s="19">
        <f t="shared" si="10"/>
        <v>0</v>
      </c>
      <c r="N13" s="20">
        <f t="shared" si="5"/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6487</v>
      </c>
      <c r="V13" s="24">
        <f t="shared" si="8"/>
        <v>-13</v>
      </c>
      <c r="W13" s="20">
        <f t="shared" si="2"/>
        <v>0.998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15">
        <f t="shared" si="9"/>
        <v>0</v>
      </c>
      <c r="I14" s="56">
        <v>0</v>
      </c>
      <c r="J14" s="15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59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59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59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422547</v>
      </c>
      <c r="D18" s="42">
        <v>1.1599999999999999</v>
      </c>
      <c r="E18" s="12">
        <f t="shared" si="0"/>
        <v>490154.51999999996</v>
      </c>
      <c r="F18" s="15">
        <v>174610</v>
      </c>
      <c r="G18" s="15">
        <v>118310</v>
      </c>
      <c r="H18" s="15">
        <f t="shared" si="9"/>
        <v>292920</v>
      </c>
      <c r="I18" s="56">
        <v>300000</v>
      </c>
      <c r="J18" s="15">
        <v>0</v>
      </c>
      <c r="K18" s="17">
        <f>H18+J18</f>
        <v>292920</v>
      </c>
      <c r="L18" s="18">
        <f t="shared" si="4"/>
        <v>122547</v>
      </c>
      <c r="M18" s="19">
        <f t="shared" si="10"/>
        <v>348000</v>
      </c>
      <c r="N18" s="20">
        <f t="shared" si="5"/>
        <v>0.70998019155265579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592920</v>
      </c>
      <c r="V18" s="24">
        <f t="shared" si="8"/>
        <v>170373</v>
      </c>
      <c r="W18" s="20">
        <f t="shared" si="2"/>
        <v>1.4032048505846686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2264111</v>
      </c>
      <c r="D20" s="34"/>
      <c r="E20" s="35">
        <f t="shared" ref="E20:M20" si="11">SUM(E3:E19)</f>
        <v>3323026.099292764</v>
      </c>
      <c r="F20" s="36">
        <f>SUM(F3:F19)</f>
        <v>197093</v>
      </c>
      <c r="G20" s="36">
        <f>SUM(G3:G19)</f>
        <v>151405</v>
      </c>
      <c r="H20" s="36">
        <f t="shared" si="11"/>
        <v>348498</v>
      </c>
      <c r="I20" s="48">
        <f t="shared" si="11"/>
        <v>981775</v>
      </c>
      <c r="J20" s="36">
        <f t="shared" si="11"/>
        <v>363983</v>
      </c>
      <c r="K20" s="37">
        <f t="shared" si="11"/>
        <v>712481</v>
      </c>
      <c r="L20" s="38">
        <f t="shared" si="11"/>
        <v>1282336</v>
      </c>
      <c r="M20" s="38">
        <f t="shared" si="11"/>
        <v>1244661.4017848109</v>
      </c>
      <c r="N20" s="20">
        <f t="shared" si="5"/>
        <v>0.37455661333797857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1694256</v>
      </c>
      <c r="V20" s="39"/>
    </row>
    <row r="23" spans="1:23" x14ac:dyDescent="0.3">
      <c r="M23" s="49"/>
    </row>
  </sheetData>
  <conditionalFormatting sqref="W3:W19 N3:N20">
    <cfRule type="cellIs" dxfId="206" priority="7" operator="between">
      <formula>0.8</formula>
      <formula>1</formula>
    </cfRule>
    <cfRule type="cellIs" dxfId="205" priority="8" operator="lessThan">
      <formula>0.8</formula>
    </cfRule>
    <cfRule type="cellIs" dxfId="204" priority="9" operator="greaterThan">
      <formula>1</formula>
    </cfRule>
  </conditionalFormatting>
  <conditionalFormatting sqref="N13">
    <cfRule type="cellIs" dxfId="203" priority="4" operator="between">
      <formula>0.8</formula>
      <formula>1</formula>
    </cfRule>
    <cfRule type="cellIs" dxfId="202" priority="5" operator="lessThan">
      <formula>0.8</formula>
    </cfRule>
    <cfRule type="cellIs" dxfId="201" priority="6" operator="greaterThan">
      <formula>1</formula>
    </cfRule>
  </conditionalFormatting>
  <conditionalFormatting sqref="W13">
    <cfRule type="cellIs" dxfId="200" priority="1" operator="between">
      <formula>0.8</formula>
      <formula>1</formula>
    </cfRule>
    <cfRule type="cellIs" dxfId="199" priority="2" operator="lessThan">
      <formula>0.8</formula>
    </cfRule>
    <cfRule type="cellIs" dxfId="198" priority="3" operator="greaterThan">
      <formula>1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BBCF9-D3AD-48B7-BA6A-2F1731426285}">
  <dimension ref="A1:W23"/>
  <sheetViews>
    <sheetView workbookViewId="0">
      <selection activeCell="A24" sqref="A2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86</v>
      </c>
      <c r="L2" s="7" t="s">
        <v>14</v>
      </c>
      <c r="M2" s="7" t="s">
        <v>15</v>
      </c>
      <c r="N2" s="7" t="s">
        <v>16</v>
      </c>
      <c r="O2" s="8" t="s">
        <v>77</v>
      </c>
      <c r="P2" s="9" t="s">
        <v>78</v>
      </c>
      <c r="Q2" s="9" t="s">
        <v>79</v>
      </c>
      <c r="R2" s="9" t="s">
        <v>80</v>
      </c>
      <c r="S2" s="8" t="s">
        <v>81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60" t="s">
        <v>27</v>
      </c>
      <c r="C3" s="12">
        <v>387639</v>
      </c>
      <c r="D3" s="42">
        <v>2.8923780588381258</v>
      </c>
      <c r="E3" s="14">
        <f t="shared" ref="E3:E18" si="0">C3*D3</f>
        <v>1121198.5383499523</v>
      </c>
      <c r="F3" s="15">
        <v>37270</v>
      </c>
      <c r="G3" s="15">
        <v>0</v>
      </c>
      <c r="H3" s="15">
        <f>F3+G3</f>
        <v>37270</v>
      </c>
      <c r="I3" s="61">
        <v>203205</v>
      </c>
      <c r="J3" s="15">
        <v>0</v>
      </c>
      <c r="K3" s="17">
        <f>H3+J3</f>
        <v>37270</v>
      </c>
      <c r="L3" s="18">
        <f>C3-I3</f>
        <v>184434</v>
      </c>
      <c r="M3" s="19">
        <f t="shared" ref="M3" si="1">+I3*D3</f>
        <v>587745.68344620138</v>
      </c>
      <c r="N3" s="20">
        <f>M3/E3</f>
        <v>0.5242119600968943</v>
      </c>
      <c r="O3" s="21">
        <v>0</v>
      </c>
      <c r="P3" s="22">
        <v>0</v>
      </c>
      <c r="Q3" s="21">
        <v>0</v>
      </c>
      <c r="R3" s="21">
        <v>277500</v>
      </c>
      <c r="S3" s="65">
        <v>0</v>
      </c>
      <c r="T3" s="21">
        <f>O3+P3+Q3+R3+S3</f>
        <v>277500</v>
      </c>
      <c r="U3" s="24">
        <f>I3+K3+T3</f>
        <v>517975</v>
      </c>
      <c r="V3" s="24">
        <f>U3-C3</f>
        <v>130336</v>
      </c>
      <c r="W3" s="20">
        <f t="shared" ref="W3:W18" si="2">U3/C3</f>
        <v>1.3362303586584425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15">
        <f>F4+G4</f>
        <v>0</v>
      </c>
      <c r="I4" s="62">
        <v>0</v>
      </c>
      <c r="J4" s="15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22">
        <v>0</v>
      </c>
      <c r="Q4" s="21">
        <v>0</v>
      </c>
      <c r="R4" s="21">
        <v>0</v>
      </c>
      <c r="S4" s="65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60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0</v>
      </c>
      <c r="H5" s="15">
        <f t="shared" ref="H5:H19" si="9">F5+G5</f>
        <v>0</v>
      </c>
      <c r="I5" s="63">
        <v>142621</v>
      </c>
      <c r="J5" s="15">
        <v>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</v>
      </c>
      <c r="P5" s="22">
        <v>0</v>
      </c>
      <c r="Q5" s="21">
        <v>0</v>
      </c>
      <c r="R5" s="21">
        <v>0</v>
      </c>
      <c r="S5" s="65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60" t="s">
        <v>33</v>
      </c>
      <c r="C6" s="12">
        <v>271604</v>
      </c>
      <c r="D6" s="42">
        <v>2.1696780588381257</v>
      </c>
      <c r="E6" s="12">
        <f t="shared" si="0"/>
        <v>589293.23949267028</v>
      </c>
      <c r="F6" s="15">
        <v>0</v>
      </c>
      <c r="G6" s="15">
        <v>0</v>
      </c>
      <c r="H6" s="15">
        <f t="shared" si="9"/>
        <v>0</v>
      </c>
      <c r="I6" s="63">
        <v>39048</v>
      </c>
      <c r="J6" s="15">
        <v>0</v>
      </c>
      <c r="K6" s="17">
        <f t="shared" si="3"/>
        <v>0</v>
      </c>
      <c r="L6" s="18">
        <f t="shared" si="4"/>
        <v>232556</v>
      </c>
      <c r="M6" s="19">
        <f t="shared" si="10"/>
        <v>84721.588841511126</v>
      </c>
      <c r="N6" s="20">
        <f t="shared" si="5"/>
        <v>0.14376813301718677</v>
      </c>
      <c r="O6" s="21">
        <v>0</v>
      </c>
      <c r="P6" s="22">
        <v>0</v>
      </c>
      <c r="Q6" s="21">
        <v>0</v>
      </c>
      <c r="R6" s="21">
        <v>0</v>
      </c>
      <c r="S6" s="25">
        <v>0</v>
      </c>
      <c r="T6" s="21">
        <f t="shared" si="6"/>
        <v>0</v>
      </c>
      <c r="U6" s="24">
        <f t="shared" si="7"/>
        <v>39048</v>
      </c>
      <c r="V6" s="24">
        <f t="shared" si="8"/>
        <v>-232556</v>
      </c>
      <c r="W6" s="20">
        <f t="shared" si="2"/>
        <v>0.1437681330171868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15">
        <f t="shared" si="9"/>
        <v>0</v>
      </c>
      <c r="I7" s="63">
        <v>0</v>
      </c>
      <c r="J7" s="15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65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60" t="s">
        <v>37</v>
      </c>
      <c r="C8" s="12">
        <v>231500</v>
      </c>
      <c r="D8" s="42">
        <v>1.1430280588381259</v>
      </c>
      <c r="E8" s="14">
        <f t="shared" si="0"/>
        <v>264610.99562102614</v>
      </c>
      <c r="F8" s="15">
        <v>0</v>
      </c>
      <c r="G8" s="15">
        <v>0</v>
      </c>
      <c r="H8" s="15">
        <v>0</v>
      </c>
      <c r="I8" s="64">
        <v>231314</v>
      </c>
      <c r="J8" s="16">
        <v>0</v>
      </c>
      <c r="K8" s="17">
        <f>H8+J8</f>
        <v>0</v>
      </c>
      <c r="L8" s="18">
        <f t="shared" si="4"/>
        <v>186</v>
      </c>
      <c r="M8" s="19">
        <f t="shared" si="10"/>
        <v>264398.39240208227</v>
      </c>
      <c r="N8" s="20">
        <f t="shared" si="5"/>
        <v>0.99919654427645799</v>
      </c>
      <c r="O8" s="21">
        <v>0</v>
      </c>
      <c r="P8" s="22">
        <v>0</v>
      </c>
      <c r="Q8" s="21">
        <v>0</v>
      </c>
      <c r="R8" s="21">
        <v>0</v>
      </c>
      <c r="S8" s="65">
        <v>0</v>
      </c>
      <c r="T8" s="21">
        <f t="shared" si="6"/>
        <v>0</v>
      </c>
      <c r="U8" s="24">
        <f t="shared" si="7"/>
        <v>231314</v>
      </c>
      <c r="V8" s="24">
        <f t="shared" si="8"/>
        <v>-186</v>
      </c>
      <c r="W8" s="20">
        <f t="shared" si="2"/>
        <v>0.99919654427645788</v>
      </c>
    </row>
    <row r="9" spans="1:23" x14ac:dyDescent="0.3">
      <c r="A9" s="11" t="s">
        <v>38</v>
      </c>
      <c r="B9" s="60" t="s">
        <v>39</v>
      </c>
      <c r="C9" s="12">
        <v>436500</v>
      </c>
      <c r="D9" s="42">
        <v>0.63422805883812572</v>
      </c>
      <c r="E9" s="14">
        <f t="shared" si="0"/>
        <v>276840.54768284189</v>
      </c>
      <c r="F9" s="15">
        <v>0</v>
      </c>
      <c r="G9" s="15">
        <v>0</v>
      </c>
      <c r="H9" s="15">
        <f t="shared" si="9"/>
        <v>0</v>
      </c>
      <c r="I9" s="64">
        <v>305207</v>
      </c>
      <c r="J9" s="15">
        <v>119992</v>
      </c>
      <c r="K9" s="17">
        <f>H9+J9</f>
        <v>119992</v>
      </c>
      <c r="L9" s="18">
        <f t="shared" si="4"/>
        <v>131293</v>
      </c>
      <c r="M9" s="19">
        <f t="shared" si="10"/>
        <v>193570.84315380783</v>
      </c>
      <c r="N9" s="20">
        <f t="shared" si="5"/>
        <v>0.69921420389461619</v>
      </c>
      <c r="O9" s="21">
        <v>0</v>
      </c>
      <c r="P9" s="22">
        <v>0</v>
      </c>
      <c r="Q9" s="21">
        <v>0</v>
      </c>
      <c r="R9" s="21">
        <v>528000</v>
      </c>
      <c r="S9" s="65">
        <v>0</v>
      </c>
      <c r="T9" s="21">
        <f t="shared" si="6"/>
        <v>528000</v>
      </c>
      <c r="U9" s="24">
        <f t="shared" si="7"/>
        <v>953199</v>
      </c>
      <c r="V9" s="24">
        <f t="shared" si="8"/>
        <v>516699</v>
      </c>
      <c r="W9" s="20">
        <f t="shared" si="2"/>
        <v>2.1837319587628867</v>
      </c>
    </row>
    <row r="10" spans="1:23" x14ac:dyDescent="0.3">
      <c r="A10" s="11" t="s">
        <v>40</v>
      </c>
      <c r="B10" s="60" t="s">
        <v>41</v>
      </c>
      <c r="C10" s="12">
        <v>349200</v>
      </c>
      <c r="D10" s="42">
        <v>0.89352805883812592</v>
      </c>
      <c r="E10" s="12">
        <f t="shared" si="0"/>
        <v>312019.99814627354</v>
      </c>
      <c r="F10" s="16">
        <v>262701</v>
      </c>
      <c r="G10" s="16">
        <v>0</v>
      </c>
      <c r="H10" s="15">
        <f t="shared" si="9"/>
        <v>262701</v>
      </c>
      <c r="I10" s="63">
        <v>124363</v>
      </c>
      <c r="J10" s="16">
        <v>0</v>
      </c>
      <c r="K10" s="17">
        <f>H10+J10</f>
        <v>262701</v>
      </c>
      <c r="L10" s="18">
        <f t="shared" si="4"/>
        <v>224837</v>
      </c>
      <c r="M10" s="19">
        <f t="shared" si="10"/>
        <v>111121.82998128586</v>
      </c>
      <c r="N10" s="20">
        <f t="shared" si="5"/>
        <v>0.35613688430698748</v>
      </c>
      <c r="O10" s="21">
        <v>0</v>
      </c>
      <c r="P10" s="22">
        <v>0</v>
      </c>
      <c r="Q10" s="21">
        <v>0</v>
      </c>
      <c r="R10" s="21">
        <v>44000</v>
      </c>
      <c r="S10" s="65">
        <v>0</v>
      </c>
      <c r="T10" s="21">
        <f t="shared" si="6"/>
        <v>44000</v>
      </c>
      <c r="U10" s="24">
        <f t="shared" si="7"/>
        <v>431064</v>
      </c>
      <c r="V10" s="24">
        <f t="shared" si="8"/>
        <v>81864</v>
      </c>
      <c r="W10" s="20">
        <f t="shared" si="2"/>
        <v>1.2344329896907216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9"/>
        <v>0</v>
      </c>
      <c r="I11" s="63">
        <v>0</v>
      </c>
      <c r="J11" s="15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16000</v>
      </c>
      <c r="D12" s="42">
        <v>3.97</v>
      </c>
      <c r="E12" s="14">
        <f t="shared" si="0"/>
        <v>63520</v>
      </c>
      <c r="F12" s="15">
        <v>15996</v>
      </c>
      <c r="G12" s="15">
        <v>0</v>
      </c>
      <c r="H12" s="15">
        <f t="shared" si="9"/>
        <v>15996</v>
      </c>
      <c r="I12" s="63">
        <v>0</v>
      </c>
      <c r="J12" s="15">
        <v>0</v>
      </c>
      <c r="K12" s="17">
        <f t="shared" si="3"/>
        <v>15996</v>
      </c>
      <c r="L12" s="18">
        <f>C12-I12</f>
        <v>16000</v>
      </c>
      <c r="M12" s="19">
        <f t="shared" si="10"/>
        <v>0</v>
      </c>
      <c r="N12" s="20">
        <f t="shared" si="5"/>
        <v>0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15996</v>
      </c>
      <c r="V12" s="24">
        <f t="shared" si="8"/>
        <v>-4</v>
      </c>
      <c r="W12" s="20">
        <f t="shared" si="2"/>
        <v>0.99975000000000003</v>
      </c>
    </row>
    <row r="13" spans="1:23" x14ac:dyDescent="0.3">
      <c r="A13" s="28">
        <v>60000000032802</v>
      </c>
      <c r="B13" s="11" t="s">
        <v>46</v>
      </c>
      <c r="C13" s="12">
        <v>6500</v>
      </c>
      <c r="D13" s="42">
        <v>8.34</v>
      </c>
      <c r="E13" s="14">
        <f t="shared" si="0"/>
        <v>54210</v>
      </c>
      <c r="F13" s="15">
        <v>6487</v>
      </c>
      <c r="G13" s="15">
        <v>0</v>
      </c>
      <c r="H13" s="15">
        <f t="shared" si="9"/>
        <v>6487</v>
      </c>
      <c r="I13" s="56">
        <v>0</v>
      </c>
      <c r="J13" s="15">
        <v>0</v>
      </c>
      <c r="K13" s="17">
        <f t="shared" si="3"/>
        <v>6487</v>
      </c>
      <c r="L13" s="18">
        <f t="shared" si="4"/>
        <v>6500</v>
      </c>
      <c r="M13" s="19">
        <f t="shared" si="10"/>
        <v>0</v>
      </c>
      <c r="N13" s="20">
        <f t="shared" si="5"/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6487</v>
      </c>
      <c r="V13" s="24">
        <f t="shared" si="8"/>
        <v>-13</v>
      </c>
      <c r="W13" s="20">
        <f t="shared" si="2"/>
        <v>0.998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15">
        <f t="shared" si="9"/>
        <v>0</v>
      </c>
      <c r="I14" s="56">
        <v>0</v>
      </c>
      <c r="J14" s="15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59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59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59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422547</v>
      </c>
      <c r="D18" s="42">
        <v>1.1599999999999999</v>
      </c>
      <c r="E18" s="12">
        <f t="shared" si="0"/>
        <v>490154.51999999996</v>
      </c>
      <c r="F18" s="15">
        <v>174610</v>
      </c>
      <c r="G18" s="15">
        <v>0</v>
      </c>
      <c r="H18" s="15">
        <f t="shared" si="9"/>
        <v>174610</v>
      </c>
      <c r="I18" s="56">
        <v>300000</v>
      </c>
      <c r="J18" s="15">
        <v>118310</v>
      </c>
      <c r="K18" s="17">
        <f>H18+J18</f>
        <v>292920</v>
      </c>
      <c r="L18" s="18">
        <f t="shared" si="4"/>
        <v>122547</v>
      </c>
      <c r="M18" s="19">
        <f t="shared" si="10"/>
        <v>348000</v>
      </c>
      <c r="N18" s="20">
        <f t="shared" si="5"/>
        <v>0.70998019155265579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592920</v>
      </c>
      <c r="V18" s="24">
        <f t="shared" si="8"/>
        <v>170373</v>
      </c>
      <c r="W18" s="20">
        <f t="shared" si="2"/>
        <v>1.4032048505846686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2264111</v>
      </c>
      <c r="D20" s="34"/>
      <c r="E20" s="35">
        <f t="shared" ref="E20:M20" si="11">SUM(E3:E19)</f>
        <v>3323026.099292764</v>
      </c>
      <c r="F20" s="36">
        <f>SUM(F3:F19)</f>
        <v>497064</v>
      </c>
      <c r="G20" s="36">
        <f>SUM(G3:G19)</f>
        <v>0</v>
      </c>
      <c r="H20" s="36">
        <f t="shared" si="11"/>
        <v>497064</v>
      </c>
      <c r="I20" s="48">
        <f t="shared" si="11"/>
        <v>1345758</v>
      </c>
      <c r="J20" s="36">
        <f t="shared" si="11"/>
        <v>238302</v>
      </c>
      <c r="K20" s="37">
        <f t="shared" si="11"/>
        <v>735366</v>
      </c>
      <c r="L20" s="38">
        <f t="shared" si="11"/>
        <v>918353</v>
      </c>
      <c r="M20" s="38">
        <f t="shared" si="11"/>
        <v>1740736.5978248885</v>
      </c>
      <c r="N20" s="20">
        <f t="shared" si="5"/>
        <v>0.5238407842163405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2081124</v>
      </c>
      <c r="V20" s="39"/>
    </row>
    <row r="23" spans="1:23" x14ac:dyDescent="0.3">
      <c r="M23" s="49"/>
    </row>
  </sheetData>
  <conditionalFormatting sqref="W3:W19 N3:N20">
    <cfRule type="cellIs" dxfId="197" priority="7" operator="between">
      <formula>0.8</formula>
      <formula>1</formula>
    </cfRule>
    <cfRule type="cellIs" dxfId="196" priority="8" operator="lessThan">
      <formula>0.8</formula>
    </cfRule>
    <cfRule type="cellIs" dxfId="195" priority="9" operator="greaterThan">
      <formula>1</formula>
    </cfRule>
  </conditionalFormatting>
  <conditionalFormatting sqref="N13">
    <cfRule type="cellIs" dxfId="194" priority="4" operator="between">
      <formula>0.8</formula>
      <formula>1</formula>
    </cfRule>
    <cfRule type="cellIs" dxfId="193" priority="5" operator="lessThan">
      <formula>0.8</formula>
    </cfRule>
    <cfRule type="cellIs" dxfId="192" priority="6" operator="greaterThan">
      <formula>1</formula>
    </cfRule>
  </conditionalFormatting>
  <conditionalFormatting sqref="W13">
    <cfRule type="cellIs" dxfId="191" priority="1" operator="between">
      <formula>0.8</formula>
      <formula>1</formula>
    </cfRule>
    <cfRule type="cellIs" dxfId="190" priority="2" operator="lessThan">
      <formula>0.8</formula>
    </cfRule>
    <cfRule type="cellIs" dxfId="189" priority="3" operator="greaterThan">
      <formula>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1D11A-92BB-49F6-9E2C-2ED19CC6CC3F}">
  <dimension ref="A1:W23"/>
  <sheetViews>
    <sheetView workbookViewId="0">
      <selection activeCell="A13" sqref="A1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87</v>
      </c>
      <c r="L2" s="7" t="s">
        <v>14</v>
      </c>
      <c r="M2" s="7" t="s">
        <v>15</v>
      </c>
      <c r="N2" s="7" t="s">
        <v>16</v>
      </c>
      <c r="O2" s="8" t="s">
        <v>77</v>
      </c>
      <c r="P2" s="9" t="s">
        <v>78</v>
      </c>
      <c r="Q2" s="9" t="s">
        <v>79</v>
      </c>
      <c r="R2" s="9" t="s">
        <v>80</v>
      </c>
      <c r="S2" s="8" t="s">
        <v>81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60" t="s">
        <v>27</v>
      </c>
      <c r="C3" s="12">
        <v>387639</v>
      </c>
      <c r="D3" s="42">
        <v>2.8923780588381258</v>
      </c>
      <c r="E3" s="14">
        <f t="shared" ref="E3:E18" si="0">C3*D3</f>
        <v>1121198.5383499523</v>
      </c>
      <c r="F3" s="15">
        <v>0</v>
      </c>
      <c r="G3" s="15">
        <v>0</v>
      </c>
      <c r="H3" s="62">
        <f>F3+G3</f>
        <v>0</v>
      </c>
      <c r="I3" s="61">
        <v>240465</v>
      </c>
      <c r="J3" s="62">
        <v>93180</v>
      </c>
      <c r="K3" s="17">
        <f>H3+J3</f>
        <v>93180</v>
      </c>
      <c r="L3" s="18">
        <f>C3-I3</f>
        <v>147174</v>
      </c>
      <c r="M3" s="19">
        <f t="shared" ref="M3" si="1">+I3*D3</f>
        <v>695515.68991850992</v>
      </c>
      <c r="N3" s="20">
        <f>M3/E3</f>
        <v>0.62033231950345546</v>
      </c>
      <c r="O3" s="21">
        <v>0</v>
      </c>
      <c r="P3" s="22">
        <v>0</v>
      </c>
      <c r="Q3" s="21">
        <v>0</v>
      </c>
      <c r="R3" s="21">
        <v>0</v>
      </c>
      <c r="S3" s="65">
        <v>0</v>
      </c>
      <c r="T3" s="21">
        <f>O3+P3+Q3+R3+S3</f>
        <v>0</v>
      </c>
      <c r="U3" s="24">
        <f>I3+K3+T3</f>
        <v>333645</v>
      </c>
      <c r="V3" s="24">
        <f>U3-C3</f>
        <v>-53994</v>
      </c>
      <c r="W3" s="20">
        <f t="shared" ref="W3:W18" si="2">U3/C3</f>
        <v>0.86071060961358381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>F4+G4</f>
        <v>0</v>
      </c>
      <c r="I4" s="62">
        <v>0</v>
      </c>
      <c r="J4" s="62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22">
        <v>0</v>
      </c>
      <c r="Q4" s="21">
        <v>0</v>
      </c>
      <c r="R4" s="21">
        <v>0</v>
      </c>
      <c r="S4" s="65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60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0</v>
      </c>
      <c r="H5" s="62">
        <f t="shared" ref="H5:H19" si="9">F5+G5</f>
        <v>0</v>
      </c>
      <c r="I5" s="63">
        <v>142621</v>
      </c>
      <c r="J5" s="62">
        <v>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</v>
      </c>
      <c r="P5" s="22">
        <v>0</v>
      </c>
      <c r="Q5" s="21">
        <v>0</v>
      </c>
      <c r="R5" s="21">
        <v>0</v>
      </c>
      <c r="S5" s="65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60" t="s">
        <v>33</v>
      </c>
      <c r="C6" s="12">
        <v>271604</v>
      </c>
      <c r="D6" s="42">
        <v>2.1696780588381257</v>
      </c>
      <c r="E6" s="12">
        <f t="shared" si="0"/>
        <v>589293.23949267028</v>
      </c>
      <c r="F6" s="15">
        <v>0</v>
      </c>
      <c r="G6" s="15">
        <v>0</v>
      </c>
      <c r="H6" s="62">
        <f t="shared" si="9"/>
        <v>0</v>
      </c>
      <c r="I6" s="63">
        <v>39048</v>
      </c>
      <c r="J6" s="62">
        <v>0</v>
      </c>
      <c r="K6" s="17">
        <f t="shared" si="3"/>
        <v>0</v>
      </c>
      <c r="L6" s="18">
        <f t="shared" si="4"/>
        <v>232556</v>
      </c>
      <c r="M6" s="19">
        <f t="shared" si="10"/>
        <v>84721.588841511126</v>
      </c>
      <c r="N6" s="20">
        <f t="shared" si="5"/>
        <v>0.14376813301718677</v>
      </c>
      <c r="O6" s="21">
        <v>0</v>
      </c>
      <c r="P6" s="22">
        <v>0</v>
      </c>
      <c r="Q6" s="21">
        <v>0</v>
      </c>
      <c r="R6" s="21">
        <v>0</v>
      </c>
      <c r="S6" s="25">
        <v>0</v>
      </c>
      <c r="T6" s="21">
        <f t="shared" si="6"/>
        <v>0</v>
      </c>
      <c r="U6" s="24">
        <f t="shared" si="7"/>
        <v>39048</v>
      </c>
      <c r="V6" s="24">
        <f t="shared" si="8"/>
        <v>-232556</v>
      </c>
      <c r="W6" s="20">
        <f t="shared" si="2"/>
        <v>0.1437681330171868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9"/>
        <v>0</v>
      </c>
      <c r="I7" s="63">
        <v>0</v>
      </c>
      <c r="J7" s="62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65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60" t="s">
        <v>37</v>
      </c>
      <c r="C8" s="12">
        <v>231500</v>
      </c>
      <c r="D8" s="42">
        <v>1.1430280588381259</v>
      </c>
      <c r="E8" s="14">
        <f t="shared" si="0"/>
        <v>264610.99562102614</v>
      </c>
      <c r="F8" s="15">
        <v>0</v>
      </c>
      <c r="G8" s="15">
        <v>0</v>
      </c>
      <c r="H8" s="62">
        <v>0</v>
      </c>
      <c r="I8" s="64">
        <v>231314</v>
      </c>
      <c r="J8" s="61">
        <v>0</v>
      </c>
      <c r="K8" s="17">
        <f>H8+J8</f>
        <v>0</v>
      </c>
      <c r="L8" s="18">
        <f t="shared" si="4"/>
        <v>186</v>
      </c>
      <c r="M8" s="19">
        <f t="shared" si="10"/>
        <v>264398.39240208227</v>
      </c>
      <c r="N8" s="20">
        <f t="shared" si="5"/>
        <v>0.99919654427645799</v>
      </c>
      <c r="O8" s="21">
        <v>0</v>
      </c>
      <c r="P8" s="22">
        <v>0</v>
      </c>
      <c r="Q8" s="21">
        <v>0</v>
      </c>
      <c r="R8" s="21">
        <v>0</v>
      </c>
      <c r="S8" s="65">
        <v>0</v>
      </c>
      <c r="T8" s="21">
        <f t="shared" si="6"/>
        <v>0</v>
      </c>
      <c r="U8" s="24">
        <f t="shared" si="7"/>
        <v>231314</v>
      </c>
      <c r="V8" s="24">
        <f t="shared" si="8"/>
        <v>-186</v>
      </c>
      <c r="W8" s="20">
        <f t="shared" si="2"/>
        <v>0.99919654427645788</v>
      </c>
    </row>
    <row r="9" spans="1:23" x14ac:dyDescent="0.3">
      <c r="A9" s="11" t="s">
        <v>38</v>
      </c>
      <c r="B9" s="60" t="s">
        <v>39</v>
      </c>
      <c r="C9" s="12">
        <v>436500</v>
      </c>
      <c r="D9" s="42">
        <v>0.63422805883812572</v>
      </c>
      <c r="E9" s="14">
        <f t="shared" si="0"/>
        <v>276840.54768284189</v>
      </c>
      <c r="F9" s="15">
        <v>0</v>
      </c>
      <c r="G9" s="15">
        <v>0</v>
      </c>
      <c r="H9" s="62">
        <f t="shared" si="9"/>
        <v>0</v>
      </c>
      <c r="I9" s="64">
        <v>425199</v>
      </c>
      <c r="J9" s="62">
        <v>0</v>
      </c>
      <c r="K9" s="17">
        <f>H9+J9</f>
        <v>0</v>
      </c>
      <c r="L9" s="18">
        <f t="shared" si="4"/>
        <v>11301</v>
      </c>
      <c r="M9" s="19">
        <f t="shared" si="10"/>
        <v>269673.13638991222</v>
      </c>
      <c r="N9" s="20">
        <f t="shared" si="5"/>
        <v>0.97410996563573882</v>
      </c>
      <c r="O9" s="21">
        <v>0</v>
      </c>
      <c r="P9" s="22">
        <v>0</v>
      </c>
      <c r="Q9" s="21">
        <v>0</v>
      </c>
      <c r="R9" s="21">
        <v>0</v>
      </c>
      <c r="S9" s="65">
        <v>0</v>
      </c>
      <c r="T9" s="21">
        <f t="shared" si="6"/>
        <v>0</v>
      </c>
      <c r="U9" s="24">
        <f t="shared" si="7"/>
        <v>425199</v>
      </c>
      <c r="V9" s="24">
        <f t="shared" si="8"/>
        <v>-11301</v>
      </c>
      <c r="W9" s="20">
        <f t="shared" si="2"/>
        <v>0.97410996563573882</v>
      </c>
    </row>
    <row r="10" spans="1:23" x14ac:dyDescent="0.3">
      <c r="A10" s="11" t="s">
        <v>40</v>
      </c>
      <c r="B10" s="60" t="s">
        <v>41</v>
      </c>
      <c r="C10" s="12">
        <v>349200</v>
      </c>
      <c r="D10" s="42">
        <v>0.89352805883812592</v>
      </c>
      <c r="E10" s="12">
        <f t="shared" si="0"/>
        <v>312019.99814627354</v>
      </c>
      <c r="F10" s="16">
        <v>0</v>
      </c>
      <c r="G10" s="16">
        <v>0</v>
      </c>
      <c r="H10" s="62">
        <f t="shared" si="9"/>
        <v>0</v>
      </c>
      <c r="I10" s="63">
        <v>349200</v>
      </c>
      <c r="J10" s="61">
        <v>37864</v>
      </c>
      <c r="K10" s="17">
        <f>H10+J10</f>
        <v>37864</v>
      </c>
      <c r="L10" s="18">
        <f t="shared" si="4"/>
        <v>0</v>
      </c>
      <c r="M10" s="19">
        <f t="shared" si="10"/>
        <v>312019.99814627354</v>
      </c>
      <c r="N10" s="20">
        <f t="shared" si="5"/>
        <v>1</v>
      </c>
      <c r="O10" s="21">
        <v>0</v>
      </c>
      <c r="P10" s="22">
        <v>0</v>
      </c>
      <c r="Q10" s="21">
        <v>0</v>
      </c>
      <c r="R10" s="21">
        <v>0</v>
      </c>
      <c r="S10" s="65">
        <v>0</v>
      </c>
      <c r="T10" s="21">
        <f t="shared" si="6"/>
        <v>0</v>
      </c>
      <c r="U10" s="24">
        <f t="shared" si="7"/>
        <v>387064</v>
      </c>
      <c r="V10" s="24">
        <f t="shared" si="8"/>
        <v>37864</v>
      </c>
      <c r="W10" s="20">
        <f t="shared" si="2"/>
        <v>1.108430698739977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f t="shared" si="9"/>
        <v>0</v>
      </c>
      <c r="I11" s="63">
        <v>0</v>
      </c>
      <c r="J11" s="62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60" t="s">
        <v>45</v>
      </c>
      <c r="C12" s="12">
        <v>16000</v>
      </c>
      <c r="D12" s="42">
        <v>3.97</v>
      </c>
      <c r="E12" s="14">
        <f t="shared" si="0"/>
        <v>63520</v>
      </c>
      <c r="F12" s="15">
        <v>15996</v>
      </c>
      <c r="G12" s="15">
        <v>0</v>
      </c>
      <c r="H12" s="62">
        <f t="shared" si="9"/>
        <v>15996</v>
      </c>
      <c r="I12" s="63">
        <v>0</v>
      </c>
      <c r="J12" s="62">
        <v>0</v>
      </c>
      <c r="K12" s="17">
        <f t="shared" si="3"/>
        <v>15996</v>
      </c>
      <c r="L12" s="18">
        <f>C12-I12</f>
        <v>16000</v>
      </c>
      <c r="M12" s="19">
        <f t="shared" si="10"/>
        <v>0</v>
      </c>
      <c r="N12" s="20">
        <f t="shared" si="5"/>
        <v>0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15996</v>
      </c>
      <c r="V12" s="24">
        <f t="shared" si="8"/>
        <v>-4</v>
      </c>
      <c r="W12" s="20">
        <f t="shared" si="2"/>
        <v>0.99975000000000003</v>
      </c>
    </row>
    <row r="13" spans="1:23" x14ac:dyDescent="0.3">
      <c r="A13" s="28">
        <v>60000000032802</v>
      </c>
      <c r="B13" s="60" t="s">
        <v>46</v>
      </c>
      <c r="C13" s="12">
        <v>6500</v>
      </c>
      <c r="D13" s="42">
        <v>8.34</v>
      </c>
      <c r="E13" s="14">
        <f t="shared" si="0"/>
        <v>54210</v>
      </c>
      <c r="F13" s="15">
        <v>6487</v>
      </c>
      <c r="G13" s="15">
        <v>0</v>
      </c>
      <c r="H13" s="62">
        <f t="shared" si="9"/>
        <v>6487</v>
      </c>
      <c r="I13" s="63">
        <v>0</v>
      </c>
      <c r="J13" s="62">
        <v>0</v>
      </c>
      <c r="K13" s="17">
        <f t="shared" si="3"/>
        <v>6487</v>
      </c>
      <c r="L13" s="18">
        <f t="shared" si="4"/>
        <v>6500</v>
      </c>
      <c r="M13" s="19">
        <f t="shared" si="10"/>
        <v>0</v>
      </c>
      <c r="N13" s="20">
        <f t="shared" si="5"/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6487</v>
      </c>
      <c r="V13" s="24">
        <f t="shared" si="8"/>
        <v>-13</v>
      </c>
      <c r="W13" s="20">
        <f t="shared" si="2"/>
        <v>0.998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62">
        <f t="shared" si="9"/>
        <v>0</v>
      </c>
      <c r="I14" s="63">
        <v>0</v>
      </c>
      <c r="J14" s="62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59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59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59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422547</v>
      </c>
      <c r="D18" s="42">
        <v>1.1599999999999999</v>
      </c>
      <c r="E18" s="12">
        <f t="shared" si="0"/>
        <v>490154.51999999996</v>
      </c>
      <c r="F18" s="15">
        <v>174609</v>
      </c>
      <c r="G18" s="15">
        <v>0</v>
      </c>
      <c r="H18" s="15">
        <f t="shared" si="9"/>
        <v>174609</v>
      </c>
      <c r="I18" s="56">
        <v>418310</v>
      </c>
      <c r="J18" s="15">
        <v>0</v>
      </c>
      <c r="K18" s="17">
        <f>H18+J18</f>
        <v>174609</v>
      </c>
      <c r="L18" s="18">
        <f t="shared" si="4"/>
        <v>4237</v>
      </c>
      <c r="M18" s="19">
        <f t="shared" si="10"/>
        <v>485239.6</v>
      </c>
      <c r="N18" s="20">
        <f t="shared" si="5"/>
        <v>0.98997271309463808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592919</v>
      </c>
      <c r="V18" s="24">
        <f t="shared" si="8"/>
        <v>170372</v>
      </c>
      <c r="W18" s="20">
        <f t="shared" si="2"/>
        <v>1.4032024839840302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2264111</v>
      </c>
      <c r="D20" s="34"/>
      <c r="E20" s="35">
        <f t="shared" ref="E20:M20" si="11">SUM(E3:E19)</f>
        <v>3323026.099292764</v>
      </c>
      <c r="F20" s="36">
        <f>SUM(F3:F19)</f>
        <v>197092</v>
      </c>
      <c r="G20" s="36">
        <f>SUM(G3:G19)</f>
        <v>0</v>
      </c>
      <c r="H20" s="36">
        <f t="shared" si="11"/>
        <v>197092</v>
      </c>
      <c r="I20" s="48">
        <f t="shared" si="11"/>
        <v>1846157</v>
      </c>
      <c r="J20" s="36">
        <f t="shared" si="11"/>
        <v>131044</v>
      </c>
      <c r="K20" s="37">
        <f t="shared" si="11"/>
        <v>328136</v>
      </c>
      <c r="L20" s="38">
        <f t="shared" si="11"/>
        <v>417954</v>
      </c>
      <c r="M20" s="38">
        <f t="shared" si="11"/>
        <v>2262746.6656982894</v>
      </c>
      <c r="N20" s="20">
        <f t="shared" si="5"/>
        <v>0.68092954977990316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2174293</v>
      </c>
      <c r="V20" s="39"/>
    </row>
    <row r="23" spans="1:23" x14ac:dyDescent="0.3">
      <c r="M23" s="49"/>
    </row>
  </sheetData>
  <conditionalFormatting sqref="W3:W19 N3:N20">
    <cfRule type="cellIs" dxfId="188" priority="7" operator="between">
      <formula>0.8</formula>
      <formula>1</formula>
    </cfRule>
    <cfRule type="cellIs" dxfId="187" priority="8" operator="lessThan">
      <formula>0.8</formula>
    </cfRule>
    <cfRule type="cellIs" dxfId="186" priority="9" operator="greaterThan">
      <formula>1</formula>
    </cfRule>
  </conditionalFormatting>
  <conditionalFormatting sqref="N13">
    <cfRule type="cellIs" dxfId="185" priority="4" operator="between">
      <formula>0.8</formula>
      <formula>1</formula>
    </cfRule>
    <cfRule type="cellIs" dxfId="184" priority="5" operator="lessThan">
      <formula>0.8</formula>
    </cfRule>
    <cfRule type="cellIs" dxfId="183" priority="6" operator="greaterThan">
      <formula>1</formula>
    </cfRule>
  </conditionalFormatting>
  <conditionalFormatting sqref="W13">
    <cfRule type="cellIs" dxfId="182" priority="1" operator="between">
      <formula>0.8</formula>
      <formula>1</formula>
    </cfRule>
    <cfRule type="cellIs" dxfId="181" priority="2" operator="lessThan">
      <formula>0.8</formula>
    </cfRule>
    <cfRule type="cellIs" dxfId="180" priority="3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AB17E-D0EF-4E78-BCFC-EE84E6EFCB31}">
  <dimension ref="A1:U20"/>
  <sheetViews>
    <sheetView workbookViewId="0">
      <selection activeCell="E23" sqref="E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8" customWidth="1"/>
    <col min="13" max="17" width="12.44140625" customWidth="1"/>
    <col min="18" max="18" width="14.6640625" customWidth="1"/>
    <col min="19" max="19" width="11.44140625" customWidth="1"/>
    <col min="20" max="20" width="12.44140625" customWidth="1"/>
  </cols>
  <sheetData>
    <row r="1" spans="1:21" ht="15.6" x14ac:dyDescent="0.3">
      <c r="I1" s="1"/>
      <c r="M1" s="2" t="s">
        <v>0</v>
      </c>
      <c r="N1" s="2" t="s">
        <v>1</v>
      </c>
      <c r="O1" s="2" t="s">
        <v>2</v>
      </c>
      <c r="P1" s="2" t="s">
        <v>3</v>
      </c>
      <c r="Q1" s="3" t="s">
        <v>4</v>
      </c>
    </row>
    <row r="2" spans="1:21" ht="46.8" x14ac:dyDescent="0.3">
      <c r="A2" s="4" t="s">
        <v>5</v>
      </c>
      <c r="B2" s="4" t="s">
        <v>6</v>
      </c>
      <c r="C2" s="5" t="s">
        <v>7</v>
      </c>
      <c r="D2" s="5" t="s">
        <v>8</v>
      </c>
      <c r="E2" s="5" t="s">
        <v>9</v>
      </c>
      <c r="F2" s="4" t="s">
        <v>10</v>
      </c>
      <c r="G2" s="4" t="s">
        <v>11</v>
      </c>
      <c r="H2" s="4" t="s">
        <v>12</v>
      </c>
      <c r="I2" s="6" t="s">
        <v>60</v>
      </c>
      <c r="J2" s="7" t="s">
        <v>14</v>
      </c>
      <c r="K2" s="7" t="s">
        <v>15</v>
      </c>
      <c r="L2" s="7" t="s">
        <v>16</v>
      </c>
      <c r="M2" s="8" t="s">
        <v>17</v>
      </c>
      <c r="N2" s="9" t="s">
        <v>18</v>
      </c>
      <c r="O2" s="9" t="s">
        <v>19</v>
      </c>
      <c r="P2" s="9" t="s">
        <v>20</v>
      </c>
      <c r="Q2" s="8" t="s">
        <v>21</v>
      </c>
      <c r="R2" s="5" t="s">
        <v>22</v>
      </c>
      <c r="S2" s="5" t="s">
        <v>23</v>
      </c>
      <c r="T2" s="5" t="s">
        <v>24</v>
      </c>
      <c r="U2" s="10" t="s">
        <v>25</v>
      </c>
    </row>
    <row r="3" spans="1:21" x14ac:dyDescent="0.3">
      <c r="A3" s="11" t="s">
        <v>26</v>
      </c>
      <c r="B3" s="11" t="s">
        <v>27</v>
      </c>
      <c r="C3" s="12">
        <v>0</v>
      </c>
      <c r="D3" s="13">
        <v>2.8923780588381258</v>
      </c>
      <c r="E3" s="14">
        <f t="shared" ref="E3:E18" si="0">C3*D3</f>
        <v>0</v>
      </c>
      <c r="F3" s="15">
        <v>0</v>
      </c>
      <c r="G3" s="16">
        <v>175263</v>
      </c>
      <c r="H3" s="15">
        <v>55101</v>
      </c>
      <c r="I3" s="17">
        <f>F3+H3</f>
        <v>55101</v>
      </c>
      <c r="J3" s="18">
        <f>C3-G3</f>
        <v>-175263</v>
      </c>
      <c r="K3" s="19">
        <f t="shared" ref="K3" si="1">+G3*D3</f>
        <v>506926.85572614643</v>
      </c>
      <c r="L3" s="20" t="e">
        <f>K3/E3</f>
        <v>#DIV/0!</v>
      </c>
      <c r="M3" s="21">
        <v>0</v>
      </c>
      <c r="N3" s="22">
        <v>0</v>
      </c>
      <c r="O3" s="21">
        <v>111000</v>
      </c>
      <c r="P3" s="21">
        <v>129000</v>
      </c>
      <c r="Q3" s="23">
        <v>74000</v>
      </c>
      <c r="R3" s="21">
        <f>M3+N3+O3+P3+Q3</f>
        <v>314000</v>
      </c>
      <c r="S3" s="24">
        <f>G3+I3+R3</f>
        <v>544364</v>
      </c>
      <c r="T3" s="24">
        <f>S3-C3</f>
        <v>544364</v>
      </c>
      <c r="U3" s="20" t="e">
        <f t="shared" ref="U3:U18" si="2">S3/C3</f>
        <v>#DIV/0!</v>
      </c>
    </row>
    <row r="4" spans="1:21" x14ac:dyDescent="0.3">
      <c r="A4" s="11" t="s">
        <v>28</v>
      </c>
      <c r="B4" s="11" t="s">
        <v>29</v>
      </c>
      <c r="C4" s="12">
        <v>0</v>
      </c>
      <c r="D4" s="13">
        <v>1.55492805883813</v>
      </c>
      <c r="E4" s="14">
        <f t="shared" si="0"/>
        <v>0</v>
      </c>
      <c r="F4" s="15">
        <v>0</v>
      </c>
      <c r="G4" s="15">
        <v>0</v>
      </c>
      <c r="H4" s="15">
        <v>35386</v>
      </c>
      <c r="I4" s="17">
        <f t="shared" ref="I4:I17" si="3">F4+H4</f>
        <v>35386</v>
      </c>
      <c r="J4" s="18">
        <f t="shared" ref="J4:J18" si="4">C4-G4</f>
        <v>0</v>
      </c>
      <c r="K4" s="19">
        <f>D4*G4</f>
        <v>0</v>
      </c>
      <c r="L4" s="20" t="e">
        <f t="shared" ref="L4:L20" si="5">K4/E4</f>
        <v>#DIV/0!</v>
      </c>
      <c r="M4" s="21">
        <v>0</v>
      </c>
      <c r="N4" s="22">
        <v>0</v>
      </c>
      <c r="O4" s="21">
        <v>0</v>
      </c>
      <c r="P4" s="21">
        <v>0</v>
      </c>
      <c r="Q4" s="21">
        <v>0</v>
      </c>
      <c r="R4" s="21">
        <f t="shared" ref="R4:R18" si="6">M4+N4+O4+P4+Q4</f>
        <v>0</v>
      </c>
      <c r="S4" s="24">
        <f t="shared" ref="S4:S18" si="7">G4+I4+R4</f>
        <v>35386</v>
      </c>
      <c r="T4" s="24">
        <f t="shared" ref="T4:T18" si="8">S4-C4</f>
        <v>35386</v>
      </c>
      <c r="U4" s="20" t="e">
        <f t="shared" si="2"/>
        <v>#DIV/0!</v>
      </c>
    </row>
    <row r="5" spans="1:21" x14ac:dyDescent="0.3">
      <c r="A5" s="11" t="s">
        <v>30</v>
      </c>
      <c r="B5" s="11" t="s">
        <v>31</v>
      </c>
      <c r="C5" s="12">
        <v>0</v>
      </c>
      <c r="D5" s="13">
        <v>1.0683280588381256</v>
      </c>
      <c r="E5" s="14">
        <f t="shared" si="0"/>
        <v>0</v>
      </c>
      <c r="F5" s="15">
        <v>0</v>
      </c>
      <c r="G5" s="15">
        <v>0</v>
      </c>
      <c r="H5" s="15">
        <v>134227</v>
      </c>
      <c r="I5" s="17">
        <f t="shared" si="3"/>
        <v>134227</v>
      </c>
      <c r="J5" s="18">
        <f t="shared" si="4"/>
        <v>0</v>
      </c>
      <c r="K5" s="19">
        <f t="shared" ref="K5:K19" si="9">+G5*D5</f>
        <v>0</v>
      </c>
      <c r="L5" s="20" t="e">
        <f t="shared" si="5"/>
        <v>#DIV/0!</v>
      </c>
      <c r="M5" s="21">
        <v>0</v>
      </c>
      <c r="N5" s="22">
        <v>0</v>
      </c>
      <c r="O5" s="21">
        <v>0</v>
      </c>
      <c r="P5" s="25">
        <v>156000</v>
      </c>
      <c r="Q5" s="21">
        <v>0</v>
      </c>
      <c r="R5" s="21">
        <f t="shared" si="6"/>
        <v>156000</v>
      </c>
      <c r="S5" s="24">
        <f t="shared" si="7"/>
        <v>290227</v>
      </c>
      <c r="T5" s="24">
        <f>S5-C5</f>
        <v>290227</v>
      </c>
      <c r="U5" s="20" t="e">
        <f t="shared" si="2"/>
        <v>#DIV/0!</v>
      </c>
    </row>
    <row r="6" spans="1:21" x14ac:dyDescent="0.3">
      <c r="A6" s="11" t="s">
        <v>32</v>
      </c>
      <c r="B6" s="11" t="s">
        <v>33</v>
      </c>
      <c r="C6" s="12">
        <v>0</v>
      </c>
      <c r="D6" s="26">
        <v>2.1696780588381257</v>
      </c>
      <c r="E6" s="12">
        <f t="shared" si="0"/>
        <v>0</v>
      </c>
      <c r="F6" s="15">
        <v>0</v>
      </c>
      <c r="G6" s="15">
        <v>208523</v>
      </c>
      <c r="H6" s="15">
        <v>140800</v>
      </c>
      <c r="I6" s="17">
        <f t="shared" si="3"/>
        <v>140800</v>
      </c>
      <c r="J6" s="18">
        <f t="shared" si="4"/>
        <v>-208523</v>
      </c>
      <c r="K6" s="19">
        <f t="shared" si="9"/>
        <v>452427.7778631025</v>
      </c>
      <c r="L6" s="20" t="e">
        <f t="shared" si="5"/>
        <v>#DIV/0!</v>
      </c>
      <c r="M6" s="21">
        <v>0</v>
      </c>
      <c r="N6" s="22">
        <v>0</v>
      </c>
      <c r="O6" s="21">
        <v>234000</v>
      </c>
      <c r="P6" s="21">
        <v>0</v>
      </c>
      <c r="Q6" s="21">
        <v>0</v>
      </c>
      <c r="R6" s="21">
        <f t="shared" si="6"/>
        <v>234000</v>
      </c>
      <c r="S6" s="24">
        <f t="shared" si="7"/>
        <v>583323</v>
      </c>
      <c r="T6" s="24">
        <f t="shared" si="8"/>
        <v>583323</v>
      </c>
      <c r="U6" s="20" t="e">
        <f t="shared" si="2"/>
        <v>#DIV/0!</v>
      </c>
    </row>
    <row r="7" spans="1:21" x14ac:dyDescent="0.3">
      <c r="A7" s="11" t="s">
        <v>34</v>
      </c>
      <c r="B7" s="11" t="s">
        <v>35</v>
      </c>
      <c r="C7" s="12">
        <v>0</v>
      </c>
      <c r="D7" s="13">
        <v>4.3295293823675376</v>
      </c>
      <c r="E7" s="14">
        <f t="shared" si="0"/>
        <v>0</v>
      </c>
      <c r="F7" s="15">
        <v>0</v>
      </c>
      <c r="G7" s="15">
        <v>0</v>
      </c>
      <c r="H7" s="15">
        <v>0</v>
      </c>
      <c r="I7" s="17">
        <f t="shared" si="3"/>
        <v>0</v>
      </c>
      <c r="J7" s="18">
        <f t="shared" si="4"/>
        <v>0</v>
      </c>
      <c r="K7" s="19">
        <f t="shared" si="9"/>
        <v>0</v>
      </c>
      <c r="L7" s="20" t="e">
        <f t="shared" si="5"/>
        <v>#DIV/0!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f t="shared" si="6"/>
        <v>0</v>
      </c>
      <c r="S7" s="24">
        <f t="shared" si="7"/>
        <v>0</v>
      </c>
      <c r="T7" s="24">
        <f t="shared" si="8"/>
        <v>0</v>
      </c>
      <c r="U7" s="20" t="e">
        <f t="shared" si="2"/>
        <v>#DIV/0!</v>
      </c>
    </row>
    <row r="8" spans="1:21" x14ac:dyDescent="0.3">
      <c r="A8" s="11" t="s">
        <v>36</v>
      </c>
      <c r="B8" s="11" t="s">
        <v>37</v>
      </c>
      <c r="C8" s="12">
        <v>0</v>
      </c>
      <c r="D8" s="13">
        <v>1.1430280588381259</v>
      </c>
      <c r="E8" s="14">
        <f t="shared" si="0"/>
        <v>0</v>
      </c>
      <c r="F8" s="15">
        <v>0</v>
      </c>
      <c r="G8" s="16">
        <v>360435</v>
      </c>
      <c r="H8" s="16">
        <v>95163</v>
      </c>
      <c r="I8" s="17">
        <f>F8+H8</f>
        <v>95163</v>
      </c>
      <c r="J8" s="18">
        <f t="shared" si="4"/>
        <v>-360435</v>
      </c>
      <c r="K8" s="19">
        <f t="shared" si="9"/>
        <v>411987.31838731992</v>
      </c>
      <c r="L8" s="20" t="e">
        <f t="shared" si="5"/>
        <v>#DIV/0!</v>
      </c>
      <c r="M8" s="21">
        <v>0</v>
      </c>
      <c r="N8" s="22">
        <v>0</v>
      </c>
      <c r="O8" s="21">
        <v>0</v>
      </c>
      <c r="P8" s="21">
        <v>126000</v>
      </c>
      <c r="Q8" s="21">
        <v>126000</v>
      </c>
      <c r="R8" s="21">
        <f t="shared" si="6"/>
        <v>252000</v>
      </c>
      <c r="S8" s="24">
        <f t="shared" si="7"/>
        <v>707598</v>
      </c>
      <c r="T8" s="24">
        <f t="shared" si="8"/>
        <v>707598</v>
      </c>
      <c r="U8" s="20" t="e">
        <f t="shared" si="2"/>
        <v>#DIV/0!</v>
      </c>
    </row>
    <row r="9" spans="1:21" x14ac:dyDescent="0.3">
      <c r="A9" s="11" t="s">
        <v>38</v>
      </c>
      <c r="B9" s="11" t="s">
        <v>39</v>
      </c>
      <c r="C9" s="12">
        <v>0</v>
      </c>
      <c r="D9" s="13">
        <v>0.63422805883812572</v>
      </c>
      <c r="E9" s="14">
        <f t="shared" si="0"/>
        <v>0</v>
      </c>
      <c r="F9" s="15">
        <v>0</v>
      </c>
      <c r="G9" s="16">
        <v>0</v>
      </c>
      <c r="H9" s="15">
        <v>83481</v>
      </c>
      <c r="I9" s="17">
        <f>F9+H9</f>
        <v>83481</v>
      </c>
      <c r="J9" s="18">
        <f t="shared" si="4"/>
        <v>0</v>
      </c>
      <c r="K9" s="19">
        <f t="shared" si="9"/>
        <v>0</v>
      </c>
      <c r="L9" s="20" t="e">
        <f t="shared" si="5"/>
        <v>#DIV/0!</v>
      </c>
      <c r="M9" s="21">
        <v>0</v>
      </c>
      <c r="N9" s="22">
        <v>176000</v>
      </c>
      <c r="O9" s="21">
        <v>0</v>
      </c>
      <c r="P9" s="21">
        <v>176000</v>
      </c>
      <c r="Q9" s="23">
        <v>176000</v>
      </c>
      <c r="R9" s="21">
        <f t="shared" si="6"/>
        <v>528000</v>
      </c>
      <c r="S9" s="24">
        <f t="shared" si="7"/>
        <v>611481</v>
      </c>
      <c r="T9" s="24">
        <f t="shared" si="8"/>
        <v>611481</v>
      </c>
      <c r="U9" s="20" t="e">
        <f t="shared" si="2"/>
        <v>#DIV/0!</v>
      </c>
    </row>
    <row r="10" spans="1:21" x14ac:dyDescent="0.3">
      <c r="A10" s="11" t="s">
        <v>40</v>
      </c>
      <c r="B10" s="11" t="s">
        <v>41</v>
      </c>
      <c r="C10" s="12">
        <v>0</v>
      </c>
      <c r="D10" s="26">
        <v>0.89352805883812592</v>
      </c>
      <c r="E10" s="12">
        <f t="shared" si="0"/>
        <v>0</v>
      </c>
      <c r="F10" s="16">
        <v>0</v>
      </c>
      <c r="G10" s="15">
        <v>0</v>
      </c>
      <c r="H10" s="16">
        <v>0</v>
      </c>
      <c r="I10" s="17">
        <f>F10+H10</f>
        <v>0</v>
      </c>
      <c r="J10" s="18">
        <f t="shared" si="4"/>
        <v>0</v>
      </c>
      <c r="K10" s="19">
        <f t="shared" si="9"/>
        <v>0</v>
      </c>
      <c r="L10" s="20" t="e">
        <f t="shared" si="5"/>
        <v>#DIV/0!</v>
      </c>
      <c r="M10" s="21">
        <v>0</v>
      </c>
      <c r="N10" s="22">
        <v>0</v>
      </c>
      <c r="O10" s="21">
        <v>0</v>
      </c>
      <c r="P10" s="21">
        <v>0</v>
      </c>
      <c r="Q10" s="21">
        <v>0</v>
      </c>
      <c r="R10" s="21">
        <f t="shared" si="6"/>
        <v>0</v>
      </c>
      <c r="S10" s="24">
        <f t="shared" si="7"/>
        <v>0</v>
      </c>
      <c r="T10" s="24">
        <f t="shared" si="8"/>
        <v>0</v>
      </c>
      <c r="U10" s="20" t="e">
        <f t="shared" si="2"/>
        <v>#DIV/0!</v>
      </c>
    </row>
    <row r="11" spans="1:21" x14ac:dyDescent="0.3">
      <c r="A11" s="27" t="s">
        <v>42</v>
      </c>
      <c r="B11" s="11" t="s">
        <v>43</v>
      </c>
      <c r="C11" s="12">
        <v>0</v>
      </c>
      <c r="D11" s="13">
        <v>0.40322805883812579</v>
      </c>
      <c r="E11" s="14">
        <f t="shared" si="0"/>
        <v>0</v>
      </c>
      <c r="F11" s="15">
        <v>0</v>
      </c>
      <c r="G11" s="15">
        <v>0</v>
      </c>
      <c r="H11" s="15">
        <v>0</v>
      </c>
      <c r="I11" s="17">
        <f t="shared" si="3"/>
        <v>0</v>
      </c>
      <c r="J11" s="18">
        <f t="shared" si="4"/>
        <v>0</v>
      </c>
      <c r="K11" s="19">
        <f t="shared" si="9"/>
        <v>0</v>
      </c>
      <c r="L11" s="20" t="e">
        <f t="shared" si="5"/>
        <v>#DIV/0!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f t="shared" si="6"/>
        <v>0</v>
      </c>
      <c r="S11" s="24">
        <f t="shared" si="7"/>
        <v>0</v>
      </c>
      <c r="T11" s="24">
        <f t="shared" si="8"/>
        <v>0</v>
      </c>
      <c r="U11" s="20" t="e">
        <f t="shared" si="2"/>
        <v>#DIV/0!</v>
      </c>
    </row>
    <row r="12" spans="1:21" x14ac:dyDescent="0.3">
      <c r="A12" s="11" t="s">
        <v>44</v>
      </c>
      <c r="B12" s="11" t="s">
        <v>45</v>
      </c>
      <c r="C12" s="12">
        <v>0</v>
      </c>
      <c r="D12" s="13">
        <v>4.6805391470734206</v>
      </c>
      <c r="E12" s="14">
        <f t="shared" si="0"/>
        <v>0</v>
      </c>
      <c r="F12" s="15">
        <v>0</v>
      </c>
      <c r="G12" s="15">
        <v>0</v>
      </c>
      <c r="H12" s="15">
        <v>0</v>
      </c>
      <c r="I12" s="17">
        <f t="shared" si="3"/>
        <v>0</v>
      </c>
      <c r="J12" s="18">
        <f>C12-G12</f>
        <v>0</v>
      </c>
      <c r="K12" s="19">
        <f t="shared" si="9"/>
        <v>0</v>
      </c>
      <c r="L12" s="20" t="e">
        <f t="shared" si="5"/>
        <v>#DIV/0!</v>
      </c>
      <c r="M12" s="21">
        <v>0</v>
      </c>
      <c r="N12" s="22">
        <v>0</v>
      </c>
      <c r="O12" s="21">
        <v>0</v>
      </c>
      <c r="P12" s="21">
        <v>0</v>
      </c>
      <c r="Q12" s="21">
        <v>0</v>
      </c>
      <c r="R12" s="21">
        <f t="shared" si="6"/>
        <v>0</v>
      </c>
      <c r="S12" s="24">
        <f t="shared" si="7"/>
        <v>0</v>
      </c>
      <c r="T12" s="24">
        <f t="shared" si="8"/>
        <v>0</v>
      </c>
      <c r="U12" s="20" t="e">
        <f t="shared" si="2"/>
        <v>#DIV/0!</v>
      </c>
    </row>
    <row r="13" spans="1:21" x14ac:dyDescent="0.3">
      <c r="A13" s="28">
        <v>60000000032802</v>
      </c>
      <c r="B13" s="11" t="s">
        <v>46</v>
      </c>
      <c r="C13" s="12">
        <v>0</v>
      </c>
      <c r="D13" s="13">
        <v>9.26</v>
      </c>
      <c r="E13" s="14">
        <f t="shared" si="0"/>
        <v>0</v>
      </c>
      <c r="F13" s="15">
        <v>0</v>
      </c>
      <c r="G13" s="15">
        <v>0</v>
      </c>
      <c r="H13" s="15">
        <v>0</v>
      </c>
      <c r="I13" s="17">
        <f t="shared" si="3"/>
        <v>0</v>
      </c>
      <c r="J13" s="18">
        <f t="shared" si="4"/>
        <v>0</v>
      </c>
      <c r="K13" s="19">
        <f t="shared" si="9"/>
        <v>0</v>
      </c>
      <c r="L13" s="20" t="e">
        <f t="shared" si="5"/>
        <v>#DIV/0!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f t="shared" si="6"/>
        <v>0</v>
      </c>
      <c r="S13" s="24">
        <f t="shared" si="7"/>
        <v>0</v>
      </c>
      <c r="T13" s="24">
        <f t="shared" si="8"/>
        <v>0</v>
      </c>
      <c r="U13" s="20" t="e">
        <f t="shared" si="2"/>
        <v>#DIV/0!</v>
      </c>
    </row>
    <row r="14" spans="1:21" x14ac:dyDescent="0.3">
      <c r="A14" s="11" t="s">
        <v>47</v>
      </c>
      <c r="B14" s="11" t="s">
        <v>48</v>
      </c>
      <c r="C14" s="12">
        <v>0</v>
      </c>
      <c r="D14" s="13">
        <v>8.9388782058969483</v>
      </c>
      <c r="E14" s="14">
        <f t="shared" si="0"/>
        <v>0</v>
      </c>
      <c r="F14" s="15">
        <v>0</v>
      </c>
      <c r="G14" s="15">
        <v>0</v>
      </c>
      <c r="H14" s="15">
        <v>0</v>
      </c>
      <c r="I14" s="17">
        <f t="shared" si="3"/>
        <v>0</v>
      </c>
      <c r="J14" s="18">
        <f t="shared" si="4"/>
        <v>0</v>
      </c>
      <c r="K14" s="19">
        <f t="shared" si="9"/>
        <v>0</v>
      </c>
      <c r="L14" s="20" t="e">
        <f t="shared" si="5"/>
        <v>#DIV/0!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f t="shared" si="6"/>
        <v>0</v>
      </c>
      <c r="S14" s="24">
        <f t="shared" si="7"/>
        <v>0</v>
      </c>
      <c r="T14" s="24">
        <f t="shared" si="8"/>
        <v>0</v>
      </c>
      <c r="U14" s="20" t="e">
        <f t="shared" si="2"/>
        <v>#DIV/0!</v>
      </c>
    </row>
    <row r="15" spans="1:21" x14ac:dyDescent="0.3">
      <c r="A15" s="29" t="s">
        <v>49</v>
      </c>
      <c r="B15" s="30" t="s">
        <v>50</v>
      </c>
      <c r="C15" s="12">
        <v>0</v>
      </c>
      <c r="D15" s="13">
        <v>6.7956857705540301</v>
      </c>
      <c r="E15" s="14">
        <f t="shared" si="0"/>
        <v>0</v>
      </c>
      <c r="F15" s="15">
        <v>0</v>
      </c>
      <c r="G15" s="31">
        <v>0</v>
      </c>
      <c r="H15" s="15">
        <v>0</v>
      </c>
      <c r="I15" s="17">
        <f t="shared" si="3"/>
        <v>0</v>
      </c>
      <c r="J15" s="18">
        <f t="shared" si="4"/>
        <v>0</v>
      </c>
      <c r="K15" s="19">
        <f t="shared" si="9"/>
        <v>0</v>
      </c>
      <c r="L15" s="20" t="e">
        <f t="shared" si="5"/>
        <v>#DIV/0!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f t="shared" si="6"/>
        <v>0</v>
      </c>
      <c r="S15" s="24">
        <f t="shared" si="7"/>
        <v>0</v>
      </c>
      <c r="T15" s="24">
        <f t="shared" si="8"/>
        <v>0</v>
      </c>
      <c r="U15" s="20" t="e">
        <f t="shared" si="2"/>
        <v>#DIV/0!</v>
      </c>
    </row>
    <row r="16" spans="1:21" x14ac:dyDescent="0.3">
      <c r="A16" s="29" t="s">
        <v>51</v>
      </c>
      <c r="B16" s="30" t="s">
        <v>52</v>
      </c>
      <c r="C16" s="12">
        <v>0</v>
      </c>
      <c r="D16" s="13">
        <v>10.033574703112851</v>
      </c>
      <c r="E16" s="14">
        <f t="shared" si="0"/>
        <v>0</v>
      </c>
      <c r="F16" s="15">
        <v>0</v>
      </c>
      <c r="G16" s="31">
        <v>0</v>
      </c>
      <c r="H16" s="15">
        <v>0</v>
      </c>
      <c r="I16" s="17">
        <f t="shared" si="3"/>
        <v>0</v>
      </c>
      <c r="J16" s="18">
        <f t="shared" si="4"/>
        <v>0</v>
      </c>
      <c r="K16" s="19">
        <f t="shared" si="9"/>
        <v>0</v>
      </c>
      <c r="L16" s="20" t="e">
        <f t="shared" si="5"/>
        <v>#DIV/0!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f t="shared" si="6"/>
        <v>0</v>
      </c>
      <c r="S16" s="24">
        <f t="shared" si="7"/>
        <v>0</v>
      </c>
      <c r="T16" s="24">
        <f t="shared" si="8"/>
        <v>0</v>
      </c>
      <c r="U16" s="20" t="e">
        <f t="shared" si="2"/>
        <v>#DIV/0!</v>
      </c>
    </row>
    <row r="17" spans="1:21" x14ac:dyDescent="0.3">
      <c r="A17" s="11" t="s">
        <v>53</v>
      </c>
      <c r="B17" s="11" t="s">
        <v>54</v>
      </c>
      <c r="C17" s="12">
        <v>0</v>
      </c>
      <c r="D17" s="13">
        <v>12.061373764720482</v>
      </c>
      <c r="E17" s="14">
        <f t="shared" si="0"/>
        <v>0</v>
      </c>
      <c r="F17" s="15">
        <v>0</v>
      </c>
      <c r="G17" s="31">
        <v>0</v>
      </c>
      <c r="H17" s="15">
        <v>0</v>
      </c>
      <c r="I17" s="17">
        <f t="shared" si="3"/>
        <v>0</v>
      </c>
      <c r="J17" s="18">
        <f t="shared" si="4"/>
        <v>0</v>
      </c>
      <c r="K17" s="19">
        <f t="shared" si="9"/>
        <v>0</v>
      </c>
      <c r="L17" s="20" t="e">
        <f t="shared" si="5"/>
        <v>#DIV/0!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f t="shared" si="6"/>
        <v>0</v>
      </c>
      <c r="S17" s="24">
        <f t="shared" si="7"/>
        <v>0</v>
      </c>
      <c r="T17" s="24">
        <f t="shared" si="8"/>
        <v>0</v>
      </c>
      <c r="U17" s="20" t="e">
        <f t="shared" si="2"/>
        <v>#DIV/0!</v>
      </c>
    </row>
    <row r="18" spans="1:21" x14ac:dyDescent="0.3">
      <c r="A18" s="11" t="s">
        <v>55</v>
      </c>
      <c r="B18" s="11" t="s">
        <v>56</v>
      </c>
      <c r="C18" s="12">
        <v>0</v>
      </c>
      <c r="D18" s="26">
        <v>1.3029343529557731</v>
      </c>
      <c r="E18" s="12">
        <f t="shared" si="0"/>
        <v>0</v>
      </c>
      <c r="F18" s="15">
        <v>892543</v>
      </c>
      <c r="G18" s="15">
        <v>0</v>
      </c>
      <c r="H18" s="15">
        <v>0</v>
      </c>
      <c r="I18" s="17">
        <f>F18+H18</f>
        <v>892543</v>
      </c>
      <c r="J18" s="18">
        <f t="shared" si="4"/>
        <v>0</v>
      </c>
      <c r="K18" s="19">
        <f t="shared" si="9"/>
        <v>0</v>
      </c>
      <c r="L18" s="20" t="e">
        <f t="shared" si="5"/>
        <v>#DIV/0!</v>
      </c>
      <c r="M18" s="21">
        <v>0</v>
      </c>
      <c r="N18" s="22">
        <v>0</v>
      </c>
      <c r="O18" s="21">
        <v>0</v>
      </c>
      <c r="P18" s="21">
        <v>0</v>
      </c>
      <c r="Q18" s="21">
        <v>0</v>
      </c>
      <c r="R18" s="21">
        <f t="shared" si="6"/>
        <v>0</v>
      </c>
      <c r="S18" s="24">
        <f t="shared" si="7"/>
        <v>892543</v>
      </c>
      <c r="T18" s="24">
        <f t="shared" si="8"/>
        <v>892543</v>
      </c>
      <c r="U18" s="20" t="e">
        <f t="shared" si="2"/>
        <v>#DIV/0!</v>
      </c>
    </row>
    <row r="19" spans="1:21" x14ac:dyDescent="0.3">
      <c r="A19" s="27" t="s">
        <v>57</v>
      </c>
      <c r="B19" s="11" t="s">
        <v>58</v>
      </c>
      <c r="C19" s="12">
        <v>0</v>
      </c>
      <c r="D19" s="13">
        <v>3.0573254068481477</v>
      </c>
      <c r="E19" s="14">
        <f>C19*D19</f>
        <v>0</v>
      </c>
      <c r="F19" s="15">
        <v>0</v>
      </c>
      <c r="G19" s="15">
        <v>0</v>
      </c>
      <c r="H19" s="15">
        <v>0</v>
      </c>
      <c r="I19" s="17">
        <f>F19+H19</f>
        <v>0</v>
      </c>
      <c r="J19" s="18">
        <f>C19-G19</f>
        <v>0</v>
      </c>
      <c r="K19" s="19">
        <f t="shared" si="9"/>
        <v>0</v>
      </c>
      <c r="L19" s="20" t="e">
        <f t="shared" si="5"/>
        <v>#DIV/0!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f>M19+N19+O19+P19+Q19</f>
        <v>0</v>
      </c>
      <c r="S19" s="24">
        <f>G19+I19+R19</f>
        <v>0</v>
      </c>
      <c r="T19" s="24">
        <f>S19-C19</f>
        <v>0</v>
      </c>
      <c r="U19" s="20" t="e">
        <f>S19/C19</f>
        <v>#DIV/0!</v>
      </c>
    </row>
    <row r="20" spans="1:21" ht="15.6" x14ac:dyDescent="0.3">
      <c r="A20" s="32" t="s">
        <v>59</v>
      </c>
      <c r="B20" s="32"/>
      <c r="C20" s="33">
        <f>SUM(C3:C19)</f>
        <v>0</v>
      </c>
      <c r="D20" s="34"/>
      <c r="E20" s="35">
        <f t="shared" ref="E20:K20" si="10">SUM(E3:E19)</f>
        <v>0</v>
      </c>
      <c r="F20" s="36">
        <f t="shared" si="10"/>
        <v>892543</v>
      </c>
      <c r="G20" s="36">
        <f t="shared" si="10"/>
        <v>744221</v>
      </c>
      <c r="H20" s="36">
        <f t="shared" si="10"/>
        <v>544158</v>
      </c>
      <c r="I20" s="37">
        <f t="shared" si="10"/>
        <v>1436701</v>
      </c>
      <c r="J20" s="38">
        <f t="shared" si="10"/>
        <v>-744221</v>
      </c>
      <c r="K20" s="38">
        <f t="shared" si="10"/>
        <v>1371341.9519765689</v>
      </c>
      <c r="L20" s="20" t="e">
        <f t="shared" si="5"/>
        <v>#DIV/0!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f>M20+N20+O20+P20+Q20</f>
        <v>0</v>
      </c>
      <c r="S20" s="24">
        <f>G20+I20+R20</f>
        <v>2180922</v>
      </c>
      <c r="T20" s="39"/>
    </row>
  </sheetData>
  <conditionalFormatting sqref="U3:U19 L3:L20">
    <cfRule type="cellIs" dxfId="341" priority="7" operator="between">
      <formula>0.8</formula>
      <formula>1</formula>
    </cfRule>
    <cfRule type="cellIs" dxfId="340" priority="8" operator="lessThan">
      <formula>0.8</formula>
    </cfRule>
    <cfRule type="cellIs" dxfId="339" priority="9" operator="greaterThan">
      <formula>1</formula>
    </cfRule>
  </conditionalFormatting>
  <conditionalFormatting sqref="L13">
    <cfRule type="cellIs" dxfId="338" priority="4" operator="between">
      <formula>0.8</formula>
      <formula>1</formula>
    </cfRule>
    <cfRule type="cellIs" dxfId="337" priority="5" operator="lessThan">
      <formula>0.8</formula>
    </cfRule>
    <cfRule type="cellIs" dxfId="336" priority="6" operator="greaterThan">
      <formula>1</formula>
    </cfRule>
  </conditionalFormatting>
  <conditionalFormatting sqref="U13">
    <cfRule type="cellIs" dxfId="335" priority="1" operator="between">
      <formula>0.8</formula>
      <formula>1</formula>
    </cfRule>
    <cfRule type="cellIs" dxfId="334" priority="2" operator="lessThan">
      <formula>0.8</formula>
    </cfRule>
    <cfRule type="cellIs" dxfId="333" priority="3" operator="greaterThan">
      <formula>1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E2FE1-EDC1-43C0-9EA4-72E9E14EB6AF}">
  <dimension ref="A1:W23"/>
  <sheetViews>
    <sheetView workbookViewId="0">
      <selection activeCell="I18" sqref="I18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88</v>
      </c>
      <c r="L2" s="7" t="s">
        <v>14</v>
      </c>
      <c r="M2" s="7" t="s">
        <v>15</v>
      </c>
      <c r="N2" s="7" t="s">
        <v>16</v>
      </c>
      <c r="O2" s="8" t="s">
        <v>77</v>
      </c>
      <c r="P2" s="9" t="s">
        <v>78</v>
      </c>
      <c r="Q2" s="9" t="s">
        <v>79</v>
      </c>
      <c r="R2" s="9" t="s">
        <v>80</v>
      </c>
      <c r="S2" s="8" t="s">
        <v>81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60" t="s">
        <v>27</v>
      </c>
      <c r="C3" s="12">
        <v>387639</v>
      </c>
      <c r="D3" s="42">
        <v>2.8923780588381258</v>
      </c>
      <c r="E3" s="14">
        <f t="shared" ref="E3:E18" si="0">C3*D3</f>
        <v>1121198.5383499523</v>
      </c>
      <c r="F3" s="15">
        <v>92494</v>
      </c>
      <c r="G3" s="15">
        <v>0</v>
      </c>
      <c r="H3" s="62">
        <f>F3+G3</f>
        <v>92494</v>
      </c>
      <c r="I3" s="61">
        <v>333645</v>
      </c>
      <c r="J3" s="62">
        <v>0</v>
      </c>
      <c r="K3" s="17">
        <f>H3+J3</f>
        <v>92494</v>
      </c>
      <c r="L3" s="18">
        <f>C3-I3</f>
        <v>53994</v>
      </c>
      <c r="M3" s="19">
        <f t="shared" ref="M3" si="1">+I3*D3</f>
        <v>965027.4774410465</v>
      </c>
      <c r="N3" s="20">
        <f>M3/E3</f>
        <v>0.8607106096135837</v>
      </c>
      <c r="O3" s="21">
        <v>0</v>
      </c>
      <c r="P3" s="22">
        <v>0</v>
      </c>
      <c r="Q3" s="21">
        <v>0</v>
      </c>
      <c r="R3" s="21">
        <v>277500</v>
      </c>
      <c r="S3" s="65">
        <v>0</v>
      </c>
      <c r="T3" s="21">
        <f>O3+P3+Q3+R3+S3</f>
        <v>277500</v>
      </c>
      <c r="U3" s="24">
        <f>I3+K3+T3</f>
        <v>703639</v>
      </c>
      <c r="V3" s="24">
        <f>U3-C3</f>
        <v>316000</v>
      </c>
      <c r="W3" s="20">
        <f t="shared" ref="W3:W18" si="2">U3/C3</f>
        <v>1.8151914539042768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>F4+G4</f>
        <v>0</v>
      </c>
      <c r="I4" s="62">
        <v>0</v>
      </c>
      <c r="J4" s="62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22">
        <v>0</v>
      </c>
      <c r="Q4" s="21">
        <v>0</v>
      </c>
      <c r="R4" s="21">
        <v>0</v>
      </c>
      <c r="S4" s="65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60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0</v>
      </c>
      <c r="H5" s="62">
        <f t="shared" ref="H5:H19" si="9">F5+G5</f>
        <v>0</v>
      </c>
      <c r="I5" s="63">
        <v>142621</v>
      </c>
      <c r="J5" s="62">
        <v>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</v>
      </c>
      <c r="P5" s="22">
        <v>0</v>
      </c>
      <c r="Q5" s="21">
        <v>0</v>
      </c>
      <c r="R5" s="21">
        <v>0</v>
      </c>
      <c r="S5" s="65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60" t="s">
        <v>33</v>
      </c>
      <c r="C6" s="12">
        <v>271604</v>
      </c>
      <c r="D6" s="42">
        <v>2.1696780588381257</v>
      </c>
      <c r="E6" s="12">
        <f t="shared" si="0"/>
        <v>589293.23949267028</v>
      </c>
      <c r="F6" s="15">
        <v>0</v>
      </c>
      <c r="G6" s="15">
        <v>0</v>
      </c>
      <c r="H6" s="62">
        <f t="shared" si="9"/>
        <v>0</v>
      </c>
      <c r="I6" s="63">
        <v>39048</v>
      </c>
      <c r="J6" s="62">
        <v>0</v>
      </c>
      <c r="K6" s="17">
        <f t="shared" si="3"/>
        <v>0</v>
      </c>
      <c r="L6" s="18">
        <f t="shared" si="4"/>
        <v>232556</v>
      </c>
      <c r="M6" s="19">
        <f t="shared" si="10"/>
        <v>84721.588841511126</v>
      </c>
      <c r="N6" s="20">
        <f t="shared" si="5"/>
        <v>0.14376813301718677</v>
      </c>
      <c r="O6" s="21">
        <v>0</v>
      </c>
      <c r="P6" s="22">
        <v>0</v>
      </c>
      <c r="Q6" s="21">
        <v>0</v>
      </c>
      <c r="R6" s="21">
        <v>0</v>
      </c>
      <c r="S6" s="25">
        <v>0</v>
      </c>
      <c r="T6" s="21">
        <f t="shared" si="6"/>
        <v>0</v>
      </c>
      <c r="U6" s="24">
        <f t="shared" si="7"/>
        <v>39048</v>
      </c>
      <c r="V6" s="24">
        <f t="shared" si="8"/>
        <v>-232556</v>
      </c>
      <c r="W6" s="20">
        <f t="shared" si="2"/>
        <v>0.1437681330171868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9"/>
        <v>0</v>
      </c>
      <c r="I7" s="63">
        <v>0</v>
      </c>
      <c r="J7" s="62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65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60" t="s">
        <v>37</v>
      </c>
      <c r="C8" s="12">
        <v>231500</v>
      </c>
      <c r="D8" s="42">
        <v>1.1430280588381259</v>
      </c>
      <c r="E8" s="14">
        <f t="shared" si="0"/>
        <v>264610.99562102614</v>
      </c>
      <c r="F8" s="15">
        <v>0</v>
      </c>
      <c r="G8" s="15">
        <v>0</v>
      </c>
      <c r="H8" s="62">
        <v>0</v>
      </c>
      <c r="I8" s="64">
        <v>231314</v>
      </c>
      <c r="J8" s="61">
        <v>0</v>
      </c>
      <c r="K8" s="17">
        <f>H8+J8</f>
        <v>0</v>
      </c>
      <c r="L8" s="18">
        <f t="shared" si="4"/>
        <v>186</v>
      </c>
      <c r="M8" s="19">
        <f t="shared" si="10"/>
        <v>264398.39240208227</v>
      </c>
      <c r="N8" s="20">
        <f t="shared" si="5"/>
        <v>0.99919654427645799</v>
      </c>
      <c r="O8" s="21">
        <v>0</v>
      </c>
      <c r="P8" s="22">
        <v>0</v>
      </c>
      <c r="Q8" s="21">
        <v>0</v>
      </c>
      <c r="R8" s="21">
        <v>0</v>
      </c>
      <c r="S8" s="65">
        <v>0</v>
      </c>
      <c r="T8" s="21">
        <f t="shared" si="6"/>
        <v>0</v>
      </c>
      <c r="U8" s="24">
        <f t="shared" si="7"/>
        <v>231314</v>
      </c>
      <c r="V8" s="24">
        <f t="shared" si="8"/>
        <v>-186</v>
      </c>
      <c r="W8" s="20">
        <f t="shared" si="2"/>
        <v>0.99919654427645788</v>
      </c>
    </row>
    <row r="9" spans="1:23" x14ac:dyDescent="0.3">
      <c r="A9" s="11" t="s">
        <v>38</v>
      </c>
      <c r="B9" s="60" t="s">
        <v>39</v>
      </c>
      <c r="C9" s="12">
        <v>436500</v>
      </c>
      <c r="D9" s="42">
        <v>0.63422805883812572</v>
      </c>
      <c r="E9" s="14">
        <f t="shared" si="0"/>
        <v>276840.54768284189</v>
      </c>
      <c r="F9" s="15">
        <v>524958</v>
      </c>
      <c r="G9" s="15">
        <v>0</v>
      </c>
      <c r="H9" s="62">
        <f t="shared" si="9"/>
        <v>524958</v>
      </c>
      <c r="I9" s="64">
        <v>425199</v>
      </c>
      <c r="J9" s="62">
        <v>0</v>
      </c>
      <c r="K9" s="17">
        <f>H9+J9</f>
        <v>524958</v>
      </c>
      <c r="L9" s="18">
        <f t="shared" si="4"/>
        <v>11301</v>
      </c>
      <c r="M9" s="19">
        <f t="shared" si="10"/>
        <v>269673.13638991222</v>
      </c>
      <c r="N9" s="20">
        <f t="shared" si="5"/>
        <v>0.97410996563573882</v>
      </c>
      <c r="O9" s="21">
        <v>0</v>
      </c>
      <c r="P9" s="22">
        <v>0</v>
      </c>
      <c r="Q9" s="21">
        <v>0</v>
      </c>
      <c r="R9" s="21">
        <v>528000</v>
      </c>
      <c r="S9" s="65">
        <v>0</v>
      </c>
      <c r="T9" s="21">
        <f t="shared" si="6"/>
        <v>528000</v>
      </c>
      <c r="U9" s="24">
        <f t="shared" si="7"/>
        <v>1478157</v>
      </c>
      <c r="V9" s="24">
        <f t="shared" si="8"/>
        <v>1041657</v>
      </c>
      <c r="W9" s="20">
        <f t="shared" si="2"/>
        <v>3.3863848797250857</v>
      </c>
    </row>
    <row r="10" spans="1:23" x14ac:dyDescent="0.3">
      <c r="A10" s="11" t="s">
        <v>40</v>
      </c>
      <c r="B10" s="60" t="s">
        <v>41</v>
      </c>
      <c r="C10" s="12">
        <v>349200</v>
      </c>
      <c r="D10" s="42">
        <v>0.89352805883812592</v>
      </c>
      <c r="E10" s="12">
        <f t="shared" si="0"/>
        <v>312019.99814627354</v>
      </c>
      <c r="F10" s="16">
        <v>44153</v>
      </c>
      <c r="G10" s="16">
        <v>0</v>
      </c>
      <c r="H10" s="62">
        <f t="shared" si="9"/>
        <v>44153</v>
      </c>
      <c r="I10" s="63">
        <v>387064</v>
      </c>
      <c r="J10" s="61">
        <v>0</v>
      </c>
      <c r="K10" s="17">
        <f>H10+J10</f>
        <v>44153</v>
      </c>
      <c r="L10" s="18">
        <f t="shared" si="4"/>
        <v>-37864</v>
      </c>
      <c r="M10" s="19">
        <f t="shared" si="10"/>
        <v>345852.54456612037</v>
      </c>
      <c r="N10" s="20">
        <f t="shared" si="5"/>
        <v>1.1084306987399772</v>
      </c>
      <c r="O10" s="21">
        <v>0</v>
      </c>
      <c r="P10" s="22">
        <v>0</v>
      </c>
      <c r="Q10" s="21">
        <v>0</v>
      </c>
      <c r="R10" s="21">
        <v>44000</v>
      </c>
      <c r="S10" s="65">
        <v>0</v>
      </c>
      <c r="T10" s="21">
        <f t="shared" si="6"/>
        <v>44000</v>
      </c>
      <c r="U10" s="24">
        <f t="shared" si="7"/>
        <v>475217</v>
      </c>
      <c r="V10" s="24">
        <f t="shared" si="8"/>
        <v>126017</v>
      </c>
      <c r="W10" s="20">
        <f t="shared" si="2"/>
        <v>1.3608734249713632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f t="shared" si="9"/>
        <v>0</v>
      </c>
      <c r="I11" s="63">
        <v>0</v>
      </c>
      <c r="J11" s="62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60" t="s">
        <v>45</v>
      </c>
      <c r="C12" s="12">
        <v>16000</v>
      </c>
      <c r="D12" s="42">
        <v>3.97</v>
      </c>
      <c r="E12" s="14">
        <f t="shared" si="0"/>
        <v>63520</v>
      </c>
      <c r="F12" s="15">
        <v>15996</v>
      </c>
      <c r="G12" s="15">
        <v>0</v>
      </c>
      <c r="H12" s="62">
        <f t="shared" si="9"/>
        <v>15996</v>
      </c>
      <c r="I12" s="63">
        <v>0</v>
      </c>
      <c r="J12" s="62">
        <v>0</v>
      </c>
      <c r="K12" s="17">
        <f t="shared" si="3"/>
        <v>15996</v>
      </c>
      <c r="L12" s="18">
        <f>C12-I12</f>
        <v>16000</v>
      </c>
      <c r="M12" s="19">
        <f t="shared" si="10"/>
        <v>0</v>
      </c>
      <c r="N12" s="20">
        <f t="shared" si="5"/>
        <v>0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15996</v>
      </c>
      <c r="V12" s="24">
        <f t="shared" si="8"/>
        <v>-4</v>
      </c>
      <c r="W12" s="20">
        <f t="shared" si="2"/>
        <v>0.99975000000000003</v>
      </c>
    </row>
    <row r="13" spans="1:23" x14ac:dyDescent="0.3">
      <c r="A13" s="28">
        <v>60000000032802</v>
      </c>
      <c r="B13" s="60" t="s">
        <v>46</v>
      </c>
      <c r="C13" s="12">
        <v>6500</v>
      </c>
      <c r="D13" s="42">
        <v>8.34</v>
      </c>
      <c r="E13" s="14">
        <f t="shared" si="0"/>
        <v>54210</v>
      </c>
      <c r="F13" s="15">
        <v>6487</v>
      </c>
      <c r="G13" s="15">
        <v>0</v>
      </c>
      <c r="H13" s="62">
        <f t="shared" si="9"/>
        <v>6487</v>
      </c>
      <c r="I13" s="63">
        <v>0</v>
      </c>
      <c r="J13" s="62">
        <v>0</v>
      </c>
      <c r="K13" s="17">
        <f t="shared" si="3"/>
        <v>6487</v>
      </c>
      <c r="L13" s="18">
        <f t="shared" si="4"/>
        <v>6500</v>
      </c>
      <c r="M13" s="19">
        <f t="shared" si="10"/>
        <v>0</v>
      </c>
      <c r="N13" s="20">
        <f t="shared" si="5"/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6487</v>
      </c>
      <c r="V13" s="24">
        <f t="shared" si="8"/>
        <v>-13</v>
      </c>
      <c r="W13" s="20">
        <f t="shared" si="2"/>
        <v>0.998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62">
        <f t="shared" si="9"/>
        <v>0</v>
      </c>
      <c r="I14" s="63">
        <v>0</v>
      </c>
      <c r="J14" s="62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66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59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59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422547</v>
      </c>
      <c r="D18" s="42">
        <v>1.1599999999999999</v>
      </c>
      <c r="E18" s="12">
        <f t="shared" si="0"/>
        <v>490154.51999999996</v>
      </c>
      <c r="F18" s="15">
        <v>174609</v>
      </c>
      <c r="G18" s="15">
        <v>0</v>
      </c>
      <c r="H18" s="15">
        <f t="shared" si="9"/>
        <v>174609</v>
      </c>
      <c r="I18" s="56">
        <v>418310</v>
      </c>
      <c r="J18" s="15">
        <v>0</v>
      </c>
      <c r="K18" s="17">
        <f>H18+J18</f>
        <v>174609</v>
      </c>
      <c r="L18" s="18">
        <f t="shared" si="4"/>
        <v>4237</v>
      </c>
      <c r="M18" s="19">
        <f t="shared" si="10"/>
        <v>485239.6</v>
      </c>
      <c r="N18" s="20">
        <f t="shared" si="5"/>
        <v>0.98997271309463808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592919</v>
      </c>
      <c r="V18" s="24">
        <f t="shared" si="8"/>
        <v>170372</v>
      </c>
      <c r="W18" s="20">
        <f t="shared" si="2"/>
        <v>1.4032024839840302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2264111</v>
      </c>
      <c r="D20" s="34"/>
      <c r="E20" s="35">
        <f t="shared" ref="E20:M20" si="11">SUM(E3:E19)</f>
        <v>3323026.099292764</v>
      </c>
      <c r="F20" s="36">
        <f>SUM(F3:F19)</f>
        <v>858697</v>
      </c>
      <c r="G20" s="36">
        <f>SUM(G3:G19)</f>
        <v>0</v>
      </c>
      <c r="H20" s="36">
        <f t="shared" si="11"/>
        <v>858697</v>
      </c>
      <c r="I20" s="48">
        <f t="shared" si="11"/>
        <v>1977201</v>
      </c>
      <c r="J20" s="36">
        <f t="shared" si="11"/>
        <v>0</v>
      </c>
      <c r="K20" s="37">
        <f t="shared" si="11"/>
        <v>858697</v>
      </c>
      <c r="L20" s="38">
        <f t="shared" si="11"/>
        <v>286910</v>
      </c>
      <c r="M20" s="38">
        <f t="shared" si="11"/>
        <v>2566090.9996406729</v>
      </c>
      <c r="N20" s="20">
        <f t="shared" si="5"/>
        <v>0.77221512048515395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2835898</v>
      </c>
      <c r="V20" s="39"/>
    </row>
    <row r="23" spans="1:23" x14ac:dyDescent="0.3">
      <c r="M23" s="49"/>
    </row>
  </sheetData>
  <conditionalFormatting sqref="W3:W19 N3:N20">
    <cfRule type="cellIs" dxfId="179" priority="7" operator="between">
      <formula>0.8</formula>
      <formula>1</formula>
    </cfRule>
    <cfRule type="cellIs" dxfId="178" priority="8" operator="lessThan">
      <formula>0.8</formula>
    </cfRule>
    <cfRule type="cellIs" dxfId="177" priority="9" operator="greaterThan">
      <formula>1</formula>
    </cfRule>
  </conditionalFormatting>
  <conditionalFormatting sqref="N13">
    <cfRule type="cellIs" dxfId="176" priority="4" operator="between">
      <formula>0.8</formula>
      <formula>1</formula>
    </cfRule>
    <cfRule type="cellIs" dxfId="175" priority="5" operator="lessThan">
      <formula>0.8</formula>
    </cfRule>
    <cfRule type="cellIs" dxfId="174" priority="6" operator="greaterThan">
      <formula>1</formula>
    </cfRule>
  </conditionalFormatting>
  <conditionalFormatting sqref="W13">
    <cfRule type="cellIs" dxfId="173" priority="1" operator="between">
      <formula>0.8</formula>
      <formula>1</formula>
    </cfRule>
    <cfRule type="cellIs" dxfId="172" priority="2" operator="lessThan">
      <formula>0.8</formula>
    </cfRule>
    <cfRule type="cellIs" dxfId="171" priority="3" operator="greaterThan">
      <formula>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95B60-C157-404F-8142-A60472C6DDD8}">
  <dimension ref="A1:W24"/>
  <sheetViews>
    <sheetView topLeftCell="G1" workbookViewId="0">
      <selection activeCell="O24" sqref="O2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89</v>
      </c>
      <c r="L2" s="7" t="s">
        <v>14</v>
      </c>
      <c r="M2" s="7" t="s">
        <v>15</v>
      </c>
      <c r="N2" s="7" t="s">
        <v>16</v>
      </c>
      <c r="O2" s="8" t="s">
        <v>77</v>
      </c>
      <c r="P2" s="9" t="s">
        <v>78</v>
      </c>
      <c r="Q2" s="9" t="s">
        <v>79</v>
      </c>
      <c r="R2" s="9" t="s">
        <v>80</v>
      </c>
      <c r="S2" s="8" t="s">
        <v>81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60" t="s">
        <v>27</v>
      </c>
      <c r="C3" s="12">
        <v>387639</v>
      </c>
      <c r="D3" s="42">
        <v>2.8923780588381258</v>
      </c>
      <c r="E3" s="14">
        <f t="shared" ref="E3:E18" si="0">C3*D3</f>
        <v>1121198.5383499523</v>
      </c>
      <c r="F3" s="15">
        <v>0</v>
      </c>
      <c r="G3" s="15">
        <v>0</v>
      </c>
      <c r="H3" s="62">
        <f>F3+G3</f>
        <v>0</v>
      </c>
      <c r="I3" s="61">
        <v>426139</v>
      </c>
      <c r="J3" s="62">
        <v>0</v>
      </c>
      <c r="K3" s="17">
        <f>H3+J3</f>
        <v>0</v>
      </c>
      <c r="L3" s="18">
        <f>C3-I3</f>
        <v>-38500</v>
      </c>
      <c r="M3" s="19">
        <f t="shared" ref="M3" si="1">+I3*D3</f>
        <v>1232555.0936152202</v>
      </c>
      <c r="N3" s="20">
        <f>M3/E3</f>
        <v>1.0993192119471984</v>
      </c>
      <c r="O3" s="21">
        <v>0</v>
      </c>
      <c r="P3" s="22">
        <v>0</v>
      </c>
      <c r="Q3" s="21">
        <v>0</v>
      </c>
      <c r="R3" s="21">
        <v>277500</v>
      </c>
      <c r="S3" s="65">
        <v>0</v>
      </c>
      <c r="T3" s="21">
        <f>O3+P3+Q3+R3+S3</f>
        <v>277500</v>
      </c>
      <c r="U3" s="24">
        <f>I3+K3+T3</f>
        <v>703639</v>
      </c>
      <c r="V3" s="24">
        <f>U3-C3</f>
        <v>316000</v>
      </c>
      <c r="W3" s="20">
        <f t="shared" ref="W3:W18" si="2">U3/C3</f>
        <v>1.8151914539042768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>F4+G4</f>
        <v>0</v>
      </c>
      <c r="I4" s="62">
        <v>0</v>
      </c>
      <c r="J4" s="62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22">
        <v>0</v>
      </c>
      <c r="Q4" s="21">
        <v>0</v>
      </c>
      <c r="R4" s="21">
        <v>0</v>
      </c>
      <c r="S4" s="65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60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0</v>
      </c>
      <c r="H5" s="62">
        <f t="shared" ref="H5:H19" si="9">F5+G5</f>
        <v>0</v>
      </c>
      <c r="I5" s="63">
        <v>142621</v>
      </c>
      <c r="J5" s="62">
        <v>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</v>
      </c>
      <c r="P5" s="22">
        <v>0</v>
      </c>
      <c r="Q5" s="21">
        <v>0</v>
      </c>
      <c r="R5" s="21">
        <v>0</v>
      </c>
      <c r="S5" s="65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60" t="s">
        <v>33</v>
      </c>
      <c r="C6" s="12">
        <v>271604</v>
      </c>
      <c r="D6" s="42">
        <v>2.1696780588381257</v>
      </c>
      <c r="E6" s="12">
        <f t="shared" si="0"/>
        <v>589293.23949267028</v>
      </c>
      <c r="F6" s="15">
        <v>0</v>
      </c>
      <c r="G6" s="15">
        <v>0</v>
      </c>
      <c r="H6" s="62">
        <f t="shared" si="9"/>
        <v>0</v>
      </c>
      <c r="I6" s="63">
        <v>39048</v>
      </c>
      <c r="J6" s="62">
        <v>0</v>
      </c>
      <c r="K6" s="17">
        <f t="shared" si="3"/>
        <v>0</v>
      </c>
      <c r="L6" s="18">
        <f t="shared" si="4"/>
        <v>232556</v>
      </c>
      <c r="M6" s="19">
        <f t="shared" si="10"/>
        <v>84721.588841511126</v>
      </c>
      <c r="N6" s="20">
        <f t="shared" si="5"/>
        <v>0.14376813301718677</v>
      </c>
      <c r="O6" s="21">
        <v>0</v>
      </c>
      <c r="P6" s="22">
        <v>0</v>
      </c>
      <c r="Q6" s="21">
        <v>0</v>
      </c>
      <c r="R6" s="21">
        <v>0</v>
      </c>
      <c r="S6" s="25">
        <v>0</v>
      </c>
      <c r="T6" s="21">
        <f t="shared" si="6"/>
        <v>0</v>
      </c>
      <c r="U6" s="24">
        <f t="shared" si="7"/>
        <v>39048</v>
      </c>
      <c r="V6" s="24">
        <f t="shared" si="8"/>
        <v>-232556</v>
      </c>
      <c r="W6" s="20">
        <f t="shared" si="2"/>
        <v>0.1437681330171868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9"/>
        <v>0</v>
      </c>
      <c r="I7" s="63">
        <v>0</v>
      </c>
      <c r="J7" s="62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65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60" t="s">
        <v>37</v>
      </c>
      <c r="C8" s="12">
        <v>231500</v>
      </c>
      <c r="D8" s="42">
        <v>1.1430280588381259</v>
      </c>
      <c r="E8" s="14">
        <f t="shared" si="0"/>
        <v>264610.99562102614</v>
      </c>
      <c r="F8" s="15">
        <v>0</v>
      </c>
      <c r="G8" s="15">
        <v>0</v>
      </c>
      <c r="H8" s="62">
        <v>0</v>
      </c>
      <c r="I8" s="64">
        <v>231314</v>
      </c>
      <c r="J8" s="61">
        <v>0</v>
      </c>
      <c r="K8" s="17">
        <f>H8+J8</f>
        <v>0</v>
      </c>
      <c r="L8" s="18">
        <f t="shared" si="4"/>
        <v>186</v>
      </c>
      <c r="M8" s="19">
        <f t="shared" si="10"/>
        <v>264398.39240208227</v>
      </c>
      <c r="N8" s="20">
        <f t="shared" si="5"/>
        <v>0.99919654427645799</v>
      </c>
      <c r="O8" s="21">
        <v>0</v>
      </c>
      <c r="P8" s="22">
        <v>0</v>
      </c>
      <c r="Q8" s="21">
        <v>0</v>
      </c>
      <c r="R8" s="21">
        <v>0</v>
      </c>
      <c r="S8" s="65">
        <v>0</v>
      </c>
      <c r="T8" s="21">
        <f t="shared" si="6"/>
        <v>0</v>
      </c>
      <c r="U8" s="24">
        <f t="shared" si="7"/>
        <v>231314</v>
      </c>
      <c r="V8" s="24">
        <f t="shared" si="8"/>
        <v>-186</v>
      </c>
      <c r="W8" s="20">
        <f t="shared" si="2"/>
        <v>0.99919654427645788</v>
      </c>
    </row>
    <row r="9" spans="1:23" x14ac:dyDescent="0.3">
      <c r="A9" s="11" t="s">
        <v>38</v>
      </c>
      <c r="B9" s="60" t="s">
        <v>39</v>
      </c>
      <c r="C9" s="12">
        <v>436500</v>
      </c>
      <c r="D9" s="42">
        <v>0.63422805883812572</v>
      </c>
      <c r="E9" s="14">
        <f t="shared" si="0"/>
        <v>276840.54768284189</v>
      </c>
      <c r="F9" s="15">
        <v>250151</v>
      </c>
      <c r="G9" s="15">
        <v>0</v>
      </c>
      <c r="H9" s="62">
        <f t="shared" si="9"/>
        <v>250151</v>
      </c>
      <c r="I9" s="64">
        <v>700000</v>
      </c>
      <c r="J9" s="62">
        <v>0</v>
      </c>
      <c r="K9" s="17">
        <f>H9+J9</f>
        <v>250151</v>
      </c>
      <c r="L9" s="18">
        <f t="shared" si="4"/>
        <v>-263500</v>
      </c>
      <c r="M9" s="19">
        <f t="shared" si="10"/>
        <v>443959.64118668798</v>
      </c>
      <c r="N9" s="20">
        <f t="shared" si="5"/>
        <v>1.6036655211912942</v>
      </c>
      <c r="O9" s="21">
        <v>0</v>
      </c>
      <c r="P9" s="22">
        <v>0</v>
      </c>
      <c r="Q9" s="21">
        <v>0</v>
      </c>
      <c r="R9" s="21">
        <v>528000</v>
      </c>
      <c r="S9" s="65">
        <v>0</v>
      </c>
      <c r="T9" s="21">
        <f t="shared" si="6"/>
        <v>528000</v>
      </c>
      <c r="U9" s="24">
        <f t="shared" si="7"/>
        <v>1478151</v>
      </c>
      <c r="V9" s="24">
        <f t="shared" si="8"/>
        <v>1041651</v>
      </c>
      <c r="W9" s="20">
        <f t="shared" si="2"/>
        <v>3.3863711340206186</v>
      </c>
    </row>
    <row r="10" spans="1:23" x14ac:dyDescent="0.3">
      <c r="A10" s="11" t="s">
        <v>40</v>
      </c>
      <c r="B10" s="60" t="s">
        <v>41</v>
      </c>
      <c r="C10" s="12">
        <v>349200</v>
      </c>
      <c r="D10" s="42">
        <v>0.89352805883812592</v>
      </c>
      <c r="E10" s="12">
        <f t="shared" si="0"/>
        <v>312019.99814627354</v>
      </c>
      <c r="F10" s="16">
        <v>0</v>
      </c>
      <c r="G10" s="16">
        <v>0</v>
      </c>
      <c r="H10" s="62">
        <f t="shared" si="9"/>
        <v>0</v>
      </c>
      <c r="I10" s="63">
        <v>431217</v>
      </c>
      <c r="J10" s="61">
        <v>0</v>
      </c>
      <c r="K10" s="17">
        <f>H10+J10</f>
        <v>0</v>
      </c>
      <c r="L10" s="18">
        <f t="shared" si="4"/>
        <v>-82017</v>
      </c>
      <c r="M10" s="19">
        <f t="shared" si="10"/>
        <v>385304.48894800013</v>
      </c>
      <c r="N10" s="20">
        <f t="shared" si="5"/>
        <v>1.2348711340206187</v>
      </c>
      <c r="O10" s="21">
        <v>0</v>
      </c>
      <c r="P10" s="22">
        <v>0</v>
      </c>
      <c r="Q10" s="21">
        <v>0</v>
      </c>
      <c r="R10" s="21">
        <v>44000</v>
      </c>
      <c r="S10" s="65">
        <v>0</v>
      </c>
      <c r="T10" s="21">
        <f t="shared" si="6"/>
        <v>44000</v>
      </c>
      <c r="U10" s="24">
        <f t="shared" si="7"/>
        <v>475217</v>
      </c>
      <c r="V10" s="24">
        <f t="shared" si="8"/>
        <v>126017</v>
      </c>
      <c r="W10" s="20">
        <f t="shared" si="2"/>
        <v>1.3608734249713632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f t="shared" si="9"/>
        <v>0</v>
      </c>
      <c r="I11" s="63">
        <v>0</v>
      </c>
      <c r="J11" s="62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60" t="s">
        <v>45</v>
      </c>
      <c r="C12" s="12">
        <v>16000</v>
      </c>
      <c r="D12" s="42">
        <v>3.97</v>
      </c>
      <c r="E12" s="14">
        <f t="shared" si="0"/>
        <v>63520</v>
      </c>
      <c r="F12" s="15">
        <v>15996</v>
      </c>
      <c r="G12" s="15">
        <v>0</v>
      </c>
      <c r="H12" s="62">
        <f t="shared" si="9"/>
        <v>15996</v>
      </c>
      <c r="I12" s="63">
        <v>0</v>
      </c>
      <c r="J12" s="62">
        <v>0</v>
      </c>
      <c r="K12" s="17">
        <f t="shared" si="3"/>
        <v>15996</v>
      </c>
      <c r="L12" s="18">
        <f>C12-I12</f>
        <v>16000</v>
      </c>
      <c r="M12" s="19">
        <f t="shared" si="10"/>
        <v>0</v>
      </c>
      <c r="N12" s="20">
        <f t="shared" si="5"/>
        <v>0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15996</v>
      </c>
      <c r="V12" s="24">
        <f t="shared" si="8"/>
        <v>-4</v>
      </c>
      <c r="W12" s="20">
        <f t="shared" si="2"/>
        <v>0.99975000000000003</v>
      </c>
    </row>
    <row r="13" spans="1:23" x14ac:dyDescent="0.3">
      <c r="A13" s="28">
        <v>60000000032802</v>
      </c>
      <c r="B13" s="60" t="s">
        <v>46</v>
      </c>
      <c r="C13" s="12">
        <v>6500</v>
      </c>
      <c r="D13" s="42">
        <v>8.34</v>
      </c>
      <c r="E13" s="14">
        <f t="shared" si="0"/>
        <v>54210</v>
      </c>
      <c r="F13" s="15">
        <v>0</v>
      </c>
      <c r="G13" s="15">
        <v>0</v>
      </c>
      <c r="H13" s="62">
        <f t="shared" si="9"/>
        <v>0</v>
      </c>
      <c r="I13" s="63">
        <v>6486</v>
      </c>
      <c r="J13" s="62">
        <v>0</v>
      </c>
      <c r="K13" s="17">
        <f t="shared" si="3"/>
        <v>0</v>
      </c>
      <c r="L13" s="18">
        <f t="shared" si="4"/>
        <v>14</v>
      </c>
      <c r="M13" s="19">
        <f t="shared" si="10"/>
        <v>54093.24</v>
      </c>
      <c r="N13" s="20">
        <f t="shared" si="5"/>
        <v>0.99784615384615383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6486</v>
      </c>
      <c r="V13" s="24">
        <f t="shared" si="8"/>
        <v>-14</v>
      </c>
      <c r="W13" s="20">
        <f t="shared" si="2"/>
        <v>0.99784615384615383</v>
      </c>
    </row>
    <row r="14" spans="1:23" x14ac:dyDescent="0.3">
      <c r="A14" s="11" t="s">
        <v>47</v>
      </c>
      <c r="B14" s="60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62">
        <f t="shared" si="9"/>
        <v>0</v>
      </c>
      <c r="I14" s="63">
        <v>0</v>
      </c>
      <c r="J14" s="62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9"/>
        <v>0</v>
      </c>
      <c r="I15" s="66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9"/>
        <v>0</v>
      </c>
      <c r="I16" s="66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9"/>
        <v>0</v>
      </c>
      <c r="I17" s="66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422547</v>
      </c>
      <c r="D18" s="42">
        <v>1.1599999999999999</v>
      </c>
      <c r="E18" s="12">
        <f t="shared" si="0"/>
        <v>490154.51999999996</v>
      </c>
      <c r="F18" s="15">
        <v>174609</v>
      </c>
      <c r="G18" s="15">
        <v>0</v>
      </c>
      <c r="H18" s="62">
        <f t="shared" si="9"/>
        <v>174609</v>
      </c>
      <c r="I18" s="63">
        <v>418310</v>
      </c>
      <c r="J18" s="15">
        <v>0</v>
      </c>
      <c r="K18" s="17">
        <f>H18+J18</f>
        <v>174609</v>
      </c>
      <c r="L18" s="18">
        <f t="shared" si="4"/>
        <v>4237</v>
      </c>
      <c r="M18" s="19">
        <f t="shared" si="10"/>
        <v>485239.6</v>
      </c>
      <c r="N18" s="20">
        <f t="shared" si="5"/>
        <v>0.98997271309463808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592919</v>
      </c>
      <c r="V18" s="24">
        <f t="shared" si="8"/>
        <v>170372</v>
      </c>
      <c r="W18" s="20">
        <f t="shared" si="2"/>
        <v>1.4032024839840302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2264111</v>
      </c>
      <c r="D20" s="34"/>
      <c r="E20" s="35">
        <f t="shared" ref="E20:M20" si="11">SUM(E3:E19)</f>
        <v>3323026.099292764</v>
      </c>
      <c r="F20" s="36">
        <f>SUM(F3:F19)</f>
        <v>440756</v>
      </c>
      <c r="G20" s="36">
        <f>SUM(G3:G19)</f>
        <v>0</v>
      </c>
      <c r="H20" s="36">
        <f t="shared" si="11"/>
        <v>440756</v>
      </c>
      <c r="I20" s="48">
        <f t="shared" si="11"/>
        <v>2395135</v>
      </c>
      <c r="J20" s="36">
        <f t="shared" si="11"/>
        <v>0</v>
      </c>
      <c r="K20" s="37">
        <f t="shared" si="11"/>
        <v>440756</v>
      </c>
      <c r="L20" s="38">
        <f t="shared" si="11"/>
        <v>-131024</v>
      </c>
      <c r="M20" s="38">
        <f t="shared" si="11"/>
        <v>3101450.3049935019</v>
      </c>
      <c r="N20" s="20">
        <f t="shared" si="5"/>
        <v>0.93332107913735018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2835891</v>
      </c>
      <c r="V20" s="39"/>
    </row>
    <row r="23" spans="1:23" ht="15.6" x14ac:dyDescent="0.3">
      <c r="G23" s="68"/>
      <c r="I23" s="69"/>
      <c r="J23" s="68"/>
      <c r="M23" s="49"/>
    </row>
    <row r="24" spans="1:23" x14ac:dyDescent="0.3">
      <c r="J24" s="68"/>
    </row>
  </sheetData>
  <conditionalFormatting sqref="W3:W19 N3:N20">
    <cfRule type="cellIs" dxfId="170" priority="7" operator="between">
      <formula>0.8</formula>
      <formula>1</formula>
    </cfRule>
    <cfRule type="cellIs" dxfId="169" priority="8" operator="lessThan">
      <formula>0.8</formula>
    </cfRule>
    <cfRule type="cellIs" dxfId="168" priority="9" operator="greaterThan">
      <formula>1</formula>
    </cfRule>
  </conditionalFormatting>
  <conditionalFormatting sqref="N13">
    <cfRule type="cellIs" dxfId="167" priority="4" operator="between">
      <formula>0.8</formula>
      <formula>1</formula>
    </cfRule>
    <cfRule type="cellIs" dxfId="166" priority="5" operator="lessThan">
      <formula>0.8</formula>
    </cfRule>
    <cfRule type="cellIs" dxfId="165" priority="6" operator="greaterThan">
      <formula>1</formula>
    </cfRule>
  </conditionalFormatting>
  <conditionalFormatting sqref="W13">
    <cfRule type="cellIs" dxfId="164" priority="1" operator="between">
      <formula>0.8</formula>
      <formula>1</formula>
    </cfRule>
    <cfRule type="cellIs" dxfId="163" priority="2" operator="lessThan">
      <formula>0.8</formula>
    </cfRule>
    <cfRule type="cellIs" dxfId="162" priority="3" operator="greaterThan">
      <formula>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ECE-2902-4B36-B06B-F61A9B545219}">
  <dimension ref="A1:W24"/>
  <sheetViews>
    <sheetView topLeftCell="C1" workbookViewId="0">
      <selection activeCell="G24" sqref="G2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90</v>
      </c>
      <c r="L2" s="7" t="s">
        <v>14</v>
      </c>
      <c r="M2" s="7" t="s">
        <v>15</v>
      </c>
      <c r="N2" s="7" t="s">
        <v>16</v>
      </c>
      <c r="O2" s="8" t="s">
        <v>92</v>
      </c>
      <c r="P2" s="9" t="s">
        <v>78</v>
      </c>
      <c r="Q2" s="9" t="s">
        <v>79</v>
      </c>
      <c r="R2" s="9" t="s">
        <v>80</v>
      </c>
      <c r="S2" s="8" t="s">
        <v>91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60" t="s">
        <v>27</v>
      </c>
      <c r="C3" s="12">
        <v>387639</v>
      </c>
      <c r="D3" s="42">
        <v>2.8923780588381258</v>
      </c>
      <c r="E3" s="14">
        <f t="shared" ref="E3:E18" si="0">C3*D3</f>
        <v>1121198.5383499523</v>
      </c>
      <c r="F3" s="15">
        <v>92812</v>
      </c>
      <c r="G3" s="15">
        <v>0</v>
      </c>
      <c r="H3" s="62">
        <f>F3+G3</f>
        <v>92812</v>
      </c>
      <c r="I3" s="61">
        <v>426139</v>
      </c>
      <c r="J3" s="62">
        <v>0</v>
      </c>
      <c r="K3" s="17">
        <f>H3+J3</f>
        <v>92812</v>
      </c>
      <c r="L3" s="18">
        <f>C3-I3</f>
        <v>-38500</v>
      </c>
      <c r="M3" s="19">
        <f t="shared" ref="M3" si="1">+I3*D3</f>
        <v>1232555.0936152202</v>
      </c>
      <c r="N3" s="20">
        <f>M3/E3</f>
        <v>1.0993192119471984</v>
      </c>
      <c r="O3" s="21">
        <v>0</v>
      </c>
      <c r="P3" s="52">
        <v>0</v>
      </c>
      <c r="Q3" s="21">
        <v>0</v>
      </c>
      <c r="R3" s="21">
        <v>0</v>
      </c>
      <c r="S3" s="65">
        <v>0</v>
      </c>
      <c r="T3" s="21">
        <f>O3+P3+Q3+R3+S3</f>
        <v>0</v>
      </c>
      <c r="U3" s="24">
        <f>I3+K3+T3</f>
        <v>518951</v>
      </c>
      <c r="V3" s="24">
        <f>U3-C3</f>
        <v>131312</v>
      </c>
      <c r="W3" s="20">
        <f t="shared" ref="W3:W18" si="2">U3/C3</f>
        <v>1.3387481651742987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>F4+G4</f>
        <v>0</v>
      </c>
      <c r="I4" s="62">
        <v>0</v>
      </c>
      <c r="J4" s="62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22">
        <v>0</v>
      </c>
      <c r="Q4" s="21">
        <v>0</v>
      </c>
      <c r="R4" s="21">
        <v>0</v>
      </c>
      <c r="S4" s="65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60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0</v>
      </c>
      <c r="H5" s="62">
        <f t="shared" ref="H5:H19" si="9">F5+G5</f>
        <v>0</v>
      </c>
      <c r="I5" s="63">
        <v>142621</v>
      </c>
      <c r="J5" s="62">
        <v>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</v>
      </c>
      <c r="P5" s="22">
        <v>0</v>
      </c>
      <c r="Q5" s="21">
        <v>0</v>
      </c>
      <c r="R5" s="21">
        <v>0</v>
      </c>
      <c r="S5" s="65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60" t="s">
        <v>33</v>
      </c>
      <c r="C6" s="12">
        <v>271604</v>
      </c>
      <c r="D6" s="42">
        <v>2.1696780588381257</v>
      </c>
      <c r="E6" s="12">
        <f t="shared" si="0"/>
        <v>589293.23949267028</v>
      </c>
      <c r="F6" s="15">
        <v>0</v>
      </c>
      <c r="G6" s="15">
        <v>0</v>
      </c>
      <c r="H6" s="62">
        <f t="shared" si="9"/>
        <v>0</v>
      </c>
      <c r="I6" s="63">
        <v>39048</v>
      </c>
      <c r="J6" s="62">
        <v>0</v>
      </c>
      <c r="K6" s="17">
        <f t="shared" si="3"/>
        <v>0</v>
      </c>
      <c r="L6" s="18">
        <f t="shared" si="4"/>
        <v>232556</v>
      </c>
      <c r="M6" s="19">
        <f t="shared" si="10"/>
        <v>84721.588841511126</v>
      </c>
      <c r="N6" s="20">
        <f t="shared" si="5"/>
        <v>0.14376813301718677</v>
      </c>
      <c r="O6" s="21">
        <v>0</v>
      </c>
      <c r="P6" s="52">
        <v>0</v>
      </c>
      <c r="Q6" s="21">
        <v>0</v>
      </c>
      <c r="R6" s="21">
        <v>0</v>
      </c>
      <c r="S6" s="25">
        <v>0</v>
      </c>
      <c r="T6" s="21">
        <f t="shared" si="6"/>
        <v>0</v>
      </c>
      <c r="U6" s="24">
        <f t="shared" si="7"/>
        <v>39048</v>
      </c>
      <c r="V6" s="24">
        <f t="shared" si="8"/>
        <v>-232556</v>
      </c>
      <c r="W6" s="20">
        <f t="shared" si="2"/>
        <v>0.1437681330171868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9"/>
        <v>0</v>
      </c>
      <c r="I7" s="63">
        <v>0</v>
      </c>
      <c r="J7" s="62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65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60" t="s">
        <v>37</v>
      </c>
      <c r="C8" s="12">
        <v>231500</v>
      </c>
      <c r="D8" s="42">
        <v>1.1430280588381259</v>
      </c>
      <c r="E8" s="14">
        <f t="shared" si="0"/>
        <v>264610.99562102614</v>
      </c>
      <c r="F8" s="15">
        <v>0</v>
      </c>
      <c r="G8" s="15">
        <v>0</v>
      </c>
      <c r="H8" s="62">
        <v>0</v>
      </c>
      <c r="I8" s="64">
        <v>231314</v>
      </c>
      <c r="J8" s="61">
        <v>0</v>
      </c>
      <c r="K8" s="17">
        <f>H8+J8</f>
        <v>0</v>
      </c>
      <c r="L8" s="18">
        <f t="shared" si="4"/>
        <v>186</v>
      </c>
      <c r="M8" s="19">
        <f t="shared" si="10"/>
        <v>264398.39240208227</v>
      </c>
      <c r="N8" s="20">
        <f t="shared" si="5"/>
        <v>0.99919654427645799</v>
      </c>
      <c r="O8" s="21">
        <v>0</v>
      </c>
      <c r="P8" s="52">
        <v>0</v>
      </c>
      <c r="Q8" s="21">
        <v>0</v>
      </c>
      <c r="R8" s="21">
        <v>0</v>
      </c>
      <c r="S8" s="65">
        <v>0</v>
      </c>
      <c r="T8" s="21">
        <f t="shared" si="6"/>
        <v>0</v>
      </c>
      <c r="U8" s="24">
        <f t="shared" si="7"/>
        <v>231314</v>
      </c>
      <c r="V8" s="24">
        <f t="shared" si="8"/>
        <v>-186</v>
      </c>
      <c r="W8" s="20">
        <f t="shared" si="2"/>
        <v>0.99919654427645788</v>
      </c>
    </row>
    <row r="9" spans="1:23" x14ac:dyDescent="0.3">
      <c r="A9" s="11" t="s">
        <v>38</v>
      </c>
      <c r="B9" s="60" t="s">
        <v>39</v>
      </c>
      <c r="C9" s="12">
        <v>436500</v>
      </c>
      <c r="D9" s="42">
        <v>0.63422805883812572</v>
      </c>
      <c r="E9" s="14">
        <f t="shared" si="0"/>
        <v>276840.54768284189</v>
      </c>
      <c r="F9" s="15">
        <v>250151</v>
      </c>
      <c r="G9" s="15">
        <v>0</v>
      </c>
      <c r="H9" s="62">
        <f t="shared" si="9"/>
        <v>250151</v>
      </c>
      <c r="I9" s="64">
        <v>700000</v>
      </c>
      <c r="J9" s="62">
        <v>0</v>
      </c>
      <c r="K9" s="17">
        <f>H9+J9</f>
        <v>250151</v>
      </c>
      <c r="L9" s="18">
        <f t="shared" si="4"/>
        <v>-263500</v>
      </c>
      <c r="M9" s="19">
        <f t="shared" si="10"/>
        <v>443959.64118668798</v>
      </c>
      <c r="N9" s="20">
        <f t="shared" si="5"/>
        <v>1.6036655211912942</v>
      </c>
      <c r="O9" s="21">
        <v>0</v>
      </c>
      <c r="P9" s="22">
        <v>0</v>
      </c>
      <c r="Q9" s="21">
        <v>0</v>
      </c>
      <c r="R9" s="21">
        <v>0</v>
      </c>
      <c r="S9" s="65">
        <v>0</v>
      </c>
      <c r="T9" s="21">
        <f t="shared" si="6"/>
        <v>0</v>
      </c>
      <c r="U9" s="24">
        <f t="shared" si="7"/>
        <v>950151</v>
      </c>
      <c r="V9" s="24">
        <f t="shared" si="8"/>
        <v>513651</v>
      </c>
      <c r="W9" s="20">
        <f t="shared" si="2"/>
        <v>2.1767491408934707</v>
      </c>
    </row>
    <row r="10" spans="1:23" x14ac:dyDescent="0.3">
      <c r="A10" s="11" t="s">
        <v>40</v>
      </c>
      <c r="B10" s="60" t="s">
        <v>41</v>
      </c>
      <c r="C10" s="12">
        <v>349200</v>
      </c>
      <c r="D10" s="42">
        <v>0.89352805883812592</v>
      </c>
      <c r="E10" s="12">
        <f t="shared" si="0"/>
        <v>312019.99814627354</v>
      </c>
      <c r="F10" s="16">
        <v>0</v>
      </c>
      <c r="G10" s="16">
        <v>0</v>
      </c>
      <c r="H10" s="62">
        <f t="shared" si="9"/>
        <v>0</v>
      </c>
      <c r="I10" s="63">
        <v>431217</v>
      </c>
      <c r="J10" s="61">
        <v>0</v>
      </c>
      <c r="K10" s="17">
        <f>H10+J10</f>
        <v>0</v>
      </c>
      <c r="L10" s="18">
        <f t="shared" si="4"/>
        <v>-82017</v>
      </c>
      <c r="M10" s="19">
        <f t="shared" si="10"/>
        <v>385304.48894800013</v>
      </c>
      <c r="N10" s="20">
        <f t="shared" si="5"/>
        <v>1.2348711340206187</v>
      </c>
      <c r="O10" s="21">
        <v>0</v>
      </c>
      <c r="P10" s="22">
        <v>0</v>
      </c>
      <c r="Q10" s="21">
        <v>0</v>
      </c>
      <c r="R10" s="21">
        <v>0</v>
      </c>
      <c r="S10" s="65">
        <v>0</v>
      </c>
      <c r="T10" s="21">
        <f t="shared" si="6"/>
        <v>0</v>
      </c>
      <c r="U10" s="24">
        <f t="shared" si="7"/>
        <v>431217</v>
      </c>
      <c r="V10" s="24">
        <f t="shared" si="8"/>
        <v>82017</v>
      </c>
      <c r="W10" s="20">
        <f t="shared" si="2"/>
        <v>1.2348711340206187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f t="shared" si="9"/>
        <v>0</v>
      </c>
      <c r="I11" s="63">
        <v>0</v>
      </c>
      <c r="J11" s="62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60" t="s">
        <v>45</v>
      </c>
      <c r="C12" s="12">
        <v>16000</v>
      </c>
      <c r="D12" s="42">
        <v>3.97</v>
      </c>
      <c r="E12" s="14">
        <f t="shared" si="0"/>
        <v>63520</v>
      </c>
      <c r="F12" s="15">
        <v>15996</v>
      </c>
      <c r="G12" s="15">
        <v>0</v>
      </c>
      <c r="H12" s="62">
        <f t="shared" si="9"/>
        <v>15996</v>
      </c>
      <c r="I12" s="63">
        <v>0</v>
      </c>
      <c r="J12" s="62">
        <v>0</v>
      </c>
      <c r="K12" s="17">
        <f t="shared" si="3"/>
        <v>15996</v>
      </c>
      <c r="L12" s="18">
        <f>C12-I12</f>
        <v>16000</v>
      </c>
      <c r="M12" s="19">
        <f t="shared" si="10"/>
        <v>0</v>
      </c>
      <c r="N12" s="20">
        <f t="shared" si="5"/>
        <v>0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15996</v>
      </c>
      <c r="V12" s="24">
        <f t="shared" si="8"/>
        <v>-4</v>
      </c>
      <c r="W12" s="20">
        <f t="shared" si="2"/>
        <v>0.99975000000000003</v>
      </c>
    </row>
    <row r="13" spans="1:23" x14ac:dyDescent="0.3">
      <c r="A13" s="28">
        <v>60000000032802</v>
      </c>
      <c r="B13" s="60" t="s">
        <v>46</v>
      </c>
      <c r="C13" s="12">
        <v>6500</v>
      </c>
      <c r="D13" s="42">
        <v>8.34</v>
      </c>
      <c r="E13" s="14">
        <f t="shared" si="0"/>
        <v>54210</v>
      </c>
      <c r="F13" s="15">
        <v>0</v>
      </c>
      <c r="G13" s="15">
        <v>0</v>
      </c>
      <c r="H13" s="62">
        <f t="shared" si="9"/>
        <v>0</v>
      </c>
      <c r="I13" s="63">
        <v>6486</v>
      </c>
      <c r="J13" s="62">
        <v>0</v>
      </c>
      <c r="K13" s="17">
        <f t="shared" si="3"/>
        <v>0</v>
      </c>
      <c r="L13" s="18">
        <f t="shared" si="4"/>
        <v>14</v>
      </c>
      <c r="M13" s="19">
        <f t="shared" si="10"/>
        <v>54093.24</v>
      </c>
      <c r="N13" s="20">
        <f t="shared" si="5"/>
        <v>0.99784615384615383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6486</v>
      </c>
      <c r="V13" s="24">
        <f t="shared" si="8"/>
        <v>-14</v>
      </c>
      <c r="W13" s="20">
        <f t="shared" si="2"/>
        <v>0.99784615384615383</v>
      </c>
    </row>
    <row r="14" spans="1:23" x14ac:dyDescent="0.3">
      <c r="A14" s="11" t="s">
        <v>47</v>
      </c>
      <c r="B14" s="60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62">
        <f t="shared" si="9"/>
        <v>0</v>
      </c>
      <c r="I14" s="63">
        <v>0</v>
      </c>
      <c r="J14" s="62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9"/>
        <v>0</v>
      </c>
      <c r="I15" s="66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9"/>
        <v>0</v>
      </c>
      <c r="I16" s="66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9"/>
        <v>0</v>
      </c>
      <c r="I17" s="66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422547</v>
      </c>
      <c r="D18" s="42">
        <v>1.1599999999999999</v>
      </c>
      <c r="E18" s="12">
        <f t="shared" si="0"/>
        <v>490154.51999999996</v>
      </c>
      <c r="F18" s="15">
        <v>174609</v>
      </c>
      <c r="G18" s="15">
        <v>0</v>
      </c>
      <c r="H18" s="62">
        <f t="shared" si="9"/>
        <v>174609</v>
      </c>
      <c r="I18" s="63">
        <v>418310</v>
      </c>
      <c r="J18" s="15">
        <v>0</v>
      </c>
      <c r="K18" s="17">
        <f>H18+J18</f>
        <v>174609</v>
      </c>
      <c r="L18" s="18">
        <f t="shared" si="4"/>
        <v>4237</v>
      </c>
      <c r="M18" s="19">
        <f t="shared" si="10"/>
        <v>485239.6</v>
      </c>
      <c r="N18" s="20">
        <f t="shared" si="5"/>
        <v>0.98997271309463808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592919</v>
      </c>
      <c r="V18" s="24">
        <f t="shared" si="8"/>
        <v>170372</v>
      </c>
      <c r="W18" s="20">
        <f t="shared" si="2"/>
        <v>1.4032024839840302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2264111</v>
      </c>
      <c r="D20" s="34"/>
      <c r="E20" s="35">
        <f t="shared" ref="E20:M20" si="11">SUM(E3:E19)</f>
        <v>3323026.099292764</v>
      </c>
      <c r="F20" s="36">
        <f>SUM(F3:F19)</f>
        <v>533568</v>
      </c>
      <c r="G20" s="36">
        <f>SUM(G3:G19)</f>
        <v>0</v>
      </c>
      <c r="H20" s="36">
        <f t="shared" si="11"/>
        <v>533568</v>
      </c>
      <c r="I20" s="48">
        <f t="shared" si="11"/>
        <v>2395135</v>
      </c>
      <c r="J20" s="36">
        <f t="shared" si="11"/>
        <v>0</v>
      </c>
      <c r="K20" s="37">
        <f t="shared" si="11"/>
        <v>533568</v>
      </c>
      <c r="L20" s="38">
        <f t="shared" si="11"/>
        <v>-131024</v>
      </c>
      <c r="M20" s="38">
        <f t="shared" si="11"/>
        <v>3101450.3049935019</v>
      </c>
      <c r="N20" s="20">
        <f t="shared" si="5"/>
        <v>0.93332107913735018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2928703</v>
      </c>
      <c r="V20" s="39"/>
    </row>
    <row r="23" spans="1:23" ht="15.6" x14ac:dyDescent="0.3">
      <c r="G23" s="68"/>
      <c r="H23" t="s">
        <v>93</v>
      </c>
      <c r="I23" s="69"/>
      <c r="J23" s="68"/>
      <c r="M23" s="49"/>
    </row>
    <row r="24" spans="1:23" x14ac:dyDescent="0.3">
      <c r="J24" s="68"/>
    </row>
  </sheetData>
  <conditionalFormatting sqref="W3:W19 N3:N20">
    <cfRule type="cellIs" dxfId="161" priority="7" operator="between">
      <formula>0.8</formula>
      <formula>1</formula>
    </cfRule>
    <cfRule type="cellIs" dxfId="160" priority="8" operator="lessThan">
      <formula>0.8</formula>
    </cfRule>
    <cfRule type="cellIs" dxfId="159" priority="9" operator="greaterThan">
      <formula>1</formula>
    </cfRule>
  </conditionalFormatting>
  <conditionalFormatting sqref="N13">
    <cfRule type="cellIs" dxfId="158" priority="4" operator="between">
      <formula>0.8</formula>
      <formula>1</formula>
    </cfRule>
    <cfRule type="cellIs" dxfId="157" priority="5" operator="lessThan">
      <formula>0.8</formula>
    </cfRule>
    <cfRule type="cellIs" dxfId="156" priority="6" operator="greaterThan">
      <formula>1</formula>
    </cfRule>
  </conditionalFormatting>
  <conditionalFormatting sqref="W13">
    <cfRule type="cellIs" dxfId="155" priority="1" operator="between">
      <formula>0.8</formula>
      <formula>1</formula>
    </cfRule>
    <cfRule type="cellIs" dxfId="154" priority="2" operator="lessThan">
      <formula>0.8</formula>
    </cfRule>
    <cfRule type="cellIs" dxfId="153" priority="3" operator="greaterThan">
      <formula>1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5D3AD-47F5-448F-8EF5-E138A0D61223}">
  <dimension ref="A1:W24"/>
  <sheetViews>
    <sheetView topLeftCell="C1" workbookViewId="0">
      <selection activeCell="N3" sqref="N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94</v>
      </c>
      <c r="L2" s="7" t="s">
        <v>14</v>
      </c>
      <c r="M2" s="7" t="s">
        <v>15</v>
      </c>
      <c r="N2" s="7" t="s">
        <v>16</v>
      </c>
      <c r="O2" s="8" t="s">
        <v>92</v>
      </c>
      <c r="P2" s="9" t="s">
        <v>78</v>
      </c>
      <c r="Q2" s="9" t="s">
        <v>79</v>
      </c>
      <c r="R2" s="9" t="s">
        <v>80</v>
      </c>
      <c r="S2" s="8" t="s">
        <v>91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60" t="s">
        <v>27</v>
      </c>
      <c r="C3" s="12">
        <v>387639</v>
      </c>
      <c r="D3" s="42">
        <v>2.8923780588381258</v>
      </c>
      <c r="E3" s="14">
        <f t="shared" ref="E3:E18" si="0">C3*D3</f>
        <v>1121198.5383499523</v>
      </c>
      <c r="F3" s="15">
        <v>0</v>
      </c>
      <c r="G3" s="15">
        <v>0</v>
      </c>
      <c r="H3" s="62">
        <f>F3+G3</f>
        <v>0</v>
      </c>
      <c r="I3" s="61">
        <v>518951</v>
      </c>
      <c r="J3" s="62">
        <v>0</v>
      </c>
      <c r="K3" s="17">
        <f>H3+J3</f>
        <v>0</v>
      </c>
      <c r="L3" s="18">
        <f>C3-I3</f>
        <v>-131312</v>
      </c>
      <c r="M3" s="19">
        <f t="shared" ref="M3" si="1">+I3*D3</f>
        <v>1501002.4860121042</v>
      </c>
      <c r="N3" s="20">
        <f>M3/E3</f>
        <v>1.3387481651742987</v>
      </c>
      <c r="O3" s="21">
        <v>0</v>
      </c>
      <c r="P3" s="70">
        <v>74200</v>
      </c>
      <c r="Q3" s="21">
        <v>110000</v>
      </c>
      <c r="R3" s="21">
        <v>92500</v>
      </c>
      <c r="S3" s="65">
        <v>92500</v>
      </c>
      <c r="T3" s="21">
        <f>O3+P3+Q3+R3+S3</f>
        <v>369200</v>
      </c>
      <c r="U3" s="24">
        <f>I3+K3+T3</f>
        <v>888151</v>
      </c>
      <c r="V3" s="24">
        <f>U3-C3</f>
        <v>500512</v>
      </c>
      <c r="W3" s="20">
        <f t="shared" ref="W3:W18" si="2">U3/C3</f>
        <v>2.2911807119510681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>F4+G4</f>
        <v>0</v>
      </c>
      <c r="I4" s="62">
        <v>0</v>
      </c>
      <c r="J4" s="62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70">
        <v>0</v>
      </c>
      <c r="Q4" s="21">
        <v>0</v>
      </c>
      <c r="R4" s="21">
        <v>0</v>
      </c>
      <c r="S4" s="65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60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0</v>
      </c>
      <c r="H5" s="62">
        <f t="shared" ref="H5:H19" si="9">F5+G5</f>
        <v>0</v>
      </c>
      <c r="I5" s="63">
        <v>142621</v>
      </c>
      <c r="J5" s="62">
        <v>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</v>
      </c>
      <c r="P5" s="70">
        <v>0</v>
      </c>
      <c r="Q5" s="21">
        <v>0</v>
      </c>
      <c r="R5" s="21">
        <v>0</v>
      </c>
      <c r="S5" s="65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60" t="s">
        <v>33</v>
      </c>
      <c r="C6" s="12">
        <v>271604</v>
      </c>
      <c r="D6" s="42">
        <v>2.1696780588381257</v>
      </c>
      <c r="E6" s="12">
        <f t="shared" si="0"/>
        <v>589293.23949267028</v>
      </c>
      <c r="F6" s="15">
        <v>0</v>
      </c>
      <c r="G6" s="15">
        <v>0</v>
      </c>
      <c r="H6" s="62">
        <f t="shared" si="9"/>
        <v>0</v>
      </c>
      <c r="I6" s="63">
        <v>39048</v>
      </c>
      <c r="J6" s="62">
        <v>0</v>
      </c>
      <c r="K6" s="17">
        <f t="shared" si="3"/>
        <v>0</v>
      </c>
      <c r="L6" s="18">
        <f t="shared" si="4"/>
        <v>232556</v>
      </c>
      <c r="M6" s="19">
        <f t="shared" si="10"/>
        <v>84721.588841511126</v>
      </c>
      <c r="N6" s="20">
        <f t="shared" si="5"/>
        <v>0.14376813301718677</v>
      </c>
      <c r="O6" s="21">
        <v>0</v>
      </c>
      <c r="P6" s="70">
        <v>0</v>
      </c>
      <c r="Q6" s="21">
        <v>0</v>
      </c>
      <c r="R6" s="21">
        <v>0</v>
      </c>
      <c r="S6" s="25">
        <v>0</v>
      </c>
      <c r="T6" s="21">
        <f t="shared" si="6"/>
        <v>0</v>
      </c>
      <c r="U6" s="24">
        <f t="shared" si="7"/>
        <v>39048</v>
      </c>
      <c r="V6" s="24">
        <f t="shared" si="8"/>
        <v>-232556</v>
      </c>
      <c r="W6" s="20">
        <f t="shared" si="2"/>
        <v>0.1437681330171868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9"/>
        <v>0</v>
      </c>
      <c r="I7" s="63">
        <v>0</v>
      </c>
      <c r="J7" s="62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71">
        <v>0</v>
      </c>
      <c r="Q7" s="21">
        <v>0</v>
      </c>
      <c r="R7" s="21">
        <v>0</v>
      </c>
      <c r="S7" s="65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60" t="s">
        <v>37</v>
      </c>
      <c r="C8" s="12">
        <v>231500</v>
      </c>
      <c r="D8" s="42">
        <v>1.1430280588381259</v>
      </c>
      <c r="E8" s="14">
        <f t="shared" si="0"/>
        <v>264610.99562102614</v>
      </c>
      <c r="F8" s="15">
        <v>0</v>
      </c>
      <c r="G8" s="15">
        <v>0</v>
      </c>
      <c r="H8" s="62">
        <v>0</v>
      </c>
      <c r="I8" s="64">
        <v>231314</v>
      </c>
      <c r="J8" s="61">
        <v>0</v>
      </c>
      <c r="K8" s="17">
        <f>H8+J8</f>
        <v>0</v>
      </c>
      <c r="L8" s="18">
        <f t="shared" si="4"/>
        <v>186</v>
      </c>
      <c r="M8" s="19">
        <f t="shared" si="10"/>
        <v>264398.39240208227</v>
      </c>
      <c r="N8" s="20">
        <f t="shared" si="5"/>
        <v>0.99919654427645799</v>
      </c>
      <c r="O8" s="21">
        <v>0</v>
      </c>
      <c r="P8" s="70">
        <v>0</v>
      </c>
      <c r="Q8" s="21">
        <v>0</v>
      </c>
      <c r="R8" s="21">
        <v>0</v>
      </c>
      <c r="S8" s="65">
        <v>0</v>
      </c>
      <c r="T8" s="21">
        <f t="shared" si="6"/>
        <v>0</v>
      </c>
      <c r="U8" s="24">
        <f t="shared" si="7"/>
        <v>231314</v>
      </c>
      <c r="V8" s="24">
        <f t="shared" si="8"/>
        <v>-186</v>
      </c>
      <c r="W8" s="20">
        <f t="shared" si="2"/>
        <v>0.99919654427645788</v>
      </c>
    </row>
    <row r="9" spans="1:23" x14ac:dyDescent="0.3">
      <c r="A9" s="11" t="s">
        <v>38</v>
      </c>
      <c r="B9" s="60" t="s">
        <v>39</v>
      </c>
      <c r="C9" s="12">
        <v>436500</v>
      </c>
      <c r="D9" s="42">
        <v>0.63422805883812572</v>
      </c>
      <c r="E9" s="14">
        <f t="shared" si="0"/>
        <v>276840.54768284189</v>
      </c>
      <c r="F9" s="15">
        <v>250151</v>
      </c>
      <c r="G9" s="15">
        <v>0</v>
      </c>
      <c r="H9" s="62">
        <f t="shared" si="9"/>
        <v>250151</v>
      </c>
      <c r="I9" s="64">
        <v>700000</v>
      </c>
      <c r="J9" s="62">
        <v>0</v>
      </c>
      <c r="K9" s="17">
        <f>H9+J9</f>
        <v>250151</v>
      </c>
      <c r="L9" s="18">
        <f t="shared" si="4"/>
        <v>-263500</v>
      </c>
      <c r="M9" s="19">
        <f t="shared" si="10"/>
        <v>443959.64118668798</v>
      </c>
      <c r="N9" s="20">
        <f t="shared" si="5"/>
        <v>1.6036655211912942</v>
      </c>
      <c r="O9" s="21">
        <v>0</v>
      </c>
      <c r="P9" s="70">
        <v>0</v>
      </c>
      <c r="Q9" s="21">
        <v>0</v>
      </c>
      <c r="R9" s="21">
        <v>0</v>
      </c>
      <c r="S9" s="65">
        <v>0</v>
      </c>
      <c r="T9" s="21">
        <f t="shared" si="6"/>
        <v>0</v>
      </c>
      <c r="U9" s="24">
        <f t="shared" si="7"/>
        <v>950151</v>
      </c>
      <c r="V9" s="24">
        <f t="shared" si="8"/>
        <v>513651</v>
      </c>
      <c r="W9" s="20">
        <f t="shared" si="2"/>
        <v>2.1767491408934707</v>
      </c>
    </row>
    <row r="10" spans="1:23" x14ac:dyDescent="0.3">
      <c r="A10" s="11" t="s">
        <v>40</v>
      </c>
      <c r="B10" s="60" t="s">
        <v>41</v>
      </c>
      <c r="C10" s="12">
        <v>349200</v>
      </c>
      <c r="D10" s="42">
        <v>0.89352805883812592</v>
      </c>
      <c r="E10" s="12">
        <f t="shared" si="0"/>
        <v>312019.99814627354</v>
      </c>
      <c r="F10" s="16">
        <v>0</v>
      </c>
      <c r="G10" s="16">
        <v>0</v>
      </c>
      <c r="H10" s="62">
        <f t="shared" si="9"/>
        <v>0</v>
      </c>
      <c r="I10" s="63">
        <v>431217</v>
      </c>
      <c r="J10" s="61">
        <v>0</v>
      </c>
      <c r="K10" s="17">
        <f>H10+J10</f>
        <v>0</v>
      </c>
      <c r="L10" s="18">
        <f t="shared" si="4"/>
        <v>-82017</v>
      </c>
      <c r="M10" s="19">
        <f t="shared" si="10"/>
        <v>385304.48894800013</v>
      </c>
      <c r="N10" s="20">
        <f t="shared" si="5"/>
        <v>1.2348711340206187</v>
      </c>
      <c r="O10" s="21">
        <v>0</v>
      </c>
      <c r="P10" s="22">
        <v>0</v>
      </c>
      <c r="Q10" s="21">
        <v>0</v>
      </c>
      <c r="R10" s="21">
        <v>0</v>
      </c>
      <c r="S10" s="65">
        <v>0</v>
      </c>
      <c r="T10" s="21">
        <f t="shared" si="6"/>
        <v>0</v>
      </c>
      <c r="U10" s="24">
        <f t="shared" si="7"/>
        <v>431217</v>
      </c>
      <c r="V10" s="24">
        <f t="shared" si="8"/>
        <v>82017</v>
      </c>
      <c r="W10" s="20">
        <f t="shared" si="2"/>
        <v>1.2348711340206187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f t="shared" si="9"/>
        <v>0</v>
      </c>
      <c r="I11" s="63">
        <v>0</v>
      </c>
      <c r="J11" s="62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60" t="s">
        <v>45</v>
      </c>
      <c r="C12" s="12">
        <v>16000</v>
      </c>
      <c r="D12" s="42">
        <v>3.97</v>
      </c>
      <c r="E12" s="14">
        <f t="shared" si="0"/>
        <v>63520</v>
      </c>
      <c r="F12" s="15">
        <v>0</v>
      </c>
      <c r="G12" s="15">
        <v>0</v>
      </c>
      <c r="H12" s="62">
        <f t="shared" si="9"/>
        <v>0</v>
      </c>
      <c r="I12" s="63">
        <v>15996</v>
      </c>
      <c r="J12" s="62">
        <v>0</v>
      </c>
      <c r="K12" s="17">
        <f t="shared" si="3"/>
        <v>0</v>
      </c>
      <c r="L12" s="18">
        <f>C12-I12</f>
        <v>4</v>
      </c>
      <c r="M12" s="19">
        <f t="shared" si="10"/>
        <v>63504.12</v>
      </c>
      <c r="N12" s="20">
        <f t="shared" si="5"/>
        <v>0.99975000000000003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15996</v>
      </c>
      <c r="V12" s="24">
        <f t="shared" si="8"/>
        <v>-4</v>
      </c>
      <c r="W12" s="20">
        <f t="shared" si="2"/>
        <v>0.99975000000000003</v>
      </c>
    </row>
    <row r="13" spans="1:23" x14ac:dyDescent="0.3">
      <c r="A13" s="28">
        <v>60000000032802</v>
      </c>
      <c r="B13" s="60" t="s">
        <v>46</v>
      </c>
      <c r="C13" s="12">
        <v>6500</v>
      </c>
      <c r="D13" s="42">
        <v>8.34</v>
      </c>
      <c r="E13" s="14">
        <f t="shared" si="0"/>
        <v>54210</v>
      </c>
      <c r="F13" s="15">
        <v>0</v>
      </c>
      <c r="G13" s="15">
        <v>0</v>
      </c>
      <c r="H13" s="62">
        <f t="shared" si="9"/>
        <v>0</v>
      </c>
      <c r="I13" s="63">
        <v>6486</v>
      </c>
      <c r="J13" s="62">
        <v>0</v>
      </c>
      <c r="K13" s="17">
        <f t="shared" si="3"/>
        <v>0</v>
      </c>
      <c r="L13" s="18">
        <f t="shared" si="4"/>
        <v>14</v>
      </c>
      <c r="M13" s="19">
        <f t="shared" si="10"/>
        <v>54093.24</v>
      </c>
      <c r="N13" s="20">
        <f t="shared" si="5"/>
        <v>0.99784615384615383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6486</v>
      </c>
      <c r="V13" s="24">
        <f t="shared" si="8"/>
        <v>-14</v>
      </c>
      <c r="W13" s="20">
        <f t="shared" si="2"/>
        <v>0.99784615384615383</v>
      </c>
    </row>
    <row r="14" spans="1:23" x14ac:dyDescent="0.3">
      <c r="A14" s="11" t="s">
        <v>47</v>
      </c>
      <c r="B14" s="60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62">
        <f t="shared" si="9"/>
        <v>0</v>
      </c>
      <c r="I14" s="63">
        <v>0</v>
      </c>
      <c r="J14" s="62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9"/>
        <v>0</v>
      </c>
      <c r="I15" s="66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9"/>
        <v>0</v>
      </c>
      <c r="I16" s="66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9"/>
        <v>0</v>
      </c>
      <c r="I17" s="66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422547</v>
      </c>
      <c r="D18" s="42">
        <v>1.1599999999999999</v>
      </c>
      <c r="E18" s="12">
        <f t="shared" si="0"/>
        <v>490154.51999999996</v>
      </c>
      <c r="F18" s="15">
        <v>174609</v>
      </c>
      <c r="G18" s="15">
        <v>0</v>
      </c>
      <c r="H18" s="62">
        <f t="shared" si="9"/>
        <v>174609</v>
      </c>
      <c r="I18" s="63">
        <v>418310</v>
      </c>
      <c r="J18" s="15">
        <v>0</v>
      </c>
      <c r="K18" s="17">
        <f>H18+J18</f>
        <v>174609</v>
      </c>
      <c r="L18" s="18">
        <f t="shared" si="4"/>
        <v>4237</v>
      </c>
      <c r="M18" s="19">
        <f t="shared" si="10"/>
        <v>485239.6</v>
      </c>
      <c r="N18" s="20">
        <f t="shared" si="5"/>
        <v>0.98997271309463808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592919</v>
      </c>
      <c r="V18" s="24">
        <f t="shared" si="8"/>
        <v>170372</v>
      </c>
      <c r="W18" s="20">
        <f t="shared" si="2"/>
        <v>1.4032024839840302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2264111</v>
      </c>
      <c r="D20" s="34"/>
      <c r="E20" s="35">
        <f t="shared" ref="E20:M20" si="11">SUM(E3:E19)</f>
        <v>3323026.099292764</v>
      </c>
      <c r="F20" s="36">
        <f>SUM(F3:F19)</f>
        <v>424760</v>
      </c>
      <c r="G20" s="36">
        <f>SUM(G3:G19)</f>
        <v>0</v>
      </c>
      <c r="H20" s="36">
        <f t="shared" si="11"/>
        <v>424760</v>
      </c>
      <c r="I20" s="48">
        <f t="shared" si="11"/>
        <v>2503943</v>
      </c>
      <c r="J20" s="36">
        <f t="shared" si="11"/>
        <v>0</v>
      </c>
      <c r="K20" s="37">
        <f t="shared" si="11"/>
        <v>424760</v>
      </c>
      <c r="L20" s="38">
        <f t="shared" si="11"/>
        <v>-239832</v>
      </c>
      <c r="M20" s="38">
        <f t="shared" si="11"/>
        <v>3433401.817390386</v>
      </c>
      <c r="N20" s="20">
        <f t="shared" si="5"/>
        <v>1.0332154231714019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2928703</v>
      </c>
      <c r="V20" s="39"/>
    </row>
    <row r="23" spans="1:23" ht="15.6" x14ac:dyDescent="0.3">
      <c r="G23" s="68"/>
      <c r="H23" t="s">
        <v>93</v>
      </c>
      <c r="I23" s="69"/>
      <c r="J23" s="68"/>
      <c r="M23" s="49"/>
    </row>
    <row r="24" spans="1:23" x14ac:dyDescent="0.3">
      <c r="J24" s="68"/>
    </row>
  </sheetData>
  <conditionalFormatting sqref="W3:W19 N3:N20">
    <cfRule type="cellIs" dxfId="152" priority="7" operator="between">
      <formula>0.8</formula>
      <formula>1</formula>
    </cfRule>
    <cfRule type="cellIs" dxfId="151" priority="8" operator="lessThan">
      <formula>0.8</formula>
    </cfRule>
    <cfRule type="cellIs" dxfId="150" priority="9" operator="greaterThan">
      <formula>1</formula>
    </cfRule>
  </conditionalFormatting>
  <conditionalFormatting sqref="N13">
    <cfRule type="cellIs" dxfId="149" priority="4" operator="between">
      <formula>0.8</formula>
      <formula>1</formula>
    </cfRule>
    <cfRule type="cellIs" dxfId="148" priority="5" operator="lessThan">
      <formula>0.8</formula>
    </cfRule>
    <cfRule type="cellIs" dxfId="147" priority="6" operator="greaterThan">
      <formula>1</formula>
    </cfRule>
  </conditionalFormatting>
  <conditionalFormatting sqref="W13">
    <cfRule type="cellIs" dxfId="146" priority="1" operator="between">
      <formula>0.8</formula>
      <formula>1</formula>
    </cfRule>
    <cfRule type="cellIs" dxfId="145" priority="2" operator="lessThan">
      <formula>0.8</formula>
    </cfRule>
    <cfRule type="cellIs" dxfId="144" priority="3" operator="greaterThan">
      <formula>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FB37-7156-487A-8BBB-1F8A79A55940}">
  <dimension ref="A1:W24"/>
  <sheetViews>
    <sheetView topLeftCell="H1" workbookViewId="0">
      <selection activeCell="I23" sqref="I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96</v>
      </c>
      <c r="L2" s="7" t="s">
        <v>14</v>
      </c>
      <c r="M2" s="7" t="s">
        <v>15</v>
      </c>
      <c r="N2" s="7" t="s">
        <v>16</v>
      </c>
      <c r="O2" s="8" t="s">
        <v>92</v>
      </c>
      <c r="P2" s="9" t="s">
        <v>78</v>
      </c>
      <c r="Q2" s="9" t="s">
        <v>79</v>
      </c>
      <c r="R2" s="9" t="s">
        <v>80</v>
      </c>
      <c r="S2" s="8" t="s">
        <v>91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60" t="s">
        <v>27</v>
      </c>
      <c r="C3" s="12">
        <v>369200</v>
      </c>
      <c r="D3" s="42">
        <v>2.8923780588381258</v>
      </c>
      <c r="E3" s="14">
        <f t="shared" ref="E3:E18" si="0">C3*D3</f>
        <v>1067865.979323036</v>
      </c>
      <c r="F3" s="15">
        <v>0</v>
      </c>
      <c r="G3" s="15">
        <v>0</v>
      </c>
      <c r="H3" s="62">
        <f>F3+G3</f>
        <v>0</v>
      </c>
      <c r="I3" s="61">
        <v>0</v>
      </c>
      <c r="J3" s="62">
        <v>0</v>
      </c>
      <c r="K3" s="17">
        <f>H3+J3</f>
        <v>0</v>
      </c>
      <c r="L3" s="18">
        <f>C3-I3</f>
        <v>369200</v>
      </c>
      <c r="M3" s="19">
        <f t="shared" ref="M3" si="1">+I3*D3</f>
        <v>0</v>
      </c>
      <c r="N3" s="20">
        <f>M3/E3</f>
        <v>0</v>
      </c>
      <c r="O3" s="21">
        <v>0</v>
      </c>
      <c r="P3" s="70">
        <v>74200</v>
      </c>
      <c r="Q3" s="21">
        <v>110000</v>
      </c>
      <c r="R3" s="21">
        <v>92500</v>
      </c>
      <c r="S3" s="65">
        <v>92500</v>
      </c>
      <c r="T3" s="21">
        <f>O3+P3+Q3+R3+S3</f>
        <v>369200</v>
      </c>
      <c r="U3" s="24">
        <f>I3+K3+T3</f>
        <v>369200</v>
      </c>
      <c r="V3" s="24">
        <f>U3-C3</f>
        <v>0</v>
      </c>
      <c r="W3" s="20">
        <f t="shared" ref="W3:W18" si="2">U3/C3</f>
        <v>1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>F4+G4</f>
        <v>0</v>
      </c>
      <c r="I4" s="62">
        <v>0</v>
      </c>
      <c r="J4" s="62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70">
        <v>0</v>
      </c>
      <c r="Q4" s="21">
        <v>0</v>
      </c>
      <c r="R4" s="21">
        <v>0</v>
      </c>
      <c r="S4" s="65">
        <v>0</v>
      </c>
      <c r="T4" s="21">
        <f t="shared" ref="T4:T17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ref="H5:H19" si="9">F5+G5</f>
        <v>0</v>
      </c>
      <c r="I5" s="63">
        <v>0</v>
      </c>
      <c r="J5" s="62">
        <v>0</v>
      </c>
      <c r="K5" s="17">
        <f t="shared" si="3"/>
        <v>0</v>
      </c>
      <c r="L5" s="18">
        <f t="shared" si="4"/>
        <v>232800</v>
      </c>
      <c r="M5" s="19">
        <f t="shared" ref="M5:M19" si="10">+I5*D5</f>
        <v>0</v>
      </c>
      <c r="N5" s="20">
        <f t="shared" si="5"/>
        <v>0</v>
      </c>
      <c r="O5" s="21">
        <v>0</v>
      </c>
      <c r="P5" s="70">
        <v>0</v>
      </c>
      <c r="Q5" s="21">
        <v>0</v>
      </c>
      <c r="R5" s="21">
        <v>310400</v>
      </c>
      <c r="S5" s="65">
        <v>0</v>
      </c>
      <c r="T5" s="21">
        <f t="shared" si="6"/>
        <v>310400</v>
      </c>
      <c r="U5" s="24">
        <f t="shared" si="7"/>
        <v>310400</v>
      </c>
      <c r="V5" s="24">
        <f>U5-C5</f>
        <v>77600</v>
      </c>
      <c r="W5" s="20">
        <f t="shared" si="2"/>
        <v>1.3333333333333333</v>
      </c>
    </row>
    <row r="6" spans="1:23" x14ac:dyDescent="0.3">
      <c r="A6" s="11" t="s">
        <v>32</v>
      </c>
      <c r="B6" s="60" t="s">
        <v>33</v>
      </c>
      <c r="C6" s="12">
        <v>853356</v>
      </c>
      <c r="D6" s="42">
        <v>2.1696780588381257</v>
      </c>
      <c r="E6" s="12">
        <f t="shared" si="0"/>
        <v>1851507.7895778676</v>
      </c>
      <c r="F6" s="15">
        <v>0</v>
      </c>
      <c r="G6" s="15">
        <v>0</v>
      </c>
      <c r="H6" s="62">
        <f t="shared" si="9"/>
        <v>0</v>
      </c>
      <c r="I6" s="63">
        <v>0</v>
      </c>
      <c r="J6" s="62">
        <v>0</v>
      </c>
      <c r="K6" s="17">
        <f t="shared" si="3"/>
        <v>0</v>
      </c>
      <c r="L6" s="18">
        <f t="shared" si="4"/>
        <v>853356</v>
      </c>
      <c r="M6" s="19">
        <f t="shared" si="10"/>
        <v>0</v>
      </c>
      <c r="N6" s="20">
        <f t="shared" si="5"/>
        <v>0</v>
      </c>
      <c r="O6" s="21">
        <v>0</v>
      </c>
      <c r="P6" s="70">
        <v>155200</v>
      </c>
      <c r="Q6" s="21">
        <v>465400</v>
      </c>
      <c r="R6" s="21">
        <v>232800</v>
      </c>
      <c r="S6" s="25">
        <v>0</v>
      </c>
      <c r="T6" s="21">
        <f t="shared" si="6"/>
        <v>853400</v>
      </c>
      <c r="U6" s="24">
        <f t="shared" si="7"/>
        <v>853400</v>
      </c>
      <c r="V6" s="24">
        <f t="shared" si="8"/>
        <v>44</v>
      </c>
      <c r="W6" s="20">
        <f t="shared" si="2"/>
        <v>1.0000515611304075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9"/>
        <v>0</v>
      </c>
      <c r="I7" s="63">
        <v>0</v>
      </c>
      <c r="J7" s="62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71">
        <v>0</v>
      </c>
      <c r="Q7" s="21">
        <v>0</v>
      </c>
      <c r="R7" s="21">
        <v>0</v>
      </c>
      <c r="S7" s="65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60" t="s">
        <v>37</v>
      </c>
      <c r="C8" s="12">
        <v>530415</v>
      </c>
      <c r="D8" s="42">
        <v>1.1430280588381259</v>
      </c>
      <c r="E8" s="14">
        <f t="shared" si="0"/>
        <v>606279.22782862454</v>
      </c>
      <c r="F8" s="15">
        <v>0</v>
      </c>
      <c r="G8" s="15">
        <v>0</v>
      </c>
      <c r="H8" s="62">
        <v>0</v>
      </c>
      <c r="I8" s="64">
        <v>0</v>
      </c>
      <c r="J8" s="61">
        <v>0</v>
      </c>
      <c r="K8" s="17">
        <f>H8+J8</f>
        <v>0</v>
      </c>
      <c r="L8" s="18">
        <f t="shared" si="4"/>
        <v>530415</v>
      </c>
      <c r="M8" s="19">
        <f t="shared" si="10"/>
        <v>0</v>
      </c>
      <c r="N8" s="20">
        <f t="shared" si="5"/>
        <v>0</v>
      </c>
      <c r="O8" s="21">
        <v>0</v>
      </c>
      <c r="P8" s="70">
        <v>126000</v>
      </c>
      <c r="Q8" s="21">
        <v>124000</v>
      </c>
      <c r="R8" s="21">
        <v>62000</v>
      </c>
      <c r="S8" s="65">
        <v>124000</v>
      </c>
      <c r="T8" s="21">
        <f t="shared" si="6"/>
        <v>436000</v>
      </c>
      <c r="U8" s="24">
        <f t="shared" si="7"/>
        <v>436000</v>
      </c>
      <c r="V8" s="24">
        <f t="shared" si="8"/>
        <v>-94415</v>
      </c>
      <c r="W8" s="20">
        <f t="shared" si="2"/>
        <v>0.8219978695926774</v>
      </c>
    </row>
    <row r="9" spans="1:23" x14ac:dyDescent="0.3">
      <c r="A9" s="11" t="s">
        <v>38</v>
      </c>
      <c r="B9" s="60" t="s">
        <v>39</v>
      </c>
      <c r="C9" s="12">
        <v>436500</v>
      </c>
      <c r="D9" s="42">
        <v>0.63422805883812572</v>
      </c>
      <c r="E9" s="14">
        <f t="shared" si="0"/>
        <v>276840.54768284189</v>
      </c>
      <c r="F9" s="15">
        <v>0</v>
      </c>
      <c r="G9" s="15">
        <v>0</v>
      </c>
      <c r="H9" s="62">
        <f t="shared" si="9"/>
        <v>0</v>
      </c>
      <c r="I9" s="64">
        <v>0</v>
      </c>
      <c r="J9" s="62">
        <v>250151</v>
      </c>
      <c r="K9" s="17">
        <f>H9+J9</f>
        <v>250151</v>
      </c>
      <c r="L9" s="18">
        <f t="shared" si="4"/>
        <v>436500</v>
      </c>
      <c r="M9" s="19">
        <f t="shared" si="10"/>
        <v>0</v>
      </c>
      <c r="N9" s="20">
        <f t="shared" si="5"/>
        <v>0</v>
      </c>
      <c r="O9" s="21">
        <v>0</v>
      </c>
      <c r="P9" s="70">
        <v>436500</v>
      </c>
      <c r="Q9" s="21">
        <v>0</v>
      </c>
      <c r="R9" s="21">
        <v>0</v>
      </c>
      <c r="S9" s="65">
        <v>0</v>
      </c>
      <c r="T9" s="21">
        <f t="shared" si="6"/>
        <v>436500</v>
      </c>
      <c r="U9" s="24">
        <f t="shared" si="7"/>
        <v>686651</v>
      </c>
      <c r="V9" s="24">
        <f t="shared" si="8"/>
        <v>250151</v>
      </c>
      <c r="W9" s="20">
        <f t="shared" si="2"/>
        <v>1.5730836197021765</v>
      </c>
    </row>
    <row r="10" spans="1:23" x14ac:dyDescent="0.3">
      <c r="A10" s="11" t="s">
        <v>40</v>
      </c>
      <c r="B10" s="60" t="s">
        <v>41</v>
      </c>
      <c r="C10" s="12">
        <v>349200</v>
      </c>
      <c r="D10" s="42">
        <v>0.89352805883812592</v>
      </c>
      <c r="E10" s="12">
        <f t="shared" si="0"/>
        <v>312019.99814627354</v>
      </c>
      <c r="F10" s="16">
        <v>0</v>
      </c>
      <c r="G10" s="16">
        <v>0</v>
      </c>
      <c r="H10" s="62">
        <f t="shared" si="9"/>
        <v>0</v>
      </c>
      <c r="I10" s="63">
        <v>0</v>
      </c>
      <c r="J10" s="61">
        <v>0</v>
      </c>
      <c r="K10" s="17">
        <f>H10+J10</f>
        <v>0</v>
      </c>
      <c r="L10" s="18">
        <f t="shared" si="4"/>
        <v>349200</v>
      </c>
      <c r="M10" s="19">
        <f t="shared" si="10"/>
        <v>0</v>
      </c>
      <c r="N10" s="20">
        <f t="shared" si="5"/>
        <v>0</v>
      </c>
      <c r="O10" s="21">
        <v>0</v>
      </c>
      <c r="P10" s="22">
        <v>0</v>
      </c>
      <c r="Q10" s="21">
        <v>0</v>
      </c>
      <c r="R10" s="21">
        <v>0</v>
      </c>
      <c r="S10" s="65">
        <v>261900</v>
      </c>
      <c r="T10" s="21">
        <f t="shared" si="6"/>
        <v>261900</v>
      </c>
      <c r="U10" s="24">
        <f t="shared" si="7"/>
        <v>261900</v>
      </c>
      <c r="V10" s="24">
        <f t="shared" si="8"/>
        <v>-87300</v>
      </c>
      <c r="W10" s="20">
        <f t="shared" si="2"/>
        <v>0.75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f t="shared" si="9"/>
        <v>0</v>
      </c>
      <c r="I11" s="63">
        <v>0</v>
      </c>
      <c r="J11" s="62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0</v>
      </c>
      <c r="G12" s="15">
        <v>0</v>
      </c>
      <c r="H12" s="62">
        <f t="shared" si="9"/>
        <v>0</v>
      </c>
      <c r="I12" s="63">
        <v>0</v>
      </c>
      <c r="J12" s="62">
        <v>0</v>
      </c>
      <c r="K12" s="17">
        <f t="shared" si="3"/>
        <v>0</v>
      </c>
      <c r="L12" s="18">
        <f>C12-I12</f>
        <v>34000</v>
      </c>
      <c r="M12" s="19">
        <f t="shared" si="10"/>
        <v>0</v>
      </c>
      <c r="N12" s="20">
        <f t="shared" si="5"/>
        <v>0</v>
      </c>
      <c r="O12" s="21">
        <v>0</v>
      </c>
      <c r="P12" s="21">
        <v>33959</v>
      </c>
      <c r="Q12" s="21">
        <v>0</v>
      </c>
      <c r="R12" s="21">
        <v>0</v>
      </c>
      <c r="S12" s="21">
        <v>0</v>
      </c>
      <c r="T12" s="21">
        <f t="shared" si="6"/>
        <v>33959</v>
      </c>
      <c r="U12" s="24">
        <f t="shared" si="7"/>
        <v>33959</v>
      </c>
      <c r="V12" s="24">
        <f t="shared" si="8"/>
        <v>-41</v>
      </c>
      <c r="W12" s="20">
        <f t="shared" si="2"/>
        <v>0.99879411764705883</v>
      </c>
    </row>
    <row r="13" spans="1:23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0</v>
      </c>
      <c r="G13" s="15">
        <v>0</v>
      </c>
      <c r="H13" s="62">
        <f t="shared" si="9"/>
        <v>0</v>
      </c>
      <c r="I13" s="63">
        <v>0</v>
      </c>
      <c r="J13" s="62">
        <v>0</v>
      </c>
      <c r="K13" s="17">
        <f t="shared" si="3"/>
        <v>0</v>
      </c>
      <c r="L13" s="18">
        <f t="shared" si="4"/>
        <v>17950</v>
      </c>
      <c r="M13" s="19">
        <f t="shared" si="10"/>
        <v>0</v>
      </c>
      <c r="N13" s="20">
        <f t="shared" si="5"/>
        <v>0</v>
      </c>
      <c r="O13" s="21">
        <v>0</v>
      </c>
      <c r="P13" s="21">
        <v>35000</v>
      </c>
      <c r="Q13" s="21">
        <v>0</v>
      </c>
      <c r="R13" s="21">
        <v>0</v>
      </c>
      <c r="S13" s="21">
        <v>0</v>
      </c>
      <c r="T13" s="21">
        <f t="shared" si="6"/>
        <v>35000</v>
      </c>
      <c r="U13" s="24">
        <f t="shared" si="7"/>
        <v>35000</v>
      </c>
      <c r="V13" s="24">
        <f t="shared" si="8"/>
        <v>17050</v>
      </c>
      <c r="W13" s="20">
        <f t="shared" si="2"/>
        <v>1.9498607242339834</v>
      </c>
    </row>
    <row r="14" spans="1:23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0</v>
      </c>
      <c r="G14" s="15">
        <v>0</v>
      </c>
      <c r="H14" s="62">
        <f t="shared" si="9"/>
        <v>0</v>
      </c>
      <c r="I14" s="63">
        <v>0</v>
      </c>
      <c r="J14" s="62">
        <v>0</v>
      </c>
      <c r="K14" s="17">
        <f t="shared" si="3"/>
        <v>0</v>
      </c>
      <c r="L14" s="18">
        <f t="shared" si="4"/>
        <v>33800</v>
      </c>
      <c r="M14" s="19">
        <f t="shared" si="10"/>
        <v>0</v>
      </c>
      <c r="N14" s="20">
        <f t="shared" si="5"/>
        <v>0</v>
      </c>
      <c r="O14" s="21">
        <v>0</v>
      </c>
      <c r="P14" s="21">
        <v>1600</v>
      </c>
      <c r="Q14" s="21">
        <v>0</v>
      </c>
      <c r="R14" s="21">
        <v>0</v>
      </c>
      <c r="S14" s="21">
        <v>0</v>
      </c>
      <c r="T14" s="21">
        <f t="shared" si="6"/>
        <v>1600</v>
      </c>
      <c r="U14" s="24">
        <f t="shared" si="7"/>
        <v>1600</v>
      </c>
      <c r="V14" s="24">
        <f t="shared" si="8"/>
        <v>-32200</v>
      </c>
      <c r="W14" s="20">
        <f t="shared" si="2"/>
        <v>4.7337278106508875E-2</v>
      </c>
    </row>
    <row r="15" spans="1:23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9"/>
        <v>0</v>
      </c>
      <c r="I15" s="66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9"/>
        <v>0</v>
      </c>
      <c r="I16" s="66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9"/>
        <v>0</v>
      </c>
      <c r="I17" s="66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74231</v>
      </c>
      <c r="G18" s="15">
        <v>0</v>
      </c>
      <c r="H18" s="62">
        <f t="shared" si="9"/>
        <v>74231</v>
      </c>
      <c r="I18" s="63">
        <v>0</v>
      </c>
      <c r="J18" s="15">
        <v>100378</v>
      </c>
      <c r="K18" s="17">
        <f>H18+J18</f>
        <v>174609</v>
      </c>
      <c r="L18" s="18">
        <f t="shared" si="4"/>
        <v>495000</v>
      </c>
      <c r="M18" s="19">
        <f t="shared" si="10"/>
        <v>0</v>
      </c>
      <c r="N18" s="20">
        <f t="shared" si="5"/>
        <v>0</v>
      </c>
      <c r="O18" s="21">
        <v>0</v>
      </c>
      <c r="P18" s="22">
        <v>442000</v>
      </c>
      <c r="Q18" s="21">
        <v>0</v>
      </c>
      <c r="R18" s="21">
        <v>0</v>
      </c>
      <c r="S18" s="21">
        <v>0</v>
      </c>
      <c r="T18" s="21">
        <v>442000</v>
      </c>
      <c r="U18" s="24">
        <f t="shared" si="7"/>
        <v>616609</v>
      </c>
      <c r="V18" s="24">
        <f t="shared" si="8"/>
        <v>121609</v>
      </c>
      <c r="W18" s="20">
        <f t="shared" si="2"/>
        <v>1.2456747474747474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3352221</v>
      </c>
      <c r="D20" s="34"/>
      <c r="E20" s="35">
        <f t="shared" ref="E20:M20" si="11">SUM(E3:E19)</f>
        <v>5466904.542558644</v>
      </c>
      <c r="F20" s="36">
        <f>SUM(F3:F19)</f>
        <v>74231</v>
      </c>
      <c r="G20" s="36">
        <f>SUM(G3:G19)</f>
        <v>0</v>
      </c>
      <c r="H20" s="36">
        <f t="shared" si="11"/>
        <v>74231</v>
      </c>
      <c r="I20" s="48">
        <f t="shared" si="11"/>
        <v>0</v>
      </c>
      <c r="J20" s="36">
        <f t="shared" si="11"/>
        <v>350529</v>
      </c>
      <c r="K20" s="37">
        <f t="shared" si="11"/>
        <v>424760</v>
      </c>
      <c r="L20" s="38">
        <f t="shared" si="11"/>
        <v>3352221</v>
      </c>
      <c r="M20" s="38">
        <f t="shared" si="11"/>
        <v>0</v>
      </c>
      <c r="N20" s="20">
        <f t="shared" si="5"/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424760</v>
      </c>
      <c r="V20" s="39"/>
    </row>
    <row r="23" spans="1:23" ht="15.6" x14ac:dyDescent="0.3">
      <c r="G23" s="68"/>
      <c r="H23" t="s">
        <v>93</v>
      </c>
      <c r="I23" s="69"/>
      <c r="J23" s="68"/>
      <c r="M23" s="49"/>
    </row>
    <row r="24" spans="1:23" x14ac:dyDescent="0.3">
      <c r="J24" s="68"/>
    </row>
  </sheetData>
  <conditionalFormatting sqref="W3:W19 N3:N20">
    <cfRule type="cellIs" dxfId="143" priority="7" operator="between">
      <formula>0.8</formula>
      <formula>1</formula>
    </cfRule>
    <cfRule type="cellIs" dxfId="142" priority="8" operator="lessThan">
      <formula>0.8</formula>
    </cfRule>
    <cfRule type="cellIs" dxfId="141" priority="9" operator="greaterThan">
      <formula>1</formula>
    </cfRule>
  </conditionalFormatting>
  <conditionalFormatting sqref="N13">
    <cfRule type="cellIs" dxfId="140" priority="4" operator="between">
      <formula>0.8</formula>
      <formula>1</formula>
    </cfRule>
    <cfRule type="cellIs" dxfId="139" priority="5" operator="lessThan">
      <formula>0.8</formula>
    </cfRule>
    <cfRule type="cellIs" dxfId="138" priority="6" operator="greaterThan">
      <formula>1</formula>
    </cfRule>
  </conditionalFormatting>
  <conditionalFormatting sqref="W13">
    <cfRule type="cellIs" dxfId="137" priority="1" operator="between">
      <formula>0.8</formula>
      <formula>1</formula>
    </cfRule>
    <cfRule type="cellIs" dxfId="136" priority="2" operator="lessThan">
      <formula>0.8</formula>
    </cfRule>
    <cfRule type="cellIs" dxfId="135" priority="3" operator="greaterThan">
      <formula>1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4404-68B2-42D4-AE49-1BFAEE186D79}">
  <dimension ref="A1:W24"/>
  <sheetViews>
    <sheetView topLeftCell="B1" workbookViewId="0">
      <selection activeCell="I9" sqref="I9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97</v>
      </c>
      <c r="L2" s="7" t="s">
        <v>14</v>
      </c>
      <c r="M2" s="7" t="s">
        <v>15</v>
      </c>
      <c r="N2" s="7" t="s">
        <v>16</v>
      </c>
      <c r="O2" s="8" t="s">
        <v>92</v>
      </c>
      <c r="P2" s="9" t="s">
        <v>78</v>
      </c>
      <c r="Q2" s="9" t="s">
        <v>79</v>
      </c>
      <c r="R2" s="9" t="s">
        <v>80</v>
      </c>
      <c r="S2" s="8" t="s">
        <v>91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51" t="s">
        <v>27</v>
      </c>
      <c r="C3" s="72">
        <v>369200</v>
      </c>
      <c r="D3" s="42">
        <v>2.8923780588381258</v>
      </c>
      <c r="E3" s="14">
        <f t="shared" ref="E3:E18" si="0">C3*D3</f>
        <v>1067865.979323036</v>
      </c>
      <c r="F3" s="15">
        <v>0</v>
      </c>
      <c r="G3" s="15">
        <v>0</v>
      </c>
      <c r="H3" s="62">
        <f>F3+G3</f>
        <v>0</v>
      </c>
      <c r="I3" s="61">
        <v>0</v>
      </c>
      <c r="J3" s="62">
        <v>0</v>
      </c>
      <c r="K3" s="17">
        <f>H3+J3</f>
        <v>0</v>
      </c>
      <c r="L3" s="18">
        <f>C3-I3</f>
        <v>369200</v>
      </c>
      <c r="M3" s="19">
        <f t="shared" ref="M3" si="1">+I3*D3</f>
        <v>0</v>
      </c>
      <c r="N3" s="20">
        <f>M3/E3</f>
        <v>0</v>
      </c>
      <c r="O3" s="21">
        <v>0</v>
      </c>
      <c r="P3" s="70">
        <v>74200</v>
      </c>
      <c r="Q3" s="21">
        <v>110000</v>
      </c>
      <c r="R3" s="21">
        <v>92500</v>
      </c>
      <c r="S3" s="65">
        <v>92500</v>
      </c>
      <c r="T3" s="21">
        <f>O3+P3+Q3+R3+S3</f>
        <v>369200</v>
      </c>
      <c r="U3" s="24">
        <f>I3+K3+T3</f>
        <v>369200</v>
      </c>
      <c r="V3" s="24">
        <f>U3-C3</f>
        <v>0</v>
      </c>
      <c r="W3" s="20">
        <f t="shared" ref="W3:W18" si="2">U3/C3</f>
        <v>1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>F4+G4</f>
        <v>0</v>
      </c>
      <c r="I4" s="62">
        <v>0</v>
      </c>
      <c r="J4" s="62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70">
        <v>0</v>
      </c>
      <c r="Q4" s="21">
        <v>0</v>
      </c>
      <c r="R4" s="21">
        <v>0</v>
      </c>
      <c r="S4" s="65">
        <v>0</v>
      </c>
      <c r="T4" s="21">
        <f t="shared" ref="T4:T17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ref="H5:H19" si="9">F5+G5</f>
        <v>0</v>
      </c>
      <c r="I5" s="63">
        <v>0</v>
      </c>
      <c r="J5" s="62">
        <v>0</v>
      </c>
      <c r="K5" s="17">
        <f t="shared" si="3"/>
        <v>0</v>
      </c>
      <c r="L5" s="18">
        <f t="shared" si="4"/>
        <v>232800</v>
      </c>
      <c r="M5" s="19">
        <f t="shared" ref="M5:M19" si="10">+I5*D5</f>
        <v>0</v>
      </c>
      <c r="N5" s="20">
        <f t="shared" si="5"/>
        <v>0</v>
      </c>
      <c r="O5" s="21">
        <v>0</v>
      </c>
      <c r="P5" s="70">
        <v>0</v>
      </c>
      <c r="Q5" s="21">
        <v>0</v>
      </c>
      <c r="R5" s="21">
        <v>310400</v>
      </c>
      <c r="S5" s="65">
        <v>0</v>
      </c>
      <c r="T5" s="21">
        <f t="shared" si="6"/>
        <v>310400</v>
      </c>
      <c r="U5" s="24">
        <f t="shared" si="7"/>
        <v>310400</v>
      </c>
      <c r="V5" s="24">
        <f>U5-C5</f>
        <v>77600</v>
      </c>
      <c r="W5" s="20">
        <f t="shared" si="2"/>
        <v>1.3333333333333333</v>
      </c>
    </row>
    <row r="6" spans="1:23" x14ac:dyDescent="0.3">
      <c r="A6" s="11" t="s">
        <v>32</v>
      </c>
      <c r="B6" s="60" t="s">
        <v>33</v>
      </c>
      <c r="C6" s="12">
        <v>853356</v>
      </c>
      <c r="D6" s="42">
        <v>2.1696780588381257</v>
      </c>
      <c r="E6" s="12">
        <f t="shared" si="0"/>
        <v>1851507.7895778676</v>
      </c>
      <c r="F6" s="15">
        <v>0</v>
      </c>
      <c r="G6" s="15">
        <v>0</v>
      </c>
      <c r="H6" s="62">
        <f t="shared" si="9"/>
        <v>0</v>
      </c>
      <c r="I6" s="63">
        <v>0</v>
      </c>
      <c r="J6" s="62">
        <v>0</v>
      </c>
      <c r="K6" s="17">
        <f t="shared" si="3"/>
        <v>0</v>
      </c>
      <c r="L6" s="18">
        <f t="shared" si="4"/>
        <v>853356</v>
      </c>
      <c r="M6" s="19">
        <f t="shared" si="10"/>
        <v>0</v>
      </c>
      <c r="N6" s="20">
        <f t="shared" si="5"/>
        <v>0</v>
      </c>
      <c r="O6" s="21">
        <v>0</v>
      </c>
      <c r="P6" s="70">
        <v>155200</v>
      </c>
      <c r="Q6" s="21">
        <v>465400</v>
      </c>
      <c r="R6" s="21">
        <v>232800</v>
      </c>
      <c r="S6" s="25">
        <v>0</v>
      </c>
      <c r="T6" s="21">
        <f t="shared" si="6"/>
        <v>853400</v>
      </c>
      <c r="U6" s="24">
        <f t="shared" si="7"/>
        <v>853400</v>
      </c>
      <c r="V6" s="24">
        <f t="shared" si="8"/>
        <v>44</v>
      </c>
      <c r="W6" s="20">
        <f t="shared" si="2"/>
        <v>1.0000515611304075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9"/>
        <v>0</v>
      </c>
      <c r="I7" s="63">
        <v>0</v>
      </c>
      <c r="J7" s="62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71">
        <v>0</v>
      </c>
      <c r="Q7" s="21">
        <v>0</v>
      </c>
      <c r="R7" s="21">
        <v>0</v>
      </c>
      <c r="S7" s="65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51" t="s">
        <v>37</v>
      </c>
      <c r="C8" s="72">
        <v>530415</v>
      </c>
      <c r="D8" s="42">
        <v>1.1430280588381259</v>
      </c>
      <c r="E8" s="14">
        <f t="shared" si="0"/>
        <v>606279.22782862454</v>
      </c>
      <c r="F8" s="15">
        <v>0</v>
      </c>
      <c r="G8" s="15">
        <v>0</v>
      </c>
      <c r="H8" s="62">
        <v>0</v>
      </c>
      <c r="I8" s="64">
        <v>0</v>
      </c>
      <c r="J8" s="61">
        <v>0</v>
      </c>
      <c r="K8" s="17">
        <f>H8+J8</f>
        <v>0</v>
      </c>
      <c r="L8" s="18">
        <f t="shared" si="4"/>
        <v>530415</v>
      </c>
      <c r="M8" s="19">
        <f t="shared" si="10"/>
        <v>0</v>
      </c>
      <c r="N8" s="20">
        <f t="shared" si="5"/>
        <v>0</v>
      </c>
      <c r="O8" s="21">
        <v>0</v>
      </c>
      <c r="P8" s="70">
        <v>126000</v>
      </c>
      <c r="Q8" s="21">
        <v>124000</v>
      </c>
      <c r="R8" s="21">
        <v>62000</v>
      </c>
      <c r="S8" s="65">
        <v>124000</v>
      </c>
      <c r="T8" s="21">
        <f t="shared" si="6"/>
        <v>436000</v>
      </c>
      <c r="U8" s="24">
        <f t="shared" si="7"/>
        <v>436000</v>
      </c>
      <c r="V8" s="24">
        <f t="shared" si="8"/>
        <v>-94415</v>
      </c>
      <c r="W8" s="20">
        <f t="shared" si="2"/>
        <v>0.8219978695926774</v>
      </c>
    </row>
    <row r="9" spans="1:23" x14ac:dyDescent="0.3">
      <c r="A9" s="11" t="s">
        <v>38</v>
      </c>
      <c r="B9" s="51" t="s">
        <v>39</v>
      </c>
      <c r="C9" s="72">
        <v>436500</v>
      </c>
      <c r="D9" s="42">
        <v>0.63422805883812572</v>
      </c>
      <c r="E9" s="14">
        <f t="shared" si="0"/>
        <v>276840.54768284189</v>
      </c>
      <c r="F9" s="15">
        <v>0</v>
      </c>
      <c r="G9" s="15">
        <v>0</v>
      </c>
      <c r="H9" s="62">
        <f t="shared" si="9"/>
        <v>0</v>
      </c>
      <c r="I9" s="62">
        <v>250151</v>
      </c>
      <c r="J9" s="62">
        <v>0</v>
      </c>
      <c r="K9" s="17">
        <f>H9+J9</f>
        <v>0</v>
      </c>
      <c r="L9" s="18">
        <f t="shared" si="4"/>
        <v>186349</v>
      </c>
      <c r="M9" s="19">
        <f t="shared" si="10"/>
        <v>158652.78314641598</v>
      </c>
      <c r="N9" s="20">
        <f t="shared" si="5"/>
        <v>0.57308361970217636</v>
      </c>
      <c r="O9" s="21">
        <v>0</v>
      </c>
      <c r="P9" s="70">
        <v>436500</v>
      </c>
      <c r="Q9" s="21">
        <v>0</v>
      </c>
      <c r="R9" s="21">
        <v>0</v>
      </c>
      <c r="S9" s="65">
        <v>0</v>
      </c>
      <c r="T9" s="21">
        <f t="shared" si="6"/>
        <v>436500</v>
      </c>
      <c r="U9" s="24">
        <f t="shared" si="7"/>
        <v>686651</v>
      </c>
      <c r="V9" s="24">
        <f t="shared" si="8"/>
        <v>250151</v>
      </c>
      <c r="W9" s="20">
        <f t="shared" si="2"/>
        <v>1.5730836197021765</v>
      </c>
    </row>
    <row r="10" spans="1:23" x14ac:dyDescent="0.3">
      <c r="A10" s="11" t="s">
        <v>40</v>
      </c>
      <c r="B10" s="60" t="s">
        <v>41</v>
      </c>
      <c r="C10" s="12">
        <v>349200</v>
      </c>
      <c r="D10" s="42">
        <v>0.89352805883812592</v>
      </c>
      <c r="E10" s="12">
        <f t="shared" si="0"/>
        <v>312019.99814627354</v>
      </c>
      <c r="F10" s="16">
        <v>0</v>
      </c>
      <c r="G10" s="16">
        <v>0</v>
      </c>
      <c r="H10" s="62">
        <f t="shared" si="9"/>
        <v>0</v>
      </c>
      <c r="I10" s="63">
        <v>0</v>
      </c>
      <c r="J10" s="61">
        <v>0</v>
      </c>
      <c r="K10" s="17">
        <f>H10+J10</f>
        <v>0</v>
      </c>
      <c r="L10" s="18">
        <f t="shared" si="4"/>
        <v>349200</v>
      </c>
      <c r="M10" s="19">
        <f t="shared" si="10"/>
        <v>0</v>
      </c>
      <c r="N10" s="20">
        <f t="shared" si="5"/>
        <v>0</v>
      </c>
      <c r="O10" s="21">
        <v>0</v>
      </c>
      <c r="P10" s="22">
        <v>0</v>
      </c>
      <c r="Q10" s="21">
        <v>0</v>
      </c>
      <c r="R10" s="21">
        <v>0</v>
      </c>
      <c r="S10" s="65">
        <v>261900</v>
      </c>
      <c r="T10" s="21">
        <f t="shared" si="6"/>
        <v>261900</v>
      </c>
      <c r="U10" s="24">
        <f t="shared" si="7"/>
        <v>261900</v>
      </c>
      <c r="V10" s="24">
        <f t="shared" si="8"/>
        <v>-87300</v>
      </c>
      <c r="W10" s="20">
        <f t="shared" si="2"/>
        <v>0.75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f t="shared" si="9"/>
        <v>0</v>
      </c>
      <c r="I11" s="63">
        <v>0</v>
      </c>
      <c r="J11" s="62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0</v>
      </c>
      <c r="G12" s="15">
        <v>0</v>
      </c>
      <c r="H12" s="62">
        <f t="shared" si="9"/>
        <v>0</v>
      </c>
      <c r="I12" s="63">
        <v>0</v>
      </c>
      <c r="J12" s="62">
        <v>0</v>
      </c>
      <c r="K12" s="17">
        <f t="shared" si="3"/>
        <v>0</v>
      </c>
      <c r="L12" s="18">
        <f>C12-I12</f>
        <v>34000</v>
      </c>
      <c r="M12" s="19">
        <f t="shared" si="10"/>
        <v>0</v>
      </c>
      <c r="N12" s="20">
        <f t="shared" si="5"/>
        <v>0</v>
      </c>
      <c r="O12" s="21">
        <v>0</v>
      </c>
      <c r="P12" s="21">
        <v>33959</v>
      </c>
      <c r="Q12" s="21">
        <v>0</v>
      </c>
      <c r="R12" s="21">
        <v>0</v>
      </c>
      <c r="S12" s="21">
        <v>0</v>
      </c>
      <c r="T12" s="21">
        <f t="shared" si="6"/>
        <v>33959</v>
      </c>
      <c r="U12" s="24">
        <f t="shared" si="7"/>
        <v>33959</v>
      </c>
      <c r="V12" s="24">
        <f t="shared" si="8"/>
        <v>-41</v>
      </c>
      <c r="W12" s="20">
        <f t="shared" si="2"/>
        <v>0.99879411764705883</v>
      </c>
    </row>
    <row r="13" spans="1:23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0</v>
      </c>
      <c r="G13" s="15">
        <v>0</v>
      </c>
      <c r="H13" s="62">
        <f t="shared" si="9"/>
        <v>0</v>
      </c>
      <c r="I13" s="63">
        <v>0</v>
      </c>
      <c r="J13" s="62">
        <v>0</v>
      </c>
      <c r="K13" s="17">
        <f t="shared" si="3"/>
        <v>0</v>
      </c>
      <c r="L13" s="18">
        <f t="shared" si="4"/>
        <v>17950</v>
      </c>
      <c r="M13" s="19">
        <f t="shared" si="10"/>
        <v>0</v>
      </c>
      <c r="N13" s="20">
        <f t="shared" si="5"/>
        <v>0</v>
      </c>
      <c r="O13" s="21">
        <v>0</v>
      </c>
      <c r="P13" s="21">
        <v>35000</v>
      </c>
      <c r="Q13" s="21">
        <v>0</v>
      </c>
      <c r="R13" s="21">
        <v>0</v>
      </c>
      <c r="S13" s="21">
        <v>0</v>
      </c>
      <c r="T13" s="21">
        <f t="shared" si="6"/>
        <v>35000</v>
      </c>
      <c r="U13" s="24">
        <f t="shared" si="7"/>
        <v>35000</v>
      </c>
      <c r="V13" s="24">
        <f t="shared" si="8"/>
        <v>17050</v>
      </c>
      <c r="W13" s="20">
        <f t="shared" si="2"/>
        <v>1.9498607242339834</v>
      </c>
    </row>
    <row r="14" spans="1:23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0</v>
      </c>
      <c r="G14" s="15">
        <v>0</v>
      </c>
      <c r="H14" s="62">
        <f t="shared" si="9"/>
        <v>0</v>
      </c>
      <c r="I14" s="63">
        <v>0</v>
      </c>
      <c r="J14" s="62">
        <v>0</v>
      </c>
      <c r="K14" s="17">
        <f t="shared" si="3"/>
        <v>0</v>
      </c>
      <c r="L14" s="18">
        <f t="shared" si="4"/>
        <v>33800</v>
      </c>
      <c r="M14" s="19">
        <f t="shared" si="10"/>
        <v>0</v>
      </c>
      <c r="N14" s="20">
        <f t="shared" si="5"/>
        <v>0</v>
      </c>
      <c r="O14" s="21">
        <v>0</v>
      </c>
      <c r="P14" s="21">
        <v>1600</v>
      </c>
      <c r="Q14" s="21">
        <v>0</v>
      </c>
      <c r="R14" s="21">
        <v>0</v>
      </c>
      <c r="S14" s="21">
        <v>0</v>
      </c>
      <c r="T14" s="21">
        <f t="shared" si="6"/>
        <v>1600</v>
      </c>
      <c r="U14" s="24">
        <f t="shared" si="7"/>
        <v>1600</v>
      </c>
      <c r="V14" s="24">
        <f t="shared" si="8"/>
        <v>-32200</v>
      </c>
      <c r="W14" s="20">
        <f t="shared" si="2"/>
        <v>4.7337278106508875E-2</v>
      </c>
    </row>
    <row r="15" spans="1:23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9"/>
        <v>0</v>
      </c>
      <c r="I15" s="66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9"/>
        <v>0</v>
      </c>
      <c r="I16" s="66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9"/>
        <v>0</v>
      </c>
      <c r="I17" s="66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74231</v>
      </c>
      <c r="G18" s="15">
        <v>0</v>
      </c>
      <c r="H18" s="62">
        <f t="shared" si="9"/>
        <v>74231</v>
      </c>
      <c r="I18" s="15">
        <v>100378</v>
      </c>
      <c r="J18" s="15">
        <v>0</v>
      </c>
      <c r="K18" s="17">
        <f>H18+J18</f>
        <v>74231</v>
      </c>
      <c r="L18" s="18">
        <f t="shared" si="4"/>
        <v>394622</v>
      </c>
      <c r="M18" s="19">
        <f t="shared" si="10"/>
        <v>116438.48</v>
      </c>
      <c r="N18" s="20">
        <f t="shared" si="5"/>
        <v>0.20278383838383837</v>
      </c>
      <c r="O18" s="21">
        <v>0</v>
      </c>
      <c r="P18" s="22">
        <v>442000</v>
      </c>
      <c r="Q18" s="21">
        <v>0</v>
      </c>
      <c r="R18" s="21">
        <v>0</v>
      </c>
      <c r="S18" s="21">
        <v>0</v>
      </c>
      <c r="T18" s="21">
        <v>442000</v>
      </c>
      <c r="U18" s="24">
        <f t="shared" si="7"/>
        <v>616609</v>
      </c>
      <c r="V18" s="24">
        <f t="shared" si="8"/>
        <v>121609</v>
      </c>
      <c r="W18" s="20">
        <f t="shared" si="2"/>
        <v>1.2456747474747474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3352221</v>
      </c>
      <c r="D20" s="34"/>
      <c r="E20" s="35">
        <f t="shared" ref="E20:M20" si="11">SUM(E3:E19)</f>
        <v>5466904.542558644</v>
      </c>
      <c r="F20" s="36">
        <f>SUM(F3:F19)</f>
        <v>74231</v>
      </c>
      <c r="G20" s="36">
        <f>SUM(G3:G19)</f>
        <v>0</v>
      </c>
      <c r="H20" s="36">
        <f t="shared" si="11"/>
        <v>74231</v>
      </c>
      <c r="I20" s="48">
        <f t="shared" si="11"/>
        <v>350529</v>
      </c>
      <c r="J20" s="36">
        <f t="shared" si="11"/>
        <v>0</v>
      </c>
      <c r="K20" s="37">
        <f t="shared" si="11"/>
        <v>74231</v>
      </c>
      <c r="L20" s="38">
        <f t="shared" si="11"/>
        <v>3001692</v>
      </c>
      <c r="M20" s="38">
        <f t="shared" si="11"/>
        <v>275091.26314641599</v>
      </c>
      <c r="N20" s="20">
        <f t="shared" si="5"/>
        <v>5.0319382935057909E-2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424760</v>
      </c>
      <c r="V20" s="39"/>
    </row>
    <row r="23" spans="1:23" ht="15.6" x14ac:dyDescent="0.3">
      <c r="G23" s="68"/>
      <c r="H23" t="s">
        <v>93</v>
      </c>
      <c r="I23" s="69"/>
      <c r="J23" s="68"/>
      <c r="M23" s="49"/>
    </row>
    <row r="24" spans="1:23" x14ac:dyDescent="0.3">
      <c r="J24" s="68"/>
    </row>
  </sheetData>
  <conditionalFormatting sqref="W3:W19 N3:N20">
    <cfRule type="cellIs" dxfId="134" priority="7" operator="between">
      <formula>0.8</formula>
      <formula>1</formula>
    </cfRule>
    <cfRule type="cellIs" dxfId="133" priority="8" operator="lessThan">
      <formula>0.8</formula>
    </cfRule>
    <cfRule type="cellIs" dxfId="132" priority="9" operator="greaterThan">
      <formula>1</formula>
    </cfRule>
  </conditionalFormatting>
  <conditionalFormatting sqref="N13">
    <cfRule type="cellIs" dxfId="131" priority="4" operator="between">
      <formula>0.8</formula>
      <formula>1</formula>
    </cfRule>
    <cfRule type="cellIs" dxfId="130" priority="5" operator="lessThan">
      <formula>0.8</formula>
    </cfRule>
    <cfRule type="cellIs" dxfId="129" priority="6" operator="greaterThan">
      <formula>1</formula>
    </cfRule>
  </conditionalFormatting>
  <conditionalFormatting sqref="W13">
    <cfRule type="cellIs" dxfId="128" priority="1" operator="between">
      <formula>0.8</formula>
      <formula>1</formula>
    </cfRule>
    <cfRule type="cellIs" dxfId="127" priority="2" operator="lessThan">
      <formula>0.8</formula>
    </cfRule>
    <cfRule type="cellIs" dxfId="126" priority="3" operator="greaterThan">
      <formula>1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A5D35-ED97-4801-89B9-C92C8718F555}">
  <dimension ref="A1:W20"/>
  <sheetViews>
    <sheetView workbookViewId="0">
      <selection activeCell="F24" sqref="F2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98</v>
      </c>
      <c r="L2" s="7" t="s">
        <v>14</v>
      </c>
      <c r="M2" s="7" t="s">
        <v>15</v>
      </c>
      <c r="N2" s="7" t="s">
        <v>16</v>
      </c>
      <c r="O2" s="8" t="s">
        <v>92</v>
      </c>
      <c r="P2" s="9" t="s">
        <v>78</v>
      </c>
      <c r="Q2" s="9" t="s">
        <v>79</v>
      </c>
      <c r="R2" s="9" t="s">
        <v>80</v>
      </c>
      <c r="S2" s="8" t="s">
        <v>91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15">
        <v>0</v>
      </c>
      <c r="H3" s="62">
        <f t="shared" ref="H3:H10" si="1">F3+G3</f>
        <v>0</v>
      </c>
      <c r="I3" s="61">
        <v>55839</v>
      </c>
      <c r="J3" s="62">
        <v>0</v>
      </c>
      <c r="K3" s="17">
        <f>H3+J3</f>
        <v>0</v>
      </c>
      <c r="L3" s="18">
        <f>C3-I3</f>
        <v>184128</v>
      </c>
      <c r="M3" s="19">
        <f t="shared" ref="M3" si="2">+I3*D3</f>
        <v>161507.49842746209</v>
      </c>
      <c r="N3" s="20">
        <f>M3/E3</f>
        <v>0.23269449549313029</v>
      </c>
      <c r="O3" s="21">
        <v>0</v>
      </c>
      <c r="P3" s="70">
        <v>0</v>
      </c>
      <c r="Q3" s="21">
        <v>129500</v>
      </c>
      <c r="R3" s="21">
        <v>92500</v>
      </c>
      <c r="S3" s="65">
        <v>92500</v>
      </c>
      <c r="T3" s="21">
        <f>O3+P3+Q3+R3+S3</f>
        <v>314500</v>
      </c>
      <c r="U3" s="24">
        <f>I3+K3+T3</f>
        <v>370339</v>
      </c>
      <c r="V3" s="24">
        <f>U3-C3</f>
        <v>130372</v>
      </c>
      <c r="W3" s="20">
        <f t="shared" ref="W3:W18" si="3">U3/C3</f>
        <v>1.5432913692299357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 t="shared" si="1"/>
        <v>0</v>
      </c>
      <c r="I4" s="62">
        <v>0</v>
      </c>
      <c r="J4" s="62">
        <v>0</v>
      </c>
      <c r="K4" s="17">
        <f t="shared" ref="K4:K17" si="4">H4+J4</f>
        <v>0</v>
      </c>
      <c r="L4" s="18">
        <f t="shared" ref="L4:L18" si="5">C4-I4</f>
        <v>0</v>
      </c>
      <c r="M4" s="19">
        <f>D4*I4</f>
        <v>0</v>
      </c>
      <c r="N4" s="20" t="e">
        <f t="shared" ref="N4:N20" si="6">M4/E4</f>
        <v>#DIV/0!</v>
      </c>
      <c r="O4" s="21">
        <v>0</v>
      </c>
      <c r="P4" s="70">
        <v>0</v>
      </c>
      <c r="Q4" s="21">
        <v>0</v>
      </c>
      <c r="R4" s="21">
        <v>0</v>
      </c>
      <c r="S4" s="65">
        <v>0</v>
      </c>
      <c r="T4" s="21">
        <f t="shared" ref="T4:T17" si="7">O4+P4+Q4+R4+S4</f>
        <v>0</v>
      </c>
      <c r="U4" s="24">
        <f t="shared" ref="U4:U18" si="8">I4+K4+T4</f>
        <v>0</v>
      </c>
      <c r="V4" s="24">
        <f t="shared" ref="V4:V18" si="9">U4-C4</f>
        <v>0</v>
      </c>
      <c r="W4" s="20" t="e">
        <f t="shared" si="3"/>
        <v>#DIV/0!</v>
      </c>
    </row>
    <row r="5" spans="1:23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si="1"/>
        <v>0</v>
      </c>
      <c r="I5" s="63">
        <v>0</v>
      </c>
      <c r="J5" s="62">
        <v>0</v>
      </c>
      <c r="K5" s="17">
        <f t="shared" si="4"/>
        <v>0</v>
      </c>
      <c r="L5" s="18">
        <f t="shared" si="5"/>
        <v>232800</v>
      </c>
      <c r="M5" s="19">
        <f t="shared" ref="M5:M19" si="10">+I5*D5</f>
        <v>0</v>
      </c>
      <c r="N5" s="20">
        <f t="shared" si="6"/>
        <v>0</v>
      </c>
      <c r="O5" s="21">
        <v>0</v>
      </c>
      <c r="P5" s="70">
        <v>0</v>
      </c>
      <c r="Q5" s="21">
        <v>0</v>
      </c>
      <c r="R5" s="21">
        <v>310400</v>
      </c>
      <c r="S5" s="65">
        <v>0</v>
      </c>
      <c r="T5" s="21">
        <f t="shared" si="7"/>
        <v>310400</v>
      </c>
      <c r="U5" s="24">
        <f t="shared" si="8"/>
        <v>310400</v>
      </c>
      <c r="V5" s="24">
        <f>U5-C5</f>
        <v>77600</v>
      </c>
      <c r="W5" s="20">
        <f t="shared" si="3"/>
        <v>1.3333333333333333</v>
      </c>
    </row>
    <row r="6" spans="1:23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15">
        <v>0</v>
      </c>
      <c r="H6" s="62">
        <f t="shared" si="1"/>
        <v>0</v>
      </c>
      <c r="I6" s="63">
        <v>0</v>
      </c>
      <c r="J6" s="62">
        <v>0</v>
      </c>
      <c r="K6" s="17">
        <f t="shared" si="4"/>
        <v>0</v>
      </c>
      <c r="L6" s="18">
        <f t="shared" si="5"/>
        <v>853604</v>
      </c>
      <c r="M6" s="19">
        <f t="shared" si="10"/>
        <v>0</v>
      </c>
      <c r="N6" s="20">
        <f t="shared" si="6"/>
        <v>0</v>
      </c>
      <c r="O6" s="21">
        <v>0</v>
      </c>
      <c r="P6" s="70">
        <v>0</v>
      </c>
      <c r="Q6" s="21">
        <v>465400</v>
      </c>
      <c r="R6" s="21">
        <v>390000</v>
      </c>
      <c r="S6" s="25">
        <v>0</v>
      </c>
      <c r="T6" s="21">
        <f t="shared" si="7"/>
        <v>855400</v>
      </c>
      <c r="U6" s="24">
        <f t="shared" si="8"/>
        <v>855400</v>
      </c>
      <c r="V6" s="24">
        <f t="shared" si="9"/>
        <v>1796</v>
      </c>
      <c r="W6" s="20">
        <f t="shared" si="3"/>
        <v>1.0021040201311147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1"/>
        <v>0</v>
      </c>
      <c r="I7" s="63">
        <v>0</v>
      </c>
      <c r="J7" s="62">
        <v>0</v>
      </c>
      <c r="K7" s="17">
        <f t="shared" si="4"/>
        <v>0</v>
      </c>
      <c r="L7" s="18">
        <f t="shared" si="5"/>
        <v>0</v>
      </c>
      <c r="M7" s="19">
        <f t="shared" si="10"/>
        <v>0</v>
      </c>
      <c r="N7" s="20" t="e">
        <f t="shared" si="6"/>
        <v>#DIV/0!</v>
      </c>
      <c r="O7" s="21">
        <v>0</v>
      </c>
      <c r="P7" s="71">
        <v>0</v>
      </c>
      <c r="Q7" s="21">
        <v>0</v>
      </c>
      <c r="R7" s="21">
        <v>0</v>
      </c>
      <c r="S7" s="65">
        <v>0</v>
      </c>
      <c r="T7" s="21">
        <f t="shared" si="7"/>
        <v>0</v>
      </c>
      <c r="U7" s="24">
        <f t="shared" si="8"/>
        <v>0</v>
      </c>
      <c r="V7" s="24">
        <f t="shared" si="9"/>
        <v>0</v>
      </c>
      <c r="W7" s="20" t="e">
        <f t="shared" si="3"/>
        <v>#DIV/0!</v>
      </c>
    </row>
    <row r="8" spans="1:23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94306</v>
      </c>
      <c r="J8" s="61">
        <v>0</v>
      </c>
      <c r="K8" s="17">
        <f>H8+J8</f>
        <v>0</v>
      </c>
      <c r="L8" s="18">
        <f t="shared" si="5"/>
        <v>342186</v>
      </c>
      <c r="M8" s="19">
        <f t="shared" si="10"/>
        <v>107794.4041167883</v>
      </c>
      <c r="N8" s="20">
        <f t="shared" si="6"/>
        <v>0.21605436067556794</v>
      </c>
      <c r="O8" s="21">
        <v>0</v>
      </c>
      <c r="P8" s="70">
        <v>0</v>
      </c>
      <c r="Q8" s="21">
        <v>157000</v>
      </c>
      <c r="R8" s="21">
        <v>62000</v>
      </c>
      <c r="S8" s="65">
        <v>124000</v>
      </c>
      <c r="T8" s="21">
        <f t="shared" si="7"/>
        <v>343000</v>
      </c>
      <c r="U8" s="24">
        <f t="shared" si="8"/>
        <v>437306</v>
      </c>
      <c r="V8" s="24">
        <f t="shared" si="9"/>
        <v>814</v>
      </c>
      <c r="W8" s="20">
        <f t="shared" si="3"/>
        <v>1.0018648680846385</v>
      </c>
    </row>
    <row r="9" spans="1:23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0</v>
      </c>
      <c r="G9" s="15">
        <v>258104</v>
      </c>
      <c r="H9" s="62">
        <f t="shared" si="1"/>
        <v>258104</v>
      </c>
      <c r="I9" s="62">
        <v>337451</v>
      </c>
      <c r="J9" s="62">
        <v>0</v>
      </c>
      <c r="K9" s="17">
        <f>H9+J9</f>
        <v>258104</v>
      </c>
      <c r="L9" s="18">
        <f t="shared" si="5"/>
        <v>0</v>
      </c>
      <c r="M9" s="19">
        <f t="shared" si="10"/>
        <v>214020.89268298435</v>
      </c>
      <c r="N9" s="20">
        <f t="shared" si="6"/>
        <v>1</v>
      </c>
      <c r="O9" s="21">
        <v>0</v>
      </c>
      <c r="P9" s="70">
        <v>0</v>
      </c>
      <c r="Q9" s="21">
        <v>0</v>
      </c>
      <c r="R9" s="21">
        <v>0</v>
      </c>
      <c r="S9" s="65">
        <v>0</v>
      </c>
      <c r="T9" s="21">
        <f t="shared" si="7"/>
        <v>0</v>
      </c>
      <c r="U9" s="24">
        <f t="shared" si="8"/>
        <v>595555</v>
      </c>
      <c r="V9" s="24">
        <f t="shared" si="9"/>
        <v>258104</v>
      </c>
      <c r="W9" s="20">
        <f t="shared" si="3"/>
        <v>1.7648636394617292</v>
      </c>
    </row>
    <row r="10" spans="1:23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61">
        <v>0</v>
      </c>
      <c r="K10" s="17">
        <f>H10+J10</f>
        <v>0</v>
      </c>
      <c r="L10" s="18">
        <f t="shared" si="5"/>
        <v>261900</v>
      </c>
      <c r="M10" s="19">
        <f t="shared" si="10"/>
        <v>0</v>
      </c>
      <c r="N10" s="20">
        <f t="shared" si="6"/>
        <v>0</v>
      </c>
      <c r="O10" s="21">
        <v>0</v>
      </c>
      <c r="P10" s="22">
        <v>0</v>
      </c>
      <c r="Q10" s="21">
        <v>0</v>
      </c>
      <c r="R10" s="21">
        <v>0</v>
      </c>
      <c r="S10" s="65">
        <v>261900</v>
      </c>
      <c r="T10" s="21">
        <f t="shared" si="7"/>
        <v>261900</v>
      </c>
      <c r="U10" s="24">
        <f t="shared" si="8"/>
        <v>261900</v>
      </c>
      <c r="V10" s="24">
        <f t="shared" si="9"/>
        <v>0</v>
      </c>
      <c r="W10" s="20">
        <f t="shared" si="3"/>
        <v>1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f>F11+H13</f>
        <v>0</v>
      </c>
      <c r="I11" s="63">
        <v>0</v>
      </c>
      <c r="J11" s="62">
        <v>0</v>
      </c>
      <c r="K11" s="17">
        <f t="shared" si="4"/>
        <v>0</v>
      </c>
      <c r="L11" s="18">
        <f t="shared" si="5"/>
        <v>0</v>
      </c>
      <c r="M11" s="19">
        <f t="shared" si="10"/>
        <v>0</v>
      </c>
      <c r="N11" s="20" t="e">
        <f t="shared" si="6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7"/>
        <v>0</v>
      </c>
      <c r="U11" s="24">
        <f t="shared" si="8"/>
        <v>0</v>
      </c>
      <c r="V11" s="24">
        <f t="shared" si="9"/>
        <v>0</v>
      </c>
      <c r="W11" s="20" t="e">
        <f t="shared" si="3"/>
        <v>#DIV/0!</v>
      </c>
    </row>
    <row r="12" spans="1:23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0</v>
      </c>
      <c r="G12" s="15">
        <v>0</v>
      </c>
      <c r="H12" s="62">
        <f t="shared" ref="H12:H19" si="11">F12+G12</f>
        <v>0</v>
      </c>
      <c r="I12" s="63">
        <v>0</v>
      </c>
      <c r="J12" s="62">
        <v>0</v>
      </c>
      <c r="K12" s="17">
        <f t="shared" si="4"/>
        <v>0</v>
      </c>
      <c r="L12" s="18">
        <f>C12-I12</f>
        <v>34000</v>
      </c>
      <c r="M12" s="19">
        <f t="shared" si="10"/>
        <v>0</v>
      </c>
      <c r="N12" s="20">
        <f t="shared" si="6"/>
        <v>0</v>
      </c>
      <c r="O12" s="21">
        <v>0</v>
      </c>
      <c r="P12" s="21">
        <v>0</v>
      </c>
      <c r="Q12" s="21">
        <v>33959</v>
      </c>
      <c r="R12" s="21">
        <v>0</v>
      </c>
      <c r="S12" s="21">
        <v>0</v>
      </c>
      <c r="T12" s="21">
        <f t="shared" si="7"/>
        <v>33959</v>
      </c>
      <c r="U12" s="24">
        <f t="shared" si="8"/>
        <v>33959</v>
      </c>
      <c r="V12" s="24">
        <f t="shared" si="9"/>
        <v>-41</v>
      </c>
      <c r="W12" s="20">
        <f t="shared" si="3"/>
        <v>0.99879411764705883</v>
      </c>
    </row>
    <row r="13" spans="1:23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0</v>
      </c>
      <c r="G13" s="15">
        <v>0</v>
      </c>
      <c r="H13" s="62">
        <f t="shared" si="11"/>
        <v>0</v>
      </c>
      <c r="I13" s="63">
        <v>0</v>
      </c>
      <c r="J13" s="62">
        <v>0</v>
      </c>
      <c r="K13" s="17">
        <f t="shared" si="4"/>
        <v>0</v>
      </c>
      <c r="L13" s="18">
        <f t="shared" si="5"/>
        <v>17950</v>
      </c>
      <c r="M13" s="19">
        <f t="shared" si="10"/>
        <v>0</v>
      </c>
      <c r="N13" s="20">
        <f t="shared" si="6"/>
        <v>0</v>
      </c>
      <c r="O13" s="21">
        <v>0</v>
      </c>
      <c r="P13" s="21">
        <v>0</v>
      </c>
      <c r="Q13" s="21">
        <v>35000</v>
      </c>
      <c r="R13" s="21">
        <v>0</v>
      </c>
      <c r="S13" s="21">
        <v>0</v>
      </c>
      <c r="T13" s="21">
        <f t="shared" si="7"/>
        <v>35000</v>
      </c>
      <c r="U13" s="24">
        <f t="shared" si="8"/>
        <v>35000</v>
      </c>
      <c r="V13" s="24">
        <f t="shared" si="9"/>
        <v>17050</v>
      </c>
      <c r="W13" s="20">
        <f t="shared" si="3"/>
        <v>1.9498607242339834</v>
      </c>
    </row>
    <row r="14" spans="1:23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0</v>
      </c>
      <c r="G14" s="15">
        <v>0</v>
      </c>
      <c r="H14" s="62">
        <f t="shared" si="11"/>
        <v>0</v>
      </c>
      <c r="I14" s="63">
        <v>0</v>
      </c>
      <c r="J14" s="62">
        <v>0</v>
      </c>
      <c r="K14" s="17">
        <f t="shared" si="4"/>
        <v>0</v>
      </c>
      <c r="L14" s="18">
        <f t="shared" si="5"/>
        <v>33800</v>
      </c>
      <c r="M14" s="19">
        <f t="shared" si="10"/>
        <v>0</v>
      </c>
      <c r="N14" s="20">
        <f t="shared" si="6"/>
        <v>0</v>
      </c>
      <c r="O14" s="21">
        <v>0</v>
      </c>
      <c r="P14" s="21">
        <v>0</v>
      </c>
      <c r="Q14" s="21">
        <v>1600</v>
      </c>
      <c r="R14" s="21">
        <v>0</v>
      </c>
      <c r="S14" s="21">
        <v>0</v>
      </c>
      <c r="T14" s="21">
        <f t="shared" si="7"/>
        <v>1600</v>
      </c>
      <c r="U14" s="24">
        <f t="shared" si="8"/>
        <v>1600</v>
      </c>
      <c r="V14" s="24">
        <f t="shared" si="9"/>
        <v>-32200</v>
      </c>
      <c r="W14" s="20">
        <f t="shared" si="3"/>
        <v>4.7337278106508875E-2</v>
      </c>
    </row>
    <row r="15" spans="1:23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1"/>
        <v>0</v>
      </c>
      <c r="I15" s="66">
        <v>0</v>
      </c>
      <c r="J15" s="15">
        <v>0</v>
      </c>
      <c r="K15" s="17">
        <f t="shared" si="4"/>
        <v>0</v>
      </c>
      <c r="L15" s="18">
        <f t="shared" si="5"/>
        <v>0</v>
      </c>
      <c r="M15" s="19">
        <f t="shared" si="10"/>
        <v>0</v>
      </c>
      <c r="N15" s="20" t="e">
        <f t="shared" si="6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7"/>
        <v>0</v>
      </c>
      <c r="U15" s="24">
        <f t="shared" si="8"/>
        <v>0</v>
      </c>
      <c r="V15" s="24">
        <f t="shared" si="9"/>
        <v>0</v>
      </c>
      <c r="W15" s="20" t="e">
        <f t="shared" si="3"/>
        <v>#DIV/0!</v>
      </c>
    </row>
    <row r="16" spans="1:23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1"/>
        <v>0</v>
      </c>
      <c r="I16" s="66">
        <v>0</v>
      </c>
      <c r="J16" s="15">
        <v>0</v>
      </c>
      <c r="K16" s="17">
        <f t="shared" si="4"/>
        <v>0</v>
      </c>
      <c r="L16" s="18">
        <f t="shared" si="5"/>
        <v>0</v>
      </c>
      <c r="M16" s="19">
        <f t="shared" si="10"/>
        <v>0</v>
      </c>
      <c r="N16" s="20" t="e">
        <f t="shared" si="6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7"/>
        <v>0</v>
      </c>
      <c r="U16" s="24">
        <f t="shared" si="8"/>
        <v>0</v>
      </c>
      <c r="V16" s="24">
        <f t="shared" si="9"/>
        <v>0</v>
      </c>
      <c r="W16" s="20" t="e">
        <f t="shared" si="3"/>
        <v>#DIV/0!</v>
      </c>
    </row>
    <row r="17" spans="1:23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1"/>
        <v>0</v>
      </c>
      <c r="I17" s="66">
        <v>0</v>
      </c>
      <c r="J17" s="15">
        <v>0</v>
      </c>
      <c r="K17" s="17">
        <f t="shared" si="4"/>
        <v>0</v>
      </c>
      <c r="L17" s="18">
        <f t="shared" si="5"/>
        <v>0</v>
      </c>
      <c r="M17" s="19">
        <f t="shared" si="10"/>
        <v>0</v>
      </c>
      <c r="N17" s="20" t="e">
        <f t="shared" si="6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7"/>
        <v>0</v>
      </c>
      <c r="U17" s="24">
        <f t="shared" si="8"/>
        <v>0</v>
      </c>
      <c r="V17" s="24">
        <f t="shared" si="9"/>
        <v>0</v>
      </c>
      <c r="W17" s="20" t="e">
        <f t="shared" si="3"/>
        <v>#DIV/0!</v>
      </c>
    </row>
    <row r="18" spans="1:23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419805</v>
      </c>
      <c r="G18" s="15">
        <v>0</v>
      </c>
      <c r="H18" s="62">
        <f t="shared" si="11"/>
        <v>419805</v>
      </c>
      <c r="I18" s="15">
        <v>100378</v>
      </c>
      <c r="J18" s="15">
        <v>0</v>
      </c>
      <c r="K18" s="17">
        <f>H18+J18</f>
        <v>419805</v>
      </c>
      <c r="L18" s="18">
        <f t="shared" si="5"/>
        <v>394622</v>
      </c>
      <c r="M18" s="19">
        <f t="shared" si="10"/>
        <v>116438.48</v>
      </c>
      <c r="N18" s="20">
        <f t="shared" si="6"/>
        <v>0.20278383838383837</v>
      </c>
      <c r="O18" s="21">
        <v>0</v>
      </c>
      <c r="P18" s="22">
        <v>0</v>
      </c>
      <c r="Q18" s="21">
        <v>96400</v>
      </c>
      <c r="R18" s="21">
        <v>0</v>
      </c>
      <c r="S18" s="21">
        <v>0</v>
      </c>
      <c r="T18" s="21">
        <v>442000</v>
      </c>
      <c r="U18" s="24">
        <f t="shared" si="8"/>
        <v>962183</v>
      </c>
      <c r="V18" s="24">
        <f t="shared" si="9"/>
        <v>467183</v>
      </c>
      <c r="W18" s="20">
        <f t="shared" si="3"/>
        <v>1.9438040404040404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1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6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M20" si="12">SUM(E3:E19)</f>
        <v>4845470.6501327287</v>
      </c>
      <c r="F20" s="36">
        <f>SUM(F3:F19)</f>
        <v>419805</v>
      </c>
      <c r="G20" s="36">
        <f>SUM(G3:G19)</f>
        <v>258104</v>
      </c>
      <c r="H20" s="36">
        <f t="shared" si="12"/>
        <v>677909</v>
      </c>
      <c r="I20" s="48">
        <f t="shared" si="12"/>
        <v>587974</v>
      </c>
      <c r="J20" s="36">
        <f t="shared" si="12"/>
        <v>0</v>
      </c>
      <c r="K20" s="37">
        <f t="shared" si="12"/>
        <v>677909</v>
      </c>
      <c r="L20" s="38">
        <f t="shared" si="12"/>
        <v>2354990</v>
      </c>
      <c r="M20" s="38">
        <f t="shared" si="12"/>
        <v>599761.2752272347</v>
      </c>
      <c r="N20" s="20">
        <f t="shared" si="6"/>
        <v>0.12377771294741118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1265883</v>
      </c>
      <c r="V20" s="39"/>
    </row>
  </sheetData>
  <conditionalFormatting sqref="W3:W19 N3:N20">
    <cfRule type="cellIs" dxfId="125" priority="15" operator="between">
      <formula>0.8</formula>
      <formula>1</formula>
    </cfRule>
    <cfRule type="cellIs" dxfId="124" priority="16" operator="lessThan">
      <formula>0.8</formula>
    </cfRule>
    <cfRule type="cellIs" dxfId="123" priority="17" operator="greaterThan">
      <formula>1</formula>
    </cfRule>
  </conditionalFormatting>
  <conditionalFormatting sqref="N13">
    <cfRule type="cellIs" dxfId="122" priority="12" operator="between">
      <formula>0.8</formula>
      <formula>1</formula>
    </cfRule>
    <cfRule type="cellIs" dxfId="121" priority="13" operator="lessThan">
      <formula>0.8</formula>
    </cfRule>
    <cfRule type="cellIs" dxfId="120" priority="14" operator="greaterThan">
      <formula>1</formula>
    </cfRule>
  </conditionalFormatting>
  <conditionalFormatting sqref="W13">
    <cfRule type="cellIs" dxfId="119" priority="9" operator="between">
      <formula>0.8</formula>
      <formula>1</formula>
    </cfRule>
    <cfRule type="cellIs" dxfId="118" priority="10" operator="lessThan">
      <formula>0.8</formula>
    </cfRule>
    <cfRule type="cellIs" dxfId="117" priority="11" operator="greaterThan">
      <formula>1</formula>
    </cfRule>
  </conditionalFormatting>
  <pageMargins left="0.7" right="0.7" top="0.75" bottom="0.75" header="0.3" footer="0.3"/>
  <ignoredErrors>
    <ignoredError sqref="H11" 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E4064-942A-4A5D-9851-98C85CEBB5A2}">
  <dimension ref="A1:W20"/>
  <sheetViews>
    <sheetView topLeftCell="B1" workbookViewId="0">
      <selection activeCell="K10" sqref="K9:K10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99</v>
      </c>
      <c r="L2" s="7" t="s">
        <v>14</v>
      </c>
      <c r="M2" s="7" t="s">
        <v>15</v>
      </c>
      <c r="N2" s="7" t="s">
        <v>16</v>
      </c>
      <c r="O2" s="8" t="s">
        <v>92</v>
      </c>
      <c r="P2" s="9" t="s">
        <v>78</v>
      </c>
      <c r="Q2" s="9" t="s">
        <v>79</v>
      </c>
      <c r="R2" s="9" t="s">
        <v>80</v>
      </c>
      <c r="S2" s="8" t="s">
        <v>91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51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15">
        <v>0</v>
      </c>
      <c r="H3" s="62">
        <f t="shared" ref="H3:H10" si="1">F3+G3</f>
        <v>0</v>
      </c>
      <c r="I3" s="61">
        <v>55839</v>
      </c>
      <c r="J3" s="62">
        <v>74511</v>
      </c>
      <c r="K3" s="17">
        <f>H3+J3</f>
        <v>74511</v>
      </c>
      <c r="L3" s="18">
        <f>C3-I3</f>
        <v>184128</v>
      </c>
      <c r="M3" s="19">
        <f t="shared" ref="M3" si="2">+I3*D3</f>
        <v>161507.49842746209</v>
      </c>
      <c r="N3" s="20">
        <f>M3/E3</f>
        <v>0.23269449549313029</v>
      </c>
      <c r="O3" s="21">
        <v>0</v>
      </c>
      <c r="P3" s="70">
        <v>0</v>
      </c>
      <c r="Q3" s="21">
        <v>0</v>
      </c>
      <c r="R3" s="21">
        <v>111000</v>
      </c>
      <c r="S3" s="65">
        <v>185000</v>
      </c>
      <c r="T3" s="21">
        <f>O3+P3+Q3+R3+S3</f>
        <v>296000</v>
      </c>
      <c r="U3" s="24">
        <f>I3+K3+T3</f>
        <v>426350</v>
      </c>
      <c r="V3" s="24">
        <f>U3-C3</f>
        <v>186383</v>
      </c>
      <c r="W3" s="20">
        <f t="shared" ref="W3:W18" si="3">U3/C3</f>
        <v>1.7767026299449509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 t="shared" si="1"/>
        <v>0</v>
      </c>
      <c r="I4" s="62">
        <v>0</v>
      </c>
      <c r="J4" s="62">
        <v>0</v>
      </c>
      <c r="K4" s="17">
        <f t="shared" ref="K4:K17" si="4">H4+J4</f>
        <v>0</v>
      </c>
      <c r="L4" s="18">
        <f t="shared" ref="L4:L18" si="5">C4-I4</f>
        <v>0</v>
      </c>
      <c r="M4" s="19">
        <f>D4*I4</f>
        <v>0</v>
      </c>
      <c r="N4" s="20" t="e">
        <f t="shared" ref="N4:N20" si="6">M4/E4</f>
        <v>#DIV/0!</v>
      </c>
      <c r="O4" s="21">
        <v>0</v>
      </c>
      <c r="P4" s="70">
        <v>0</v>
      </c>
      <c r="Q4" s="21">
        <v>0</v>
      </c>
      <c r="R4" s="21">
        <v>0</v>
      </c>
      <c r="S4" s="65">
        <v>0</v>
      </c>
      <c r="T4" s="21">
        <f t="shared" ref="T4:T17" si="7">O4+P4+Q4+R4+S4</f>
        <v>0</v>
      </c>
      <c r="U4" s="24">
        <f t="shared" ref="U4:U18" si="8">I4+K4+T4</f>
        <v>0</v>
      </c>
      <c r="V4" s="24">
        <f t="shared" ref="V4:V18" si="9">U4-C4</f>
        <v>0</v>
      </c>
      <c r="W4" s="20" t="e">
        <f t="shared" si="3"/>
        <v>#DIV/0!</v>
      </c>
    </row>
    <row r="5" spans="1:23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si="1"/>
        <v>0</v>
      </c>
      <c r="I5" s="63">
        <v>0</v>
      </c>
      <c r="J5" s="62">
        <v>0</v>
      </c>
      <c r="K5" s="17">
        <f t="shared" si="4"/>
        <v>0</v>
      </c>
      <c r="L5" s="18">
        <f t="shared" si="5"/>
        <v>232800</v>
      </c>
      <c r="M5" s="19">
        <f t="shared" ref="M5:M19" si="10">+I5*D5</f>
        <v>0</v>
      </c>
      <c r="N5" s="20">
        <f t="shared" si="6"/>
        <v>0</v>
      </c>
      <c r="O5" s="21">
        <v>0</v>
      </c>
      <c r="P5" s="70">
        <v>0</v>
      </c>
      <c r="Q5" s="21">
        <v>0</v>
      </c>
      <c r="R5" s="21">
        <v>0</v>
      </c>
      <c r="S5" s="65">
        <v>312000</v>
      </c>
      <c r="T5" s="21">
        <f t="shared" si="7"/>
        <v>312000</v>
      </c>
      <c r="U5" s="24">
        <f t="shared" si="8"/>
        <v>312000</v>
      </c>
      <c r="V5" s="24">
        <f>U5-C5</f>
        <v>79200</v>
      </c>
      <c r="W5" s="20">
        <f t="shared" si="3"/>
        <v>1.3402061855670102</v>
      </c>
    </row>
    <row r="6" spans="1:23" x14ac:dyDescent="0.3">
      <c r="A6" s="11" t="s">
        <v>32</v>
      </c>
      <c r="B6" s="51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15">
        <v>0</v>
      </c>
      <c r="H6" s="62">
        <f t="shared" si="1"/>
        <v>0</v>
      </c>
      <c r="I6" s="63">
        <v>0</v>
      </c>
      <c r="J6" s="62">
        <v>272024</v>
      </c>
      <c r="K6" s="17">
        <f t="shared" si="4"/>
        <v>272024</v>
      </c>
      <c r="L6" s="18">
        <f t="shared" si="5"/>
        <v>853604</v>
      </c>
      <c r="M6" s="19">
        <f t="shared" si="10"/>
        <v>0</v>
      </c>
      <c r="N6" s="20">
        <f t="shared" si="6"/>
        <v>0</v>
      </c>
      <c r="O6" s="21">
        <v>0</v>
      </c>
      <c r="P6" s="70">
        <v>0</v>
      </c>
      <c r="Q6" s="21">
        <v>0</v>
      </c>
      <c r="R6" s="21">
        <v>350000</v>
      </c>
      <c r="S6" s="25">
        <v>234000</v>
      </c>
      <c r="T6" s="21">
        <f t="shared" si="7"/>
        <v>584000</v>
      </c>
      <c r="U6" s="24">
        <f t="shared" si="8"/>
        <v>856024</v>
      </c>
      <c r="V6" s="24">
        <f t="shared" si="9"/>
        <v>2420</v>
      </c>
      <c r="W6" s="20">
        <f t="shared" si="3"/>
        <v>1.0028350382613016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1"/>
        <v>0</v>
      </c>
      <c r="I7" s="63">
        <v>0</v>
      </c>
      <c r="J7" s="62">
        <v>0</v>
      </c>
      <c r="K7" s="17">
        <f t="shared" si="4"/>
        <v>0</v>
      </c>
      <c r="L7" s="18">
        <f t="shared" si="5"/>
        <v>0</v>
      </c>
      <c r="M7" s="19">
        <f t="shared" si="10"/>
        <v>0</v>
      </c>
      <c r="N7" s="20" t="e">
        <f t="shared" si="6"/>
        <v>#DIV/0!</v>
      </c>
      <c r="O7" s="21">
        <v>0</v>
      </c>
      <c r="P7" s="71">
        <v>0</v>
      </c>
      <c r="Q7" s="21">
        <v>0</v>
      </c>
      <c r="R7" s="21">
        <v>0</v>
      </c>
      <c r="S7" s="65">
        <v>0</v>
      </c>
      <c r="T7" s="21">
        <f t="shared" si="7"/>
        <v>0</v>
      </c>
      <c r="U7" s="24">
        <f t="shared" si="8"/>
        <v>0</v>
      </c>
      <c r="V7" s="24">
        <f t="shared" si="9"/>
        <v>0</v>
      </c>
      <c r="W7" s="20" t="e">
        <f t="shared" si="3"/>
        <v>#DIV/0!</v>
      </c>
    </row>
    <row r="8" spans="1:23" x14ac:dyDescent="0.3">
      <c r="A8" s="11" t="s">
        <v>36</v>
      </c>
      <c r="B8" s="51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94306</v>
      </c>
      <c r="J8" s="61">
        <v>30946</v>
      </c>
      <c r="K8" s="17">
        <f>H8+J8</f>
        <v>30946</v>
      </c>
      <c r="L8" s="18">
        <f t="shared" si="5"/>
        <v>342186</v>
      </c>
      <c r="M8" s="19">
        <f t="shared" si="10"/>
        <v>107794.4041167883</v>
      </c>
      <c r="N8" s="20">
        <f t="shared" si="6"/>
        <v>0.21605436067556794</v>
      </c>
      <c r="O8" s="21">
        <v>0</v>
      </c>
      <c r="P8" s="70">
        <v>0</v>
      </c>
      <c r="Q8" s="21">
        <v>0</v>
      </c>
      <c r="R8" s="21">
        <v>157000</v>
      </c>
      <c r="S8" s="65">
        <v>157000</v>
      </c>
      <c r="T8" s="21">
        <f t="shared" si="7"/>
        <v>314000</v>
      </c>
      <c r="U8" s="24">
        <f t="shared" si="8"/>
        <v>439252</v>
      </c>
      <c r="V8" s="24">
        <f t="shared" si="9"/>
        <v>2760</v>
      </c>
      <c r="W8" s="20">
        <f t="shared" si="3"/>
        <v>1.0063231399430002</v>
      </c>
    </row>
    <row r="9" spans="1:23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0</v>
      </c>
      <c r="G9" s="15">
        <v>258104</v>
      </c>
      <c r="H9" s="62">
        <f t="shared" si="1"/>
        <v>258104</v>
      </c>
      <c r="I9" s="62">
        <v>337451</v>
      </c>
      <c r="J9" s="62">
        <v>0</v>
      </c>
      <c r="K9" s="17">
        <f>H9+J9</f>
        <v>258104</v>
      </c>
      <c r="L9" s="18">
        <f t="shared" si="5"/>
        <v>0</v>
      </c>
      <c r="M9" s="19">
        <f t="shared" si="10"/>
        <v>214020.89268298435</v>
      </c>
      <c r="N9" s="20">
        <f t="shared" si="6"/>
        <v>1</v>
      </c>
      <c r="O9" s="21">
        <v>0</v>
      </c>
      <c r="P9" s="70">
        <v>0</v>
      </c>
      <c r="Q9" s="21">
        <v>0</v>
      </c>
      <c r="R9" s="21">
        <v>88000</v>
      </c>
      <c r="S9" s="65">
        <v>0</v>
      </c>
      <c r="T9" s="21">
        <f t="shared" si="7"/>
        <v>88000</v>
      </c>
      <c r="U9" s="24">
        <f t="shared" si="8"/>
        <v>683555</v>
      </c>
      <c r="V9" s="24">
        <f t="shared" si="9"/>
        <v>346104</v>
      </c>
      <c r="W9" s="20">
        <f t="shared" si="3"/>
        <v>2.0256422413920836</v>
      </c>
    </row>
    <row r="10" spans="1:23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61">
        <v>0</v>
      </c>
      <c r="K10" s="17">
        <f>H10+J10</f>
        <v>0</v>
      </c>
      <c r="L10" s="18">
        <f t="shared" si="5"/>
        <v>261900</v>
      </c>
      <c r="M10" s="19">
        <f t="shared" si="10"/>
        <v>0</v>
      </c>
      <c r="N10" s="20">
        <f t="shared" si="6"/>
        <v>0</v>
      </c>
      <c r="O10" s="21">
        <v>0</v>
      </c>
      <c r="P10" s="22">
        <v>0</v>
      </c>
      <c r="Q10" s="21">
        <v>0</v>
      </c>
      <c r="R10" s="21">
        <v>0</v>
      </c>
      <c r="S10" s="65">
        <v>0</v>
      </c>
      <c r="T10" s="21">
        <f t="shared" si="7"/>
        <v>0</v>
      </c>
      <c r="U10" s="24">
        <f t="shared" si="8"/>
        <v>0</v>
      </c>
      <c r="V10" s="24">
        <f t="shared" si="9"/>
        <v>-261900</v>
      </c>
      <c r="W10" s="20">
        <f t="shared" si="3"/>
        <v>0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62">
        <v>0</v>
      </c>
      <c r="K11" s="17">
        <f t="shared" si="4"/>
        <v>0</v>
      </c>
      <c r="L11" s="18">
        <f t="shared" si="5"/>
        <v>0</v>
      </c>
      <c r="M11" s="19">
        <f t="shared" si="10"/>
        <v>0</v>
      </c>
      <c r="N11" s="20" t="e">
        <f t="shared" si="6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7"/>
        <v>0</v>
      </c>
      <c r="U11" s="24">
        <f t="shared" si="8"/>
        <v>0</v>
      </c>
      <c r="V11" s="24">
        <f t="shared" si="9"/>
        <v>0</v>
      </c>
      <c r="W11" s="20" t="e">
        <f t="shared" si="3"/>
        <v>#DIV/0!</v>
      </c>
    </row>
    <row r="12" spans="1:23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33933</v>
      </c>
      <c r="G12" s="15">
        <v>0</v>
      </c>
      <c r="H12" s="62">
        <f t="shared" ref="H12:H19" si="11">F12+G12</f>
        <v>33933</v>
      </c>
      <c r="I12" s="63">
        <v>0</v>
      </c>
      <c r="J12" s="62">
        <v>0</v>
      </c>
      <c r="K12" s="17">
        <f t="shared" si="4"/>
        <v>33933</v>
      </c>
      <c r="L12" s="18">
        <f>C12-I12</f>
        <v>34000</v>
      </c>
      <c r="M12" s="19">
        <f t="shared" si="10"/>
        <v>0</v>
      </c>
      <c r="N12" s="20">
        <f t="shared" si="6"/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f t="shared" si="7"/>
        <v>0</v>
      </c>
      <c r="U12" s="24">
        <f t="shared" si="8"/>
        <v>33933</v>
      </c>
      <c r="V12" s="24">
        <f t="shared" si="9"/>
        <v>-67</v>
      </c>
      <c r="W12" s="20">
        <f t="shared" si="3"/>
        <v>0.99802941176470583</v>
      </c>
    </row>
    <row r="13" spans="1:23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34974</v>
      </c>
      <c r="G13" s="15">
        <v>0</v>
      </c>
      <c r="H13" s="62">
        <f t="shared" si="11"/>
        <v>34974</v>
      </c>
      <c r="I13" s="63">
        <v>0</v>
      </c>
      <c r="J13" s="62">
        <v>0</v>
      </c>
      <c r="K13" s="17">
        <f t="shared" si="4"/>
        <v>34974</v>
      </c>
      <c r="L13" s="18">
        <f t="shared" si="5"/>
        <v>17950</v>
      </c>
      <c r="M13" s="19">
        <f t="shared" si="10"/>
        <v>0</v>
      </c>
      <c r="N13" s="20">
        <f t="shared" si="6"/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7"/>
        <v>0</v>
      </c>
      <c r="U13" s="24">
        <f t="shared" si="8"/>
        <v>34974</v>
      </c>
      <c r="V13" s="24">
        <f t="shared" si="9"/>
        <v>17024</v>
      </c>
      <c r="W13" s="20">
        <f t="shared" si="3"/>
        <v>1.9484122562674095</v>
      </c>
    </row>
    <row r="14" spans="1:23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32484</v>
      </c>
      <c r="G14" s="15">
        <v>0</v>
      </c>
      <c r="H14" s="62">
        <f t="shared" si="11"/>
        <v>32484</v>
      </c>
      <c r="I14" s="63">
        <v>0</v>
      </c>
      <c r="J14" s="62">
        <v>0</v>
      </c>
      <c r="K14" s="17">
        <f t="shared" si="4"/>
        <v>32484</v>
      </c>
      <c r="L14" s="18">
        <f t="shared" si="5"/>
        <v>33800</v>
      </c>
      <c r="M14" s="19">
        <f t="shared" si="10"/>
        <v>0</v>
      </c>
      <c r="N14" s="20">
        <f t="shared" si="6"/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7"/>
        <v>0</v>
      </c>
      <c r="U14" s="24">
        <f t="shared" si="8"/>
        <v>32484</v>
      </c>
      <c r="V14" s="24">
        <f t="shared" si="9"/>
        <v>-1316</v>
      </c>
      <c r="W14" s="20">
        <f t="shared" si="3"/>
        <v>0.96106508875739649</v>
      </c>
    </row>
    <row r="15" spans="1:23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1"/>
        <v>0</v>
      </c>
      <c r="I15" s="66">
        <v>0</v>
      </c>
      <c r="J15" s="15">
        <v>0</v>
      </c>
      <c r="K15" s="17">
        <f t="shared" si="4"/>
        <v>0</v>
      </c>
      <c r="L15" s="18">
        <f t="shared" si="5"/>
        <v>0</v>
      </c>
      <c r="M15" s="19">
        <f t="shared" si="10"/>
        <v>0</v>
      </c>
      <c r="N15" s="20" t="e">
        <f t="shared" si="6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7"/>
        <v>0</v>
      </c>
      <c r="U15" s="24">
        <f t="shared" si="8"/>
        <v>0</v>
      </c>
      <c r="V15" s="24">
        <f t="shared" si="9"/>
        <v>0</v>
      </c>
      <c r="W15" s="20" t="e">
        <f t="shared" si="3"/>
        <v>#DIV/0!</v>
      </c>
    </row>
    <row r="16" spans="1:23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1"/>
        <v>0</v>
      </c>
      <c r="I16" s="66">
        <v>0</v>
      </c>
      <c r="J16" s="15">
        <v>0</v>
      </c>
      <c r="K16" s="17">
        <f t="shared" si="4"/>
        <v>0</v>
      </c>
      <c r="L16" s="18">
        <f t="shared" si="5"/>
        <v>0</v>
      </c>
      <c r="M16" s="19">
        <f t="shared" si="10"/>
        <v>0</v>
      </c>
      <c r="N16" s="20" t="e">
        <f t="shared" si="6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7"/>
        <v>0</v>
      </c>
      <c r="U16" s="24">
        <f t="shared" si="8"/>
        <v>0</v>
      </c>
      <c r="V16" s="24">
        <f t="shared" si="9"/>
        <v>0</v>
      </c>
      <c r="W16" s="20" t="e">
        <f t="shared" si="3"/>
        <v>#DIV/0!</v>
      </c>
    </row>
    <row r="17" spans="1:23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1"/>
        <v>0</v>
      </c>
      <c r="I17" s="66">
        <v>0</v>
      </c>
      <c r="J17" s="15">
        <v>0</v>
      </c>
      <c r="K17" s="17">
        <f t="shared" si="4"/>
        <v>0</v>
      </c>
      <c r="L17" s="18">
        <f t="shared" si="5"/>
        <v>0</v>
      </c>
      <c r="M17" s="19">
        <f t="shared" si="10"/>
        <v>0</v>
      </c>
      <c r="N17" s="20" t="e">
        <f t="shared" si="6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7"/>
        <v>0</v>
      </c>
      <c r="U17" s="24">
        <f t="shared" si="8"/>
        <v>0</v>
      </c>
      <c r="V17" s="24">
        <f t="shared" si="9"/>
        <v>0</v>
      </c>
      <c r="W17" s="20" t="e">
        <f t="shared" si="3"/>
        <v>#DIV/0!</v>
      </c>
    </row>
    <row r="18" spans="1:23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974568</v>
      </c>
      <c r="G18" s="15">
        <v>0</v>
      </c>
      <c r="H18" s="62">
        <f t="shared" si="11"/>
        <v>974568</v>
      </c>
      <c r="I18" s="15">
        <v>100378</v>
      </c>
      <c r="J18" s="15">
        <v>0</v>
      </c>
      <c r="K18" s="17">
        <f>H18+J18</f>
        <v>974568</v>
      </c>
      <c r="L18" s="18">
        <f t="shared" si="5"/>
        <v>394622</v>
      </c>
      <c r="M18" s="19">
        <f t="shared" si="10"/>
        <v>116438.48</v>
      </c>
      <c r="N18" s="20">
        <f t="shared" si="6"/>
        <v>0.20278383838383837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v>442000</v>
      </c>
      <c r="U18" s="24">
        <f t="shared" si="8"/>
        <v>1516946</v>
      </c>
      <c r="V18" s="24">
        <f t="shared" si="9"/>
        <v>1021946</v>
      </c>
      <c r="W18" s="20">
        <f t="shared" si="3"/>
        <v>3.0645373737373736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1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6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M20" si="12">SUM(E3:E19)</f>
        <v>4845470.6501327287</v>
      </c>
      <c r="F20" s="36">
        <f>SUM(F3:F19)</f>
        <v>1075959</v>
      </c>
      <c r="G20" s="36">
        <f>SUM(G3:G19)</f>
        <v>258104</v>
      </c>
      <c r="H20" s="36">
        <f t="shared" si="12"/>
        <v>1334063</v>
      </c>
      <c r="I20" s="48">
        <f t="shared" si="12"/>
        <v>587974</v>
      </c>
      <c r="J20" s="36">
        <f t="shared" si="12"/>
        <v>377481</v>
      </c>
      <c r="K20" s="37">
        <f t="shared" si="12"/>
        <v>1711544</v>
      </c>
      <c r="L20" s="38">
        <f t="shared" si="12"/>
        <v>2354990</v>
      </c>
      <c r="M20" s="38">
        <f t="shared" si="12"/>
        <v>599761.2752272347</v>
      </c>
      <c r="N20" s="20">
        <f t="shared" si="6"/>
        <v>0.12377771294741118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2299518</v>
      </c>
      <c r="V20" s="39"/>
    </row>
  </sheetData>
  <conditionalFormatting sqref="W3:W19 N3:N20">
    <cfRule type="cellIs" dxfId="116" priority="7" operator="between">
      <formula>0.8</formula>
      <formula>1</formula>
    </cfRule>
    <cfRule type="cellIs" dxfId="115" priority="8" operator="lessThan">
      <formula>0.8</formula>
    </cfRule>
    <cfRule type="cellIs" dxfId="114" priority="9" operator="greaterThan">
      <formula>1</formula>
    </cfRule>
  </conditionalFormatting>
  <conditionalFormatting sqref="N13">
    <cfRule type="cellIs" dxfId="113" priority="4" operator="between">
      <formula>0.8</formula>
      <formula>1</formula>
    </cfRule>
    <cfRule type="cellIs" dxfId="112" priority="5" operator="lessThan">
      <formula>0.8</formula>
    </cfRule>
    <cfRule type="cellIs" dxfId="111" priority="6" operator="greaterThan">
      <formula>1</formula>
    </cfRule>
  </conditionalFormatting>
  <conditionalFormatting sqref="W13">
    <cfRule type="cellIs" dxfId="110" priority="1" operator="between">
      <formula>0.8</formula>
      <formula>1</formula>
    </cfRule>
    <cfRule type="cellIs" dxfId="109" priority="2" operator="lessThan">
      <formula>0.8</formula>
    </cfRule>
    <cfRule type="cellIs" dxfId="108" priority="3" operator="greaterThan">
      <formula>1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9235E-B826-41CC-84D2-0F98C774485C}">
  <dimension ref="A1:W20"/>
  <sheetViews>
    <sheetView topLeftCell="J1" workbookViewId="0">
      <selection activeCell="W14" sqref="W1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100</v>
      </c>
      <c r="L2" s="7" t="s">
        <v>14</v>
      </c>
      <c r="M2" s="7" t="s">
        <v>15</v>
      </c>
      <c r="N2" s="7" t="s">
        <v>16</v>
      </c>
      <c r="O2" s="8" t="s">
        <v>92</v>
      </c>
      <c r="P2" s="9" t="s">
        <v>78</v>
      </c>
      <c r="Q2" s="9" t="s">
        <v>79</v>
      </c>
      <c r="R2" s="9" t="s">
        <v>80</v>
      </c>
      <c r="S2" s="8" t="s">
        <v>91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15">
        <v>0</v>
      </c>
      <c r="H3" s="62">
        <f t="shared" ref="H3:H10" si="1">F3+G3</f>
        <v>0</v>
      </c>
      <c r="I3" s="61">
        <v>130350</v>
      </c>
      <c r="J3" s="62">
        <v>0</v>
      </c>
      <c r="K3" s="17">
        <f>H3+J3</f>
        <v>0</v>
      </c>
      <c r="L3" s="18">
        <f>C3-I3</f>
        <v>109617</v>
      </c>
      <c r="M3" s="19">
        <f t="shared" ref="M3" si="2">+I3*D3</f>
        <v>377021.47996954969</v>
      </c>
      <c r="N3" s="20">
        <f>M3/E3</f>
        <v>0.54319968995736911</v>
      </c>
      <c r="O3" s="21">
        <v>0</v>
      </c>
      <c r="P3" s="70">
        <v>0</v>
      </c>
      <c r="Q3" s="21">
        <v>0</v>
      </c>
      <c r="R3" s="21">
        <v>111000</v>
      </c>
      <c r="S3" s="65">
        <v>185000</v>
      </c>
      <c r="T3" s="21">
        <f>O3+P3+Q3+R3+S3</f>
        <v>296000</v>
      </c>
      <c r="U3" s="24">
        <f>I3+K3+T3</f>
        <v>426350</v>
      </c>
      <c r="V3" s="24">
        <f>U3-C3</f>
        <v>186383</v>
      </c>
      <c r="W3" s="20">
        <f t="shared" ref="W3:W18" si="3">U3/C3</f>
        <v>1.7767026299449509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 t="shared" si="1"/>
        <v>0</v>
      </c>
      <c r="I4" s="62">
        <v>0</v>
      </c>
      <c r="J4" s="62">
        <v>0</v>
      </c>
      <c r="K4" s="17">
        <f t="shared" ref="K4:K17" si="4">H4+J4</f>
        <v>0</v>
      </c>
      <c r="L4" s="18">
        <f t="shared" ref="L4:L18" si="5">C4-I4</f>
        <v>0</v>
      </c>
      <c r="M4" s="19">
        <f>D4*I4</f>
        <v>0</v>
      </c>
      <c r="N4" s="20" t="e">
        <f t="shared" ref="N4:N20" si="6">M4/E4</f>
        <v>#DIV/0!</v>
      </c>
      <c r="O4" s="21">
        <v>0</v>
      </c>
      <c r="P4" s="70">
        <v>0</v>
      </c>
      <c r="Q4" s="21">
        <v>0</v>
      </c>
      <c r="R4" s="21">
        <v>0</v>
      </c>
      <c r="S4" s="65">
        <v>0</v>
      </c>
      <c r="T4" s="21">
        <f t="shared" ref="T4:T17" si="7">O4+P4+Q4+R4+S4</f>
        <v>0</v>
      </c>
      <c r="U4" s="24">
        <f t="shared" ref="U4:U18" si="8">I4+K4+T4</f>
        <v>0</v>
      </c>
      <c r="V4" s="24">
        <f t="shared" ref="V4:V18" si="9">U4-C4</f>
        <v>0</v>
      </c>
      <c r="W4" s="20" t="e">
        <f t="shared" si="3"/>
        <v>#DIV/0!</v>
      </c>
    </row>
    <row r="5" spans="1:23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si="1"/>
        <v>0</v>
      </c>
      <c r="I5" s="63">
        <v>0</v>
      </c>
      <c r="J5" s="62">
        <v>0</v>
      </c>
      <c r="K5" s="17">
        <f t="shared" si="4"/>
        <v>0</v>
      </c>
      <c r="L5" s="18">
        <f t="shared" si="5"/>
        <v>232800</v>
      </c>
      <c r="M5" s="19">
        <f t="shared" ref="M5:M19" si="10">+I5*D5</f>
        <v>0</v>
      </c>
      <c r="N5" s="20">
        <f t="shared" si="6"/>
        <v>0</v>
      </c>
      <c r="O5" s="21">
        <v>0</v>
      </c>
      <c r="P5" s="70">
        <v>0</v>
      </c>
      <c r="Q5" s="21">
        <v>0</v>
      </c>
      <c r="R5" s="21">
        <v>0</v>
      </c>
      <c r="S5" s="65">
        <v>312000</v>
      </c>
      <c r="T5" s="21">
        <f t="shared" si="7"/>
        <v>312000</v>
      </c>
      <c r="U5" s="24">
        <f t="shared" si="8"/>
        <v>312000</v>
      </c>
      <c r="V5" s="24">
        <f>U5-C5</f>
        <v>79200</v>
      </c>
      <c r="W5" s="20">
        <f t="shared" si="3"/>
        <v>1.3402061855670102</v>
      </c>
    </row>
    <row r="6" spans="1:23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15">
        <v>0</v>
      </c>
      <c r="H6" s="62">
        <f t="shared" si="1"/>
        <v>0</v>
      </c>
      <c r="I6" s="63">
        <v>272024</v>
      </c>
      <c r="J6" s="62">
        <v>0</v>
      </c>
      <c r="K6" s="17">
        <f t="shared" si="4"/>
        <v>0</v>
      </c>
      <c r="L6" s="18">
        <f t="shared" si="5"/>
        <v>581580</v>
      </c>
      <c r="M6" s="19">
        <f t="shared" si="10"/>
        <v>590204.50427738228</v>
      </c>
      <c r="N6" s="20">
        <f t="shared" si="6"/>
        <v>0.31867704462490803</v>
      </c>
      <c r="O6" s="21">
        <v>0</v>
      </c>
      <c r="P6" s="70">
        <v>0</v>
      </c>
      <c r="Q6" s="21">
        <v>0</v>
      </c>
      <c r="R6" s="21">
        <v>350000</v>
      </c>
      <c r="S6" s="25">
        <v>234000</v>
      </c>
      <c r="T6" s="21">
        <f t="shared" si="7"/>
        <v>584000</v>
      </c>
      <c r="U6" s="24">
        <f t="shared" si="8"/>
        <v>856024</v>
      </c>
      <c r="V6" s="24">
        <f t="shared" si="9"/>
        <v>2420</v>
      </c>
      <c r="W6" s="20">
        <f t="shared" si="3"/>
        <v>1.0028350382613016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1"/>
        <v>0</v>
      </c>
      <c r="I7" s="63">
        <v>0</v>
      </c>
      <c r="J7" s="62">
        <v>0</v>
      </c>
      <c r="K7" s="17">
        <f t="shared" si="4"/>
        <v>0</v>
      </c>
      <c r="L7" s="18">
        <f t="shared" si="5"/>
        <v>0</v>
      </c>
      <c r="M7" s="19">
        <f t="shared" si="10"/>
        <v>0</v>
      </c>
      <c r="N7" s="20" t="e">
        <f t="shared" si="6"/>
        <v>#DIV/0!</v>
      </c>
      <c r="O7" s="21">
        <v>0</v>
      </c>
      <c r="P7" s="71">
        <v>0</v>
      </c>
      <c r="Q7" s="21">
        <v>0</v>
      </c>
      <c r="R7" s="21">
        <v>0</v>
      </c>
      <c r="S7" s="65">
        <v>0</v>
      </c>
      <c r="T7" s="21">
        <f t="shared" si="7"/>
        <v>0</v>
      </c>
      <c r="U7" s="24">
        <f t="shared" si="8"/>
        <v>0</v>
      </c>
      <c r="V7" s="24">
        <f t="shared" si="9"/>
        <v>0</v>
      </c>
      <c r="W7" s="20" t="e">
        <f t="shared" si="3"/>
        <v>#DIV/0!</v>
      </c>
    </row>
    <row r="8" spans="1:23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125252</v>
      </c>
      <c r="J8" s="61">
        <v>0</v>
      </c>
      <c r="K8" s="17">
        <f>H8+J8</f>
        <v>0</v>
      </c>
      <c r="L8" s="18">
        <f t="shared" si="5"/>
        <v>311240</v>
      </c>
      <c r="M8" s="19">
        <f t="shared" si="10"/>
        <v>143166.55042559293</v>
      </c>
      <c r="N8" s="20">
        <f t="shared" si="6"/>
        <v>0.28695142179009003</v>
      </c>
      <c r="O8" s="21">
        <v>0</v>
      </c>
      <c r="P8" s="70">
        <v>0</v>
      </c>
      <c r="Q8" s="21">
        <v>0</v>
      </c>
      <c r="R8" s="21">
        <v>157000</v>
      </c>
      <c r="S8" s="65">
        <v>157000</v>
      </c>
      <c r="T8" s="21">
        <f t="shared" si="7"/>
        <v>314000</v>
      </c>
      <c r="U8" s="24">
        <f t="shared" si="8"/>
        <v>439252</v>
      </c>
      <c r="V8" s="24">
        <f t="shared" si="9"/>
        <v>2760</v>
      </c>
      <c r="W8" s="20">
        <f t="shared" si="3"/>
        <v>1.0063231399430002</v>
      </c>
    </row>
    <row r="9" spans="1:23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0</v>
      </c>
      <c r="G9" s="15">
        <v>258104</v>
      </c>
      <c r="H9" s="62">
        <f t="shared" si="1"/>
        <v>258104</v>
      </c>
      <c r="I9" s="62">
        <v>337451</v>
      </c>
      <c r="J9" s="62">
        <v>0</v>
      </c>
      <c r="K9" s="17">
        <f>H9+J9</f>
        <v>258104</v>
      </c>
      <c r="L9" s="18">
        <f t="shared" si="5"/>
        <v>0</v>
      </c>
      <c r="M9" s="19">
        <f t="shared" si="10"/>
        <v>214020.89268298435</v>
      </c>
      <c r="N9" s="20">
        <f t="shared" si="6"/>
        <v>1</v>
      </c>
      <c r="O9" s="21">
        <v>0</v>
      </c>
      <c r="P9" s="70">
        <v>0</v>
      </c>
      <c r="Q9" s="21">
        <v>0</v>
      </c>
      <c r="R9" s="21">
        <v>88000</v>
      </c>
      <c r="S9" s="65">
        <v>0</v>
      </c>
      <c r="T9" s="21">
        <f t="shared" si="7"/>
        <v>88000</v>
      </c>
      <c r="U9" s="24">
        <f t="shared" si="8"/>
        <v>683555</v>
      </c>
      <c r="V9" s="24">
        <f t="shared" si="9"/>
        <v>346104</v>
      </c>
      <c r="W9" s="20">
        <f t="shared" si="3"/>
        <v>2.0256422413920836</v>
      </c>
    </row>
    <row r="10" spans="1:23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61">
        <v>0</v>
      </c>
      <c r="K10" s="17">
        <f>H10+J10</f>
        <v>0</v>
      </c>
      <c r="L10" s="18">
        <f t="shared" si="5"/>
        <v>261900</v>
      </c>
      <c r="M10" s="19">
        <f t="shared" si="10"/>
        <v>0</v>
      </c>
      <c r="N10" s="20">
        <f t="shared" si="6"/>
        <v>0</v>
      </c>
      <c r="O10" s="21">
        <v>0</v>
      </c>
      <c r="P10" s="22">
        <v>0</v>
      </c>
      <c r="Q10" s="21">
        <v>0</v>
      </c>
      <c r="R10" s="21">
        <v>0</v>
      </c>
      <c r="S10" s="65">
        <v>0</v>
      </c>
      <c r="T10" s="21">
        <f t="shared" si="7"/>
        <v>0</v>
      </c>
      <c r="U10" s="24">
        <f t="shared" si="8"/>
        <v>0</v>
      </c>
      <c r="V10" s="24">
        <f t="shared" si="9"/>
        <v>-261900</v>
      </c>
      <c r="W10" s="20">
        <f t="shared" si="3"/>
        <v>0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62">
        <v>0</v>
      </c>
      <c r="K11" s="17">
        <f t="shared" si="4"/>
        <v>0</v>
      </c>
      <c r="L11" s="18">
        <f t="shared" si="5"/>
        <v>0</v>
      </c>
      <c r="M11" s="19">
        <f t="shared" si="10"/>
        <v>0</v>
      </c>
      <c r="N11" s="20" t="e">
        <f t="shared" si="6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7"/>
        <v>0</v>
      </c>
      <c r="U11" s="24">
        <f t="shared" si="8"/>
        <v>0</v>
      </c>
      <c r="V11" s="24">
        <f t="shared" si="9"/>
        <v>0</v>
      </c>
      <c r="W11" s="20" t="e">
        <f t="shared" si="3"/>
        <v>#DIV/0!</v>
      </c>
    </row>
    <row r="12" spans="1:23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33933</v>
      </c>
      <c r="G12" s="15">
        <v>0</v>
      </c>
      <c r="H12" s="62">
        <f t="shared" ref="H12:H19" si="11">F12+G12</f>
        <v>33933</v>
      </c>
      <c r="I12" s="63">
        <v>0</v>
      </c>
      <c r="J12" s="62">
        <v>0</v>
      </c>
      <c r="K12" s="17">
        <f t="shared" si="4"/>
        <v>33933</v>
      </c>
      <c r="L12" s="18">
        <f>C12-I12</f>
        <v>34000</v>
      </c>
      <c r="M12" s="19">
        <f t="shared" si="10"/>
        <v>0</v>
      </c>
      <c r="N12" s="20">
        <f t="shared" si="6"/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f t="shared" si="7"/>
        <v>0</v>
      </c>
      <c r="U12" s="24">
        <f t="shared" si="8"/>
        <v>33933</v>
      </c>
      <c r="V12" s="24">
        <f t="shared" si="9"/>
        <v>-67</v>
      </c>
      <c r="W12" s="20">
        <f t="shared" si="3"/>
        <v>0.99802941176470583</v>
      </c>
    </row>
    <row r="13" spans="1:23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34974</v>
      </c>
      <c r="G13" s="15">
        <v>0</v>
      </c>
      <c r="H13" s="62">
        <f t="shared" si="11"/>
        <v>34974</v>
      </c>
      <c r="I13" s="63">
        <v>0</v>
      </c>
      <c r="J13" s="62">
        <v>0</v>
      </c>
      <c r="K13" s="17">
        <f t="shared" si="4"/>
        <v>34974</v>
      </c>
      <c r="L13" s="18">
        <f t="shared" si="5"/>
        <v>17950</v>
      </c>
      <c r="M13" s="19">
        <f t="shared" si="10"/>
        <v>0</v>
      </c>
      <c r="N13" s="20">
        <f t="shared" si="6"/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7"/>
        <v>0</v>
      </c>
      <c r="U13" s="24">
        <f t="shared" si="8"/>
        <v>34974</v>
      </c>
      <c r="V13" s="24">
        <f t="shared" si="9"/>
        <v>17024</v>
      </c>
      <c r="W13" s="20">
        <f t="shared" si="3"/>
        <v>1.9484122562674095</v>
      </c>
    </row>
    <row r="14" spans="1:23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32484</v>
      </c>
      <c r="G14" s="15">
        <v>0</v>
      </c>
      <c r="H14" s="62">
        <f t="shared" si="11"/>
        <v>32484</v>
      </c>
      <c r="I14" s="63">
        <v>0</v>
      </c>
      <c r="J14" s="62">
        <v>0</v>
      </c>
      <c r="K14" s="17">
        <f t="shared" si="4"/>
        <v>32484</v>
      </c>
      <c r="L14" s="18">
        <f t="shared" si="5"/>
        <v>33800</v>
      </c>
      <c r="M14" s="19">
        <f t="shared" si="10"/>
        <v>0</v>
      </c>
      <c r="N14" s="20">
        <f t="shared" si="6"/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7"/>
        <v>0</v>
      </c>
      <c r="U14" s="24">
        <f t="shared" si="8"/>
        <v>32484</v>
      </c>
      <c r="V14" s="24">
        <f t="shared" si="9"/>
        <v>-1316</v>
      </c>
      <c r="W14" s="20">
        <f t="shared" si="3"/>
        <v>0.96106508875739649</v>
      </c>
    </row>
    <row r="15" spans="1:23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1"/>
        <v>0</v>
      </c>
      <c r="I15" s="66">
        <v>0</v>
      </c>
      <c r="J15" s="15">
        <v>0</v>
      </c>
      <c r="K15" s="17">
        <f t="shared" si="4"/>
        <v>0</v>
      </c>
      <c r="L15" s="18">
        <f t="shared" si="5"/>
        <v>0</v>
      </c>
      <c r="M15" s="19">
        <f t="shared" si="10"/>
        <v>0</v>
      </c>
      <c r="N15" s="20" t="e">
        <f t="shared" si="6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7"/>
        <v>0</v>
      </c>
      <c r="U15" s="24">
        <f t="shared" si="8"/>
        <v>0</v>
      </c>
      <c r="V15" s="24">
        <f t="shared" si="9"/>
        <v>0</v>
      </c>
      <c r="W15" s="20" t="e">
        <f t="shared" si="3"/>
        <v>#DIV/0!</v>
      </c>
    </row>
    <row r="16" spans="1:23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1"/>
        <v>0</v>
      </c>
      <c r="I16" s="66">
        <v>0</v>
      </c>
      <c r="J16" s="15">
        <v>0</v>
      </c>
      <c r="K16" s="17">
        <f t="shared" si="4"/>
        <v>0</v>
      </c>
      <c r="L16" s="18">
        <f t="shared" si="5"/>
        <v>0</v>
      </c>
      <c r="M16" s="19">
        <f t="shared" si="10"/>
        <v>0</v>
      </c>
      <c r="N16" s="20" t="e">
        <f t="shared" si="6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7"/>
        <v>0</v>
      </c>
      <c r="U16" s="24">
        <f t="shared" si="8"/>
        <v>0</v>
      </c>
      <c r="V16" s="24">
        <f t="shared" si="9"/>
        <v>0</v>
      </c>
      <c r="W16" s="20" t="e">
        <f t="shared" si="3"/>
        <v>#DIV/0!</v>
      </c>
    </row>
    <row r="17" spans="1:23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1"/>
        <v>0</v>
      </c>
      <c r="I17" s="66">
        <v>0</v>
      </c>
      <c r="J17" s="15">
        <v>0</v>
      </c>
      <c r="K17" s="17">
        <f t="shared" si="4"/>
        <v>0</v>
      </c>
      <c r="L17" s="18">
        <f t="shared" si="5"/>
        <v>0</v>
      </c>
      <c r="M17" s="19">
        <f t="shared" si="10"/>
        <v>0</v>
      </c>
      <c r="N17" s="20" t="e">
        <f t="shared" si="6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7"/>
        <v>0</v>
      </c>
      <c r="U17" s="24">
        <f t="shared" si="8"/>
        <v>0</v>
      </c>
      <c r="V17" s="24">
        <f t="shared" si="9"/>
        <v>0</v>
      </c>
      <c r="W17" s="20" t="e">
        <f t="shared" si="3"/>
        <v>#DIV/0!</v>
      </c>
    </row>
    <row r="18" spans="1:23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974568</v>
      </c>
      <c r="G18" s="15">
        <v>0</v>
      </c>
      <c r="H18" s="62">
        <f t="shared" si="11"/>
        <v>974568</v>
      </c>
      <c r="I18" s="15">
        <v>100378</v>
      </c>
      <c r="J18" s="15">
        <v>0</v>
      </c>
      <c r="K18" s="17">
        <f>H18+J18</f>
        <v>974568</v>
      </c>
      <c r="L18" s="18">
        <f t="shared" si="5"/>
        <v>394622</v>
      </c>
      <c r="M18" s="19">
        <f t="shared" si="10"/>
        <v>116438.48</v>
      </c>
      <c r="N18" s="20">
        <f t="shared" si="6"/>
        <v>0.20278383838383837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v>442000</v>
      </c>
      <c r="U18" s="24">
        <f t="shared" si="8"/>
        <v>1516946</v>
      </c>
      <c r="V18" s="24">
        <f t="shared" si="9"/>
        <v>1021946</v>
      </c>
      <c r="W18" s="20">
        <f t="shared" si="3"/>
        <v>3.0645373737373736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1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6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M20" si="12">SUM(E3:E19)</f>
        <v>4845470.6501327287</v>
      </c>
      <c r="F20" s="36">
        <f>SUM(F3:F19)</f>
        <v>1075959</v>
      </c>
      <c r="G20" s="36">
        <f>SUM(G3:G19)</f>
        <v>258104</v>
      </c>
      <c r="H20" s="36">
        <f t="shared" si="12"/>
        <v>1334063</v>
      </c>
      <c r="I20" s="48">
        <f t="shared" si="12"/>
        <v>965455</v>
      </c>
      <c r="J20" s="36">
        <f t="shared" si="12"/>
        <v>0</v>
      </c>
      <c r="K20" s="37">
        <f t="shared" si="12"/>
        <v>1334063</v>
      </c>
      <c r="L20" s="38">
        <f t="shared" si="12"/>
        <v>1977509</v>
      </c>
      <c r="M20" s="38">
        <f t="shared" si="12"/>
        <v>1440851.9073555092</v>
      </c>
      <c r="N20" s="20">
        <f t="shared" si="6"/>
        <v>0.29736056853755599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2299518</v>
      </c>
      <c r="V20" s="39"/>
    </row>
  </sheetData>
  <conditionalFormatting sqref="W3:W19 N3:N20">
    <cfRule type="cellIs" dxfId="107" priority="7" operator="between">
      <formula>0.8</formula>
      <formula>1</formula>
    </cfRule>
    <cfRule type="cellIs" dxfId="106" priority="8" operator="lessThan">
      <formula>0.8</formula>
    </cfRule>
    <cfRule type="cellIs" dxfId="105" priority="9" operator="greaterThan">
      <formula>1</formula>
    </cfRule>
  </conditionalFormatting>
  <conditionalFormatting sqref="N13">
    <cfRule type="cellIs" dxfId="104" priority="4" operator="between">
      <formula>0.8</formula>
      <formula>1</formula>
    </cfRule>
    <cfRule type="cellIs" dxfId="103" priority="5" operator="lessThan">
      <formula>0.8</formula>
    </cfRule>
    <cfRule type="cellIs" dxfId="102" priority="6" operator="greaterThan">
      <formula>1</formula>
    </cfRule>
  </conditionalFormatting>
  <conditionalFormatting sqref="W13">
    <cfRule type="cellIs" dxfId="101" priority="1" operator="between">
      <formula>0.8</formula>
      <formula>1</formula>
    </cfRule>
    <cfRule type="cellIs" dxfId="100" priority="2" operator="lessThan">
      <formula>0.8</formula>
    </cfRule>
    <cfRule type="cellIs" dxfId="99" priority="3" operator="greaterThan">
      <formula>1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4DF95-580F-4B7F-82B3-5C3D45A2232D}">
  <dimension ref="A1:W20"/>
  <sheetViews>
    <sheetView topLeftCell="M1" workbookViewId="0">
      <selection activeCell="AA12" sqref="AA12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101</v>
      </c>
      <c r="L2" s="7" t="s">
        <v>14</v>
      </c>
      <c r="M2" s="7" t="s">
        <v>15</v>
      </c>
      <c r="N2" s="7" t="s">
        <v>16</v>
      </c>
      <c r="O2" s="8" t="s">
        <v>92</v>
      </c>
      <c r="P2" s="9" t="s">
        <v>78</v>
      </c>
      <c r="Q2" s="9" t="s">
        <v>79</v>
      </c>
      <c r="R2" s="9" t="s">
        <v>80</v>
      </c>
      <c r="S2" s="8" t="s">
        <v>91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15">
        <v>0</v>
      </c>
      <c r="H3" s="62">
        <f t="shared" ref="H3:H10" si="1">F3+G3</f>
        <v>0</v>
      </c>
      <c r="I3" s="61">
        <v>130350</v>
      </c>
      <c r="J3" s="62">
        <v>37507</v>
      </c>
      <c r="K3" s="17">
        <f>H3+J3</f>
        <v>37507</v>
      </c>
      <c r="L3" s="18">
        <f>C3-I3</f>
        <v>109617</v>
      </c>
      <c r="M3" s="19">
        <f t="shared" ref="M3" si="2">+I3*D3</f>
        <v>377021.47996954969</v>
      </c>
      <c r="N3" s="20">
        <f>M3/E3</f>
        <v>0.54319968995736911</v>
      </c>
      <c r="O3" s="21">
        <v>0</v>
      </c>
      <c r="P3" s="70">
        <v>0</v>
      </c>
      <c r="Q3" s="21">
        <v>0</v>
      </c>
      <c r="R3" s="21">
        <v>74000</v>
      </c>
      <c r="S3" s="65">
        <v>185000</v>
      </c>
      <c r="T3" s="21">
        <f>O3+P3+Q3+R3+S3</f>
        <v>259000</v>
      </c>
      <c r="U3" s="24">
        <f>I3+K3+T3</f>
        <v>426857</v>
      </c>
      <c r="V3" s="24">
        <f>U3-C3</f>
        <v>186890</v>
      </c>
      <c r="W3" s="20">
        <f t="shared" ref="W3:W18" si="3">U3/C3</f>
        <v>1.7788154204536457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 t="shared" si="1"/>
        <v>0</v>
      </c>
      <c r="I4" s="62">
        <v>0</v>
      </c>
      <c r="J4" s="62">
        <v>0</v>
      </c>
      <c r="K4" s="17">
        <f t="shared" ref="K4:K17" si="4">H4+J4</f>
        <v>0</v>
      </c>
      <c r="L4" s="18">
        <f t="shared" ref="L4:L18" si="5">C4-I4</f>
        <v>0</v>
      </c>
      <c r="M4" s="19">
        <f>D4*I4</f>
        <v>0</v>
      </c>
      <c r="N4" s="20" t="e">
        <f t="shared" ref="N4:N20" si="6">M4/E4</f>
        <v>#DIV/0!</v>
      </c>
      <c r="O4" s="21">
        <v>0</v>
      </c>
      <c r="P4" s="70">
        <v>0</v>
      </c>
      <c r="Q4" s="21">
        <v>0</v>
      </c>
      <c r="R4" s="21">
        <v>0</v>
      </c>
      <c r="S4" s="65">
        <v>0</v>
      </c>
      <c r="T4" s="21">
        <f t="shared" ref="T4:T17" si="7">O4+P4+Q4+R4+S4</f>
        <v>0</v>
      </c>
      <c r="U4" s="24">
        <f t="shared" ref="U4:U18" si="8">I4+K4+T4</f>
        <v>0</v>
      </c>
      <c r="V4" s="24">
        <f t="shared" ref="V4:V18" si="9">U4-C4</f>
        <v>0</v>
      </c>
      <c r="W4" s="20" t="e">
        <f t="shared" si="3"/>
        <v>#DIV/0!</v>
      </c>
    </row>
    <row r="5" spans="1:23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si="1"/>
        <v>0</v>
      </c>
      <c r="I5" s="63">
        <v>0</v>
      </c>
      <c r="J5" s="62">
        <v>0</v>
      </c>
      <c r="K5" s="17">
        <f t="shared" si="4"/>
        <v>0</v>
      </c>
      <c r="L5" s="18">
        <f t="shared" si="5"/>
        <v>232800</v>
      </c>
      <c r="M5" s="19">
        <f t="shared" ref="M5:M19" si="10">+I5*D5</f>
        <v>0</v>
      </c>
      <c r="N5" s="20">
        <f t="shared" si="6"/>
        <v>0</v>
      </c>
      <c r="O5" s="21">
        <v>0</v>
      </c>
      <c r="P5" s="70">
        <v>0</v>
      </c>
      <c r="Q5" s="21">
        <v>0</v>
      </c>
      <c r="R5" s="21">
        <v>0</v>
      </c>
      <c r="S5" s="65">
        <v>312000</v>
      </c>
      <c r="T5" s="21">
        <f t="shared" si="7"/>
        <v>312000</v>
      </c>
      <c r="U5" s="24">
        <f t="shared" si="8"/>
        <v>312000</v>
      </c>
      <c r="V5" s="24">
        <f>U5-C5</f>
        <v>79200</v>
      </c>
      <c r="W5" s="20">
        <f t="shared" si="3"/>
        <v>1.3402061855670102</v>
      </c>
    </row>
    <row r="6" spans="1:23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15">
        <v>0</v>
      </c>
      <c r="H6" s="62">
        <f t="shared" si="1"/>
        <v>0</v>
      </c>
      <c r="I6" s="63">
        <v>272024</v>
      </c>
      <c r="J6" s="62">
        <v>114636</v>
      </c>
      <c r="K6" s="17">
        <f t="shared" si="4"/>
        <v>114636</v>
      </c>
      <c r="L6" s="18">
        <f t="shared" si="5"/>
        <v>581580</v>
      </c>
      <c r="M6" s="19">
        <f t="shared" si="10"/>
        <v>590204.50427738228</v>
      </c>
      <c r="N6" s="20">
        <f t="shared" si="6"/>
        <v>0.31867704462490803</v>
      </c>
      <c r="O6" s="21">
        <v>0</v>
      </c>
      <c r="P6" s="70">
        <v>0</v>
      </c>
      <c r="Q6" s="21">
        <v>0</v>
      </c>
      <c r="R6" s="21">
        <v>233000</v>
      </c>
      <c r="S6" s="25">
        <v>234000</v>
      </c>
      <c r="T6" s="21">
        <f t="shared" si="7"/>
        <v>467000</v>
      </c>
      <c r="U6" s="24">
        <f t="shared" si="8"/>
        <v>853660</v>
      </c>
      <c r="V6" s="24">
        <f t="shared" si="9"/>
        <v>56</v>
      </c>
      <c r="W6" s="20">
        <f t="shared" si="3"/>
        <v>1.0000656041911706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1"/>
        <v>0</v>
      </c>
      <c r="I7" s="63">
        <v>0</v>
      </c>
      <c r="J7" s="62">
        <v>0</v>
      </c>
      <c r="K7" s="17">
        <f t="shared" si="4"/>
        <v>0</v>
      </c>
      <c r="L7" s="18">
        <f t="shared" si="5"/>
        <v>0</v>
      </c>
      <c r="M7" s="19">
        <f t="shared" si="10"/>
        <v>0</v>
      </c>
      <c r="N7" s="20" t="e">
        <f t="shared" si="6"/>
        <v>#DIV/0!</v>
      </c>
      <c r="O7" s="21">
        <v>0</v>
      </c>
      <c r="P7" s="71">
        <v>0</v>
      </c>
      <c r="Q7" s="21">
        <v>0</v>
      </c>
      <c r="R7" s="21">
        <v>0</v>
      </c>
      <c r="S7" s="65">
        <v>0</v>
      </c>
      <c r="T7" s="21">
        <f t="shared" si="7"/>
        <v>0</v>
      </c>
      <c r="U7" s="24">
        <f t="shared" si="8"/>
        <v>0</v>
      </c>
      <c r="V7" s="24">
        <f t="shared" si="9"/>
        <v>0</v>
      </c>
      <c r="W7" s="20" t="e">
        <f t="shared" si="3"/>
        <v>#DIV/0!</v>
      </c>
    </row>
    <row r="8" spans="1:23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125252</v>
      </c>
      <c r="J8" s="61">
        <v>0</v>
      </c>
      <c r="K8" s="17">
        <f>H8+J8</f>
        <v>0</v>
      </c>
      <c r="L8" s="18">
        <f t="shared" si="5"/>
        <v>311240</v>
      </c>
      <c r="M8" s="19">
        <f t="shared" si="10"/>
        <v>143166.55042559293</v>
      </c>
      <c r="N8" s="20">
        <f t="shared" si="6"/>
        <v>0.28695142179009003</v>
      </c>
      <c r="O8" s="21">
        <v>0</v>
      </c>
      <c r="P8" s="70">
        <v>0</v>
      </c>
      <c r="Q8" s="21">
        <v>0</v>
      </c>
      <c r="R8" s="21">
        <v>157000</v>
      </c>
      <c r="S8" s="65">
        <v>157000</v>
      </c>
      <c r="T8" s="21">
        <f t="shared" si="7"/>
        <v>314000</v>
      </c>
      <c r="U8" s="24">
        <f t="shared" si="8"/>
        <v>439252</v>
      </c>
      <c r="V8" s="24">
        <f t="shared" si="9"/>
        <v>2760</v>
      </c>
      <c r="W8" s="20">
        <f t="shared" si="3"/>
        <v>1.0063231399430002</v>
      </c>
    </row>
    <row r="9" spans="1:23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88211</v>
      </c>
      <c r="G9" s="15">
        <v>258104</v>
      </c>
      <c r="H9" s="62">
        <f t="shared" si="1"/>
        <v>346315</v>
      </c>
      <c r="I9" s="62">
        <v>337451</v>
      </c>
      <c r="J9" s="62">
        <v>0</v>
      </c>
      <c r="K9" s="17">
        <f>H9+J9</f>
        <v>346315</v>
      </c>
      <c r="L9" s="18">
        <f t="shared" si="5"/>
        <v>0</v>
      </c>
      <c r="M9" s="19">
        <f t="shared" si="10"/>
        <v>214020.89268298435</v>
      </c>
      <c r="N9" s="20">
        <f t="shared" si="6"/>
        <v>1</v>
      </c>
      <c r="O9" s="21">
        <v>0</v>
      </c>
      <c r="P9" s="70">
        <v>0</v>
      </c>
      <c r="Q9" s="21">
        <v>0</v>
      </c>
      <c r="R9" s="21">
        <v>0</v>
      </c>
      <c r="S9" s="65">
        <v>0</v>
      </c>
      <c r="T9" s="21">
        <f t="shared" si="7"/>
        <v>0</v>
      </c>
      <c r="U9" s="24">
        <f t="shared" si="8"/>
        <v>683766</v>
      </c>
      <c r="V9" s="24">
        <f t="shared" si="9"/>
        <v>346315</v>
      </c>
      <c r="W9" s="20">
        <f t="shared" si="3"/>
        <v>2.0262675173580758</v>
      </c>
    </row>
    <row r="10" spans="1:23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61">
        <v>0</v>
      </c>
      <c r="K10" s="17">
        <f>H10+J10</f>
        <v>0</v>
      </c>
      <c r="L10" s="18">
        <f t="shared" si="5"/>
        <v>261900</v>
      </c>
      <c r="M10" s="19">
        <f t="shared" si="10"/>
        <v>0</v>
      </c>
      <c r="N10" s="20">
        <f t="shared" si="6"/>
        <v>0</v>
      </c>
      <c r="O10" s="21">
        <v>0</v>
      </c>
      <c r="P10" s="22">
        <v>0</v>
      </c>
      <c r="Q10" s="21">
        <v>0</v>
      </c>
      <c r="R10" s="21">
        <v>0</v>
      </c>
      <c r="S10" s="65">
        <v>0</v>
      </c>
      <c r="T10" s="21">
        <f t="shared" si="7"/>
        <v>0</v>
      </c>
      <c r="U10" s="24">
        <f t="shared" si="8"/>
        <v>0</v>
      </c>
      <c r="V10" s="24">
        <f t="shared" si="9"/>
        <v>-261900</v>
      </c>
      <c r="W10" s="20">
        <f t="shared" si="3"/>
        <v>0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62">
        <v>0</v>
      </c>
      <c r="K11" s="17">
        <f t="shared" si="4"/>
        <v>0</v>
      </c>
      <c r="L11" s="18">
        <f t="shared" si="5"/>
        <v>0</v>
      </c>
      <c r="M11" s="19">
        <f t="shared" si="10"/>
        <v>0</v>
      </c>
      <c r="N11" s="20" t="e">
        <f t="shared" si="6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7"/>
        <v>0</v>
      </c>
      <c r="U11" s="24">
        <f t="shared" si="8"/>
        <v>0</v>
      </c>
      <c r="V11" s="24">
        <f t="shared" si="9"/>
        <v>0</v>
      </c>
      <c r="W11" s="20" t="e">
        <f t="shared" si="3"/>
        <v>#DIV/0!</v>
      </c>
    </row>
    <row r="12" spans="1:23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33933</v>
      </c>
      <c r="G12" s="15">
        <v>0</v>
      </c>
      <c r="H12" s="62">
        <f t="shared" ref="H12:H19" si="11">F12+G12</f>
        <v>33933</v>
      </c>
      <c r="I12" s="63">
        <v>0</v>
      </c>
      <c r="J12" s="62">
        <v>0</v>
      </c>
      <c r="K12" s="17">
        <f t="shared" si="4"/>
        <v>33933</v>
      </c>
      <c r="L12" s="18">
        <f>C12-I12</f>
        <v>34000</v>
      </c>
      <c r="M12" s="19">
        <f t="shared" si="10"/>
        <v>0</v>
      </c>
      <c r="N12" s="20">
        <f t="shared" si="6"/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f t="shared" si="7"/>
        <v>0</v>
      </c>
      <c r="U12" s="24">
        <f t="shared" si="8"/>
        <v>33933</v>
      </c>
      <c r="V12" s="24">
        <f t="shared" si="9"/>
        <v>-67</v>
      </c>
      <c r="W12" s="20">
        <f t="shared" si="3"/>
        <v>0.99802941176470583</v>
      </c>
    </row>
    <row r="13" spans="1:23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34974</v>
      </c>
      <c r="G13" s="15">
        <v>0</v>
      </c>
      <c r="H13" s="62">
        <f t="shared" si="11"/>
        <v>34974</v>
      </c>
      <c r="I13" s="63">
        <v>0</v>
      </c>
      <c r="J13" s="62">
        <v>0</v>
      </c>
      <c r="K13" s="17">
        <f t="shared" si="4"/>
        <v>34974</v>
      </c>
      <c r="L13" s="18">
        <f t="shared" si="5"/>
        <v>17950</v>
      </c>
      <c r="M13" s="19">
        <f t="shared" si="10"/>
        <v>0</v>
      </c>
      <c r="N13" s="20">
        <f t="shared" si="6"/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7"/>
        <v>0</v>
      </c>
      <c r="U13" s="24">
        <f t="shared" si="8"/>
        <v>34974</v>
      </c>
      <c r="V13" s="24">
        <f t="shared" si="9"/>
        <v>17024</v>
      </c>
      <c r="W13" s="20">
        <f t="shared" si="3"/>
        <v>1.9484122562674095</v>
      </c>
    </row>
    <row r="14" spans="1:23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32484</v>
      </c>
      <c r="G14" s="15">
        <v>0</v>
      </c>
      <c r="H14" s="62">
        <f t="shared" si="11"/>
        <v>32484</v>
      </c>
      <c r="I14" s="63">
        <v>0</v>
      </c>
      <c r="J14" s="62">
        <v>0</v>
      </c>
      <c r="K14" s="17">
        <f t="shared" si="4"/>
        <v>32484</v>
      </c>
      <c r="L14" s="18">
        <f t="shared" si="5"/>
        <v>33800</v>
      </c>
      <c r="M14" s="19">
        <f t="shared" si="10"/>
        <v>0</v>
      </c>
      <c r="N14" s="20">
        <f t="shared" si="6"/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7"/>
        <v>0</v>
      </c>
      <c r="U14" s="24">
        <f t="shared" si="8"/>
        <v>32484</v>
      </c>
      <c r="V14" s="24">
        <f t="shared" si="9"/>
        <v>-1316</v>
      </c>
      <c r="W14" s="20">
        <f t="shared" si="3"/>
        <v>0.96106508875739649</v>
      </c>
    </row>
    <row r="15" spans="1:23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1"/>
        <v>0</v>
      </c>
      <c r="I15" s="66">
        <v>0</v>
      </c>
      <c r="J15" s="15">
        <v>0</v>
      </c>
      <c r="K15" s="17">
        <f t="shared" si="4"/>
        <v>0</v>
      </c>
      <c r="L15" s="18">
        <f t="shared" si="5"/>
        <v>0</v>
      </c>
      <c r="M15" s="19">
        <f t="shared" si="10"/>
        <v>0</v>
      </c>
      <c r="N15" s="20" t="e">
        <f t="shared" si="6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7"/>
        <v>0</v>
      </c>
      <c r="U15" s="24">
        <f t="shared" si="8"/>
        <v>0</v>
      </c>
      <c r="V15" s="24">
        <f t="shared" si="9"/>
        <v>0</v>
      </c>
      <c r="W15" s="20" t="e">
        <f t="shared" si="3"/>
        <v>#DIV/0!</v>
      </c>
    </row>
    <row r="16" spans="1:23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1"/>
        <v>0</v>
      </c>
      <c r="I16" s="66">
        <v>0</v>
      </c>
      <c r="J16" s="15">
        <v>0</v>
      </c>
      <c r="K16" s="17">
        <f t="shared" si="4"/>
        <v>0</v>
      </c>
      <c r="L16" s="18">
        <f t="shared" si="5"/>
        <v>0</v>
      </c>
      <c r="M16" s="19">
        <f t="shared" si="10"/>
        <v>0</v>
      </c>
      <c r="N16" s="20" t="e">
        <f t="shared" si="6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7"/>
        <v>0</v>
      </c>
      <c r="U16" s="24">
        <f t="shared" si="8"/>
        <v>0</v>
      </c>
      <c r="V16" s="24">
        <f t="shared" si="9"/>
        <v>0</v>
      </c>
      <c r="W16" s="20" t="e">
        <f t="shared" si="3"/>
        <v>#DIV/0!</v>
      </c>
    </row>
    <row r="17" spans="1:23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1"/>
        <v>0</v>
      </c>
      <c r="I17" s="66">
        <v>0</v>
      </c>
      <c r="J17" s="15">
        <v>0</v>
      </c>
      <c r="K17" s="17">
        <f t="shared" si="4"/>
        <v>0</v>
      </c>
      <c r="L17" s="18">
        <f t="shared" si="5"/>
        <v>0</v>
      </c>
      <c r="M17" s="19">
        <f t="shared" si="10"/>
        <v>0</v>
      </c>
      <c r="N17" s="20" t="e">
        <f t="shared" si="6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7"/>
        <v>0</v>
      </c>
      <c r="U17" s="24">
        <f t="shared" si="8"/>
        <v>0</v>
      </c>
      <c r="V17" s="24">
        <f t="shared" si="9"/>
        <v>0</v>
      </c>
      <c r="W17" s="20" t="e">
        <f t="shared" si="3"/>
        <v>#DIV/0!</v>
      </c>
    </row>
    <row r="18" spans="1:23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974568</v>
      </c>
      <c r="G18" s="15">
        <v>0</v>
      </c>
      <c r="H18" s="62">
        <f t="shared" si="11"/>
        <v>974568</v>
      </c>
      <c r="I18" s="15">
        <v>100378</v>
      </c>
      <c r="J18" s="15">
        <v>0</v>
      </c>
      <c r="K18" s="17">
        <f>H18+J18</f>
        <v>974568</v>
      </c>
      <c r="L18" s="18">
        <f t="shared" si="5"/>
        <v>394622</v>
      </c>
      <c r="M18" s="19">
        <f t="shared" si="10"/>
        <v>116438.48</v>
      </c>
      <c r="N18" s="20">
        <f t="shared" si="6"/>
        <v>0.20278383838383837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v>442000</v>
      </c>
      <c r="U18" s="24">
        <f t="shared" si="8"/>
        <v>1516946</v>
      </c>
      <c r="V18" s="24">
        <f t="shared" si="9"/>
        <v>1021946</v>
      </c>
      <c r="W18" s="20">
        <f t="shared" si="3"/>
        <v>3.0645373737373736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1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6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M20" si="12">SUM(E3:E19)</f>
        <v>4845470.6501327287</v>
      </c>
      <c r="F20" s="36">
        <f>SUM(F3:F19)</f>
        <v>1164170</v>
      </c>
      <c r="G20" s="36">
        <f>SUM(G3:G19)</f>
        <v>258104</v>
      </c>
      <c r="H20" s="36">
        <f t="shared" si="12"/>
        <v>1422274</v>
      </c>
      <c r="I20" s="48">
        <f t="shared" si="12"/>
        <v>965455</v>
      </c>
      <c r="J20" s="36">
        <f t="shared" si="12"/>
        <v>152143</v>
      </c>
      <c r="K20" s="37">
        <f t="shared" si="12"/>
        <v>1574417</v>
      </c>
      <c r="L20" s="38">
        <f t="shared" si="12"/>
        <v>1977509</v>
      </c>
      <c r="M20" s="38">
        <f t="shared" si="12"/>
        <v>1440851.9073555092</v>
      </c>
      <c r="N20" s="20">
        <f t="shared" si="6"/>
        <v>0.29736056853755599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2539872</v>
      </c>
      <c r="V20" s="39"/>
    </row>
  </sheetData>
  <conditionalFormatting sqref="W3:W19 N3:N20">
    <cfRule type="cellIs" dxfId="98" priority="7" operator="between">
      <formula>0.8</formula>
      <formula>1</formula>
    </cfRule>
    <cfRule type="cellIs" dxfId="97" priority="8" operator="lessThan">
      <formula>0.8</formula>
    </cfRule>
    <cfRule type="cellIs" dxfId="96" priority="9" operator="greaterThan">
      <formula>1</formula>
    </cfRule>
  </conditionalFormatting>
  <conditionalFormatting sqref="N13">
    <cfRule type="cellIs" dxfId="95" priority="4" operator="between">
      <formula>0.8</formula>
      <formula>1</formula>
    </cfRule>
    <cfRule type="cellIs" dxfId="94" priority="5" operator="lessThan">
      <formula>0.8</formula>
    </cfRule>
    <cfRule type="cellIs" dxfId="93" priority="6" operator="greaterThan">
      <formula>1</formula>
    </cfRule>
  </conditionalFormatting>
  <conditionalFormatting sqref="W13">
    <cfRule type="cellIs" dxfId="92" priority="1" operator="between">
      <formula>0.8</formula>
      <formula>1</formula>
    </cfRule>
    <cfRule type="cellIs" dxfId="91" priority="2" operator="lessThan">
      <formula>0.8</formula>
    </cfRule>
    <cfRule type="cellIs" dxfId="90" priority="3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13D71-D7D1-4970-A53A-B925A4E56B10}">
  <dimension ref="A1:U20"/>
  <sheetViews>
    <sheetView workbookViewId="0">
      <selection activeCell="G22" sqref="G22:G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hidden="1" customWidth="1" outlineLevel="1"/>
    <col min="5" max="5" width="22" customWidth="1" collapsed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8" customWidth="1"/>
    <col min="13" max="17" width="12.44140625" customWidth="1"/>
    <col min="18" max="18" width="14.6640625" customWidth="1"/>
    <col min="19" max="19" width="11.44140625" customWidth="1"/>
    <col min="20" max="20" width="12.44140625" customWidth="1"/>
  </cols>
  <sheetData>
    <row r="1" spans="1:21" ht="15.6" x14ac:dyDescent="0.3">
      <c r="I1" s="1"/>
      <c r="M1" s="2" t="s">
        <v>0</v>
      </c>
      <c r="N1" s="2" t="s">
        <v>1</v>
      </c>
      <c r="O1" s="2" t="s">
        <v>2</v>
      </c>
      <c r="P1" s="2" t="s">
        <v>3</v>
      </c>
      <c r="Q1" s="3" t="s">
        <v>4</v>
      </c>
    </row>
    <row r="2" spans="1:21" ht="46.8" x14ac:dyDescent="0.3">
      <c r="A2" s="4" t="s">
        <v>5</v>
      </c>
      <c r="B2" s="4" t="s">
        <v>6</v>
      </c>
      <c r="C2" s="5" t="s">
        <v>7</v>
      </c>
      <c r="D2" s="5" t="s">
        <v>8</v>
      </c>
      <c r="E2" s="5" t="s">
        <v>9</v>
      </c>
      <c r="F2" s="4" t="s">
        <v>10</v>
      </c>
      <c r="G2" s="4" t="s">
        <v>11</v>
      </c>
      <c r="H2" s="4" t="s">
        <v>12</v>
      </c>
      <c r="I2" s="6" t="s">
        <v>61</v>
      </c>
      <c r="J2" s="7" t="s">
        <v>14</v>
      </c>
      <c r="K2" s="7" t="s">
        <v>15</v>
      </c>
      <c r="L2" s="7" t="s">
        <v>16</v>
      </c>
      <c r="M2" s="8" t="s">
        <v>17</v>
      </c>
      <c r="N2" s="9" t="s">
        <v>18</v>
      </c>
      <c r="O2" s="9" t="s">
        <v>19</v>
      </c>
      <c r="P2" s="9" t="s">
        <v>20</v>
      </c>
      <c r="Q2" s="8" t="s">
        <v>21</v>
      </c>
      <c r="R2" s="5" t="s">
        <v>22</v>
      </c>
      <c r="S2" s="5" t="s">
        <v>23</v>
      </c>
      <c r="T2" s="5" t="s">
        <v>24</v>
      </c>
      <c r="U2" s="10" t="s">
        <v>25</v>
      </c>
    </row>
    <row r="3" spans="1:21" x14ac:dyDescent="0.3">
      <c r="A3" s="11" t="s">
        <v>26</v>
      </c>
      <c r="B3" s="11" t="s">
        <v>27</v>
      </c>
      <c r="C3" s="12">
        <v>396771</v>
      </c>
      <c r="D3" s="13">
        <v>2.8923780588381258</v>
      </c>
      <c r="E3" s="14">
        <f t="shared" ref="E3:E18" si="0">C3*D3</f>
        <v>1147611.734783262</v>
      </c>
      <c r="F3" s="15">
        <v>0</v>
      </c>
      <c r="G3" s="16">
        <v>230364</v>
      </c>
      <c r="H3" s="15">
        <v>0</v>
      </c>
      <c r="I3" s="17">
        <f>F3+H3</f>
        <v>0</v>
      </c>
      <c r="J3" s="18">
        <f>C3-G3</f>
        <v>166407</v>
      </c>
      <c r="K3" s="19">
        <f t="shared" ref="K3" si="1">+G3*D3</f>
        <v>666299.77914618596</v>
      </c>
      <c r="L3" s="20">
        <f>K3/E3</f>
        <v>0.58059686821869538</v>
      </c>
      <c r="M3" s="21">
        <v>0</v>
      </c>
      <c r="N3" s="22">
        <v>0</v>
      </c>
      <c r="O3" s="21">
        <v>111000</v>
      </c>
      <c r="P3" s="21">
        <v>129000</v>
      </c>
      <c r="Q3" s="23">
        <v>74000</v>
      </c>
      <c r="R3" s="21">
        <f>M3+N3+O3+P3+Q3</f>
        <v>314000</v>
      </c>
      <c r="S3" s="24">
        <f>G3+I3+R3</f>
        <v>544364</v>
      </c>
      <c r="T3" s="24">
        <f>S3-C3</f>
        <v>147593</v>
      </c>
      <c r="U3" s="20">
        <f t="shared" ref="U3:U18" si="2">S3/C3</f>
        <v>1.3719853517520182</v>
      </c>
    </row>
    <row r="4" spans="1:21" x14ac:dyDescent="0.3">
      <c r="A4" s="11" t="s">
        <v>28</v>
      </c>
      <c r="B4" s="11" t="s">
        <v>29</v>
      </c>
      <c r="C4" s="12">
        <v>35386</v>
      </c>
      <c r="D4" s="13">
        <v>1.55492805883813</v>
      </c>
      <c r="E4" s="14">
        <f t="shared" si="0"/>
        <v>55022.684290046069</v>
      </c>
      <c r="F4" s="15">
        <v>0</v>
      </c>
      <c r="G4" s="15">
        <v>0</v>
      </c>
      <c r="H4" s="15">
        <v>35386</v>
      </c>
      <c r="I4" s="17">
        <f t="shared" ref="I4:I17" si="3">F4+H4</f>
        <v>35386</v>
      </c>
      <c r="J4" s="18">
        <f t="shared" ref="J4:J18" si="4">C4-G4</f>
        <v>35386</v>
      </c>
      <c r="K4" s="19">
        <f>D4*G4</f>
        <v>0</v>
      </c>
      <c r="L4" s="20">
        <f t="shared" ref="L4:L20" si="5">K4/E4</f>
        <v>0</v>
      </c>
      <c r="M4" s="21">
        <v>0</v>
      </c>
      <c r="N4" s="22">
        <v>0</v>
      </c>
      <c r="O4" s="21">
        <v>0</v>
      </c>
      <c r="P4" s="21">
        <v>0</v>
      </c>
      <c r="Q4" s="21">
        <v>0</v>
      </c>
      <c r="R4" s="21">
        <f t="shared" ref="R4:R18" si="6">M4+N4+O4+P4+Q4</f>
        <v>0</v>
      </c>
      <c r="S4" s="24">
        <f t="shared" ref="S4:S18" si="7">G4+I4+R4</f>
        <v>35386</v>
      </c>
      <c r="T4" s="24">
        <f t="shared" ref="T4:T18" si="8">S4-C4</f>
        <v>0</v>
      </c>
      <c r="U4" s="20">
        <f t="shared" si="2"/>
        <v>1</v>
      </c>
    </row>
    <row r="5" spans="1:21" x14ac:dyDescent="0.3">
      <c r="A5" s="11" t="s">
        <v>30</v>
      </c>
      <c r="B5" s="11" t="s">
        <v>31</v>
      </c>
      <c r="C5" s="12">
        <v>134229</v>
      </c>
      <c r="D5" s="13">
        <v>1.0683280588381256</v>
      </c>
      <c r="E5" s="14">
        <f t="shared" si="0"/>
        <v>143400.60700978278</v>
      </c>
      <c r="F5" s="15">
        <v>0</v>
      </c>
      <c r="G5" s="15">
        <v>0</v>
      </c>
      <c r="H5" s="15">
        <v>134227</v>
      </c>
      <c r="I5" s="17">
        <f t="shared" si="3"/>
        <v>134227</v>
      </c>
      <c r="J5" s="18">
        <f t="shared" si="4"/>
        <v>134229</v>
      </c>
      <c r="K5" s="19">
        <f t="shared" ref="K5:K19" si="9">+G5*D5</f>
        <v>0</v>
      </c>
      <c r="L5" s="20">
        <f t="shared" si="5"/>
        <v>0</v>
      </c>
      <c r="M5" s="21">
        <v>0</v>
      </c>
      <c r="N5" s="22">
        <v>0</v>
      </c>
      <c r="O5" s="21">
        <v>0</v>
      </c>
      <c r="P5" s="25">
        <v>156000</v>
      </c>
      <c r="Q5" s="21">
        <v>0</v>
      </c>
      <c r="R5" s="21">
        <f t="shared" si="6"/>
        <v>156000</v>
      </c>
      <c r="S5" s="24">
        <f t="shared" si="7"/>
        <v>290227</v>
      </c>
      <c r="T5" s="24">
        <f>S5-C5</f>
        <v>155998</v>
      </c>
      <c r="U5" s="20">
        <f t="shared" si="2"/>
        <v>2.1621780688226835</v>
      </c>
    </row>
    <row r="6" spans="1:21" x14ac:dyDescent="0.3">
      <c r="A6" s="11" t="s">
        <v>32</v>
      </c>
      <c r="B6" s="11" t="s">
        <v>33</v>
      </c>
      <c r="C6" s="12">
        <v>504532</v>
      </c>
      <c r="D6" s="26">
        <v>2.1696780588381257</v>
      </c>
      <c r="E6" s="12">
        <f t="shared" si="0"/>
        <v>1094672.0103817172</v>
      </c>
      <c r="F6" s="15">
        <v>0</v>
      </c>
      <c r="G6" s="15">
        <v>349323</v>
      </c>
      <c r="H6" s="15">
        <v>0</v>
      </c>
      <c r="I6" s="17">
        <f t="shared" si="3"/>
        <v>0</v>
      </c>
      <c r="J6" s="18">
        <f t="shared" si="4"/>
        <v>155209</v>
      </c>
      <c r="K6" s="19">
        <f t="shared" si="9"/>
        <v>757918.44854751055</v>
      </c>
      <c r="L6" s="20">
        <f t="shared" si="5"/>
        <v>0.69237035510136125</v>
      </c>
      <c r="M6" s="21">
        <v>0</v>
      </c>
      <c r="N6" s="22">
        <v>0</v>
      </c>
      <c r="O6" s="21">
        <v>234000</v>
      </c>
      <c r="P6" s="21">
        <v>0</v>
      </c>
      <c r="Q6" s="21">
        <v>0</v>
      </c>
      <c r="R6" s="21">
        <f t="shared" si="6"/>
        <v>234000</v>
      </c>
      <c r="S6" s="24">
        <f t="shared" si="7"/>
        <v>583323</v>
      </c>
      <c r="T6" s="24">
        <f t="shared" si="8"/>
        <v>78791</v>
      </c>
      <c r="U6" s="20">
        <f t="shared" si="2"/>
        <v>1.1561665067825233</v>
      </c>
    </row>
    <row r="7" spans="1:21" x14ac:dyDescent="0.3">
      <c r="A7" s="11" t="s">
        <v>34</v>
      </c>
      <c r="B7" s="11" t="s">
        <v>35</v>
      </c>
      <c r="C7" s="12">
        <v>0</v>
      </c>
      <c r="D7" s="13">
        <v>4.3295293823675376</v>
      </c>
      <c r="E7" s="14">
        <f t="shared" si="0"/>
        <v>0</v>
      </c>
      <c r="F7" s="15">
        <v>0</v>
      </c>
      <c r="G7" s="15">
        <v>0</v>
      </c>
      <c r="H7" s="15">
        <v>0</v>
      </c>
      <c r="I7" s="17">
        <f t="shared" si="3"/>
        <v>0</v>
      </c>
      <c r="J7" s="18">
        <f t="shared" si="4"/>
        <v>0</v>
      </c>
      <c r="K7" s="19">
        <f t="shared" si="9"/>
        <v>0</v>
      </c>
      <c r="L7" s="20" t="e">
        <f t="shared" si="5"/>
        <v>#DIV/0!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f t="shared" si="6"/>
        <v>0</v>
      </c>
      <c r="S7" s="24">
        <f t="shared" si="7"/>
        <v>0</v>
      </c>
      <c r="T7" s="24">
        <f t="shared" si="8"/>
        <v>0</v>
      </c>
      <c r="U7" s="20" t="e">
        <f t="shared" si="2"/>
        <v>#DIV/0!</v>
      </c>
    </row>
    <row r="8" spans="1:21" x14ac:dyDescent="0.3">
      <c r="A8" s="11" t="s">
        <v>36</v>
      </c>
      <c r="B8" s="11" t="s">
        <v>37</v>
      </c>
      <c r="C8" s="12">
        <v>454700</v>
      </c>
      <c r="D8" s="13">
        <v>1.1430280588381259</v>
      </c>
      <c r="E8" s="14">
        <f t="shared" si="0"/>
        <v>519734.85835369583</v>
      </c>
      <c r="F8" s="15">
        <v>0</v>
      </c>
      <c r="G8" s="16">
        <v>455578</v>
      </c>
      <c r="H8" s="16">
        <v>0</v>
      </c>
      <c r="I8" s="17">
        <f>F8+H8</f>
        <v>0</v>
      </c>
      <c r="J8" s="18">
        <f t="shared" si="4"/>
        <v>-878</v>
      </c>
      <c r="K8" s="19">
        <f t="shared" si="9"/>
        <v>520738.43698935572</v>
      </c>
      <c r="L8" s="20">
        <f t="shared" si="5"/>
        <v>1.0019309434792172</v>
      </c>
      <c r="M8" s="21">
        <v>0</v>
      </c>
      <c r="N8" s="22">
        <v>0</v>
      </c>
      <c r="O8" s="21">
        <v>0</v>
      </c>
      <c r="P8" s="21">
        <v>126000</v>
      </c>
      <c r="Q8" s="21">
        <v>126000</v>
      </c>
      <c r="R8" s="21">
        <f t="shared" si="6"/>
        <v>252000</v>
      </c>
      <c r="S8" s="24">
        <f t="shared" si="7"/>
        <v>707578</v>
      </c>
      <c r="T8" s="24">
        <f t="shared" si="8"/>
        <v>252878</v>
      </c>
      <c r="U8" s="20">
        <f t="shared" si="2"/>
        <v>1.5561425115460743</v>
      </c>
    </row>
    <row r="9" spans="1:21" x14ac:dyDescent="0.3">
      <c r="A9" s="11" t="s">
        <v>38</v>
      </c>
      <c r="B9" s="11" t="s">
        <v>39</v>
      </c>
      <c r="C9" s="12">
        <v>345470</v>
      </c>
      <c r="D9" s="13">
        <v>0.63422805883812572</v>
      </c>
      <c r="E9" s="14">
        <f t="shared" si="0"/>
        <v>219106.76748680728</v>
      </c>
      <c r="F9" s="15">
        <v>0</v>
      </c>
      <c r="G9" s="16">
        <v>0</v>
      </c>
      <c r="H9" s="15">
        <v>83481</v>
      </c>
      <c r="I9" s="17">
        <f>F9+H9</f>
        <v>83481</v>
      </c>
      <c r="J9" s="18">
        <f t="shared" si="4"/>
        <v>345470</v>
      </c>
      <c r="K9" s="19">
        <f t="shared" si="9"/>
        <v>0</v>
      </c>
      <c r="L9" s="20">
        <f t="shared" si="5"/>
        <v>0</v>
      </c>
      <c r="M9" s="21">
        <v>0</v>
      </c>
      <c r="N9" s="22">
        <v>176000</v>
      </c>
      <c r="O9" s="21">
        <v>0</v>
      </c>
      <c r="P9" s="21">
        <v>176000</v>
      </c>
      <c r="Q9" s="23">
        <v>176000</v>
      </c>
      <c r="R9" s="21">
        <f t="shared" si="6"/>
        <v>528000</v>
      </c>
      <c r="S9" s="24">
        <f t="shared" si="7"/>
        <v>611481</v>
      </c>
      <c r="T9" s="24">
        <f t="shared" si="8"/>
        <v>266011</v>
      </c>
      <c r="U9" s="20">
        <f t="shared" si="2"/>
        <v>1.769997394853388</v>
      </c>
    </row>
    <row r="10" spans="1:21" x14ac:dyDescent="0.3">
      <c r="A10" s="11" t="s">
        <v>40</v>
      </c>
      <c r="B10" s="11" t="s">
        <v>41</v>
      </c>
      <c r="C10" s="12">
        <v>0</v>
      </c>
      <c r="D10" s="26">
        <v>0.89352805883812592</v>
      </c>
      <c r="E10" s="12">
        <f t="shared" si="0"/>
        <v>0</v>
      </c>
      <c r="F10" s="16">
        <v>0</v>
      </c>
      <c r="G10" s="15">
        <v>0</v>
      </c>
      <c r="H10" s="16">
        <v>0</v>
      </c>
      <c r="I10" s="17">
        <f>F10+H10</f>
        <v>0</v>
      </c>
      <c r="J10" s="18">
        <f t="shared" si="4"/>
        <v>0</v>
      </c>
      <c r="K10" s="19">
        <f t="shared" si="9"/>
        <v>0</v>
      </c>
      <c r="L10" s="20" t="e">
        <f t="shared" si="5"/>
        <v>#DIV/0!</v>
      </c>
      <c r="M10" s="21">
        <v>0</v>
      </c>
      <c r="N10" s="22">
        <v>0</v>
      </c>
      <c r="O10" s="21">
        <v>0</v>
      </c>
      <c r="P10" s="21">
        <v>0</v>
      </c>
      <c r="Q10" s="21">
        <v>0</v>
      </c>
      <c r="R10" s="21">
        <f t="shared" si="6"/>
        <v>0</v>
      </c>
      <c r="S10" s="24">
        <f t="shared" si="7"/>
        <v>0</v>
      </c>
      <c r="T10" s="24">
        <f t="shared" si="8"/>
        <v>0</v>
      </c>
      <c r="U10" s="20" t="e">
        <f t="shared" si="2"/>
        <v>#DIV/0!</v>
      </c>
    </row>
    <row r="11" spans="1:21" x14ac:dyDescent="0.3">
      <c r="A11" s="27" t="s">
        <v>42</v>
      </c>
      <c r="B11" s="11" t="s">
        <v>43</v>
      </c>
      <c r="C11" s="12">
        <v>0</v>
      </c>
      <c r="D11" s="13">
        <v>0.40322805883812579</v>
      </c>
      <c r="E11" s="14">
        <f t="shared" si="0"/>
        <v>0</v>
      </c>
      <c r="F11" s="15">
        <v>0</v>
      </c>
      <c r="G11" s="15">
        <v>0</v>
      </c>
      <c r="H11" s="15">
        <v>0</v>
      </c>
      <c r="I11" s="17">
        <f t="shared" si="3"/>
        <v>0</v>
      </c>
      <c r="J11" s="18">
        <f t="shared" si="4"/>
        <v>0</v>
      </c>
      <c r="K11" s="19">
        <f t="shared" si="9"/>
        <v>0</v>
      </c>
      <c r="L11" s="20" t="e">
        <f t="shared" si="5"/>
        <v>#DIV/0!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f t="shared" si="6"/>
        <v>0</v>
      </c>
      <c r="S11" s="24">
        <f t="shared" si="7"/>
        <v>0</v>
      </c>
      <c r="T11" s="24">
        <f t="shared" si="8"/>
        <v>0</v>
      </c>
      <c r="U11" s="20" t="e">
        <f t="shared" si="2"/>
        <v>#DIV/0!</v>
      </c>
    </row>
    <row r="12" spans="1:21" x14ac:dyDescent="0.3">
      <c r="A12" s="11" t="s">
        <v>44</v>
      </c>
      <c r="B12" s="11" t="s">
        <v>45</v>
      </c>
      <c r="C12" s="12">
        <v>0</v>
      </c>
      <c r="D12" s="13">
        <v>4.6805391470734206</v>
      </c>
      <c r="E12" s="14">
        <f t="shared" si="0"/>
        <v>0</v>
      </c>
      <c r="F12" s="15">
        <v>0</v>
      </c>
      <c r="G12" s="15">
        <v>0</v>
      </c>
      <c r="H12" s="15">
        <v>0</v>
      </c>
      <c r="I12" s="17">
        <f t="shared" si="3"/>
        <v>0</v>
      </c>
      <c r="J12" s="18">
        <f>C12-G12</f>
        <v>0</v>
      </c>
      <c r="K12" s="19">
        <f t="shared" si="9"/>
        <v>0</v>
      </c>
      <c r="L12" s="20" t="e">
        <f t="shared" si="5"/>
        <v>#DIV/0!</v>
      </c>
      <c r="M12" s="21">
        <v>0</v>
      </c>
      <c r="N12" s="22">
        <v>0</v>
      </c>
      <c r="O12" s="21">
        <v>0</v>
      </c>
      <c r="P12" s="21">
        <v>0</v>
      </c>
      <c r="Q12" s="21">
        <v>0</v>
      </c>
      <c r="R12" s="21">
        <f t="shared" si="6"/>
        <v>0</v>
      </c>
      <c r="S12" s="24">
        <f t="shared" si="7"/>
        <v>0</v>
      </c>
      <c r="T12" s="24">
        <f t="shared" si="8"/>
        <v>0</v>
      </c>
      <c r="U12" s="20" t="e">
        <f t="shared" si="2"/>
        <v>#DIV/0!</v>
      </c>
    </row>
    <row r="13" spans="1:21" x14ac:dyDescent="0.3">
      <c r="A13" s="28">
        <v>60000000032802</v>
      </c>
      <c r="B13" s="11" t="s">
        <v>46</v>
      </c>
      <c r="C13" s="12">
        <v>0</v>
      </c>
      <c r="D13" s="13">
        <v>9.26</v>
      </c>
      <c r="E13" s="14">
        <f t="shared" si="0"/>
        <v>0</v>
      </c>
      <c r="F13" s="15">
        <v>0</v>
      </c>
      <c r="G13" s="15">
        <v>0</v>
      </c>
      <c r="H13" s="15">
        <v>0</v>
      </c>
      <c r="I13" s="17">
        <f t="shared" si="3"/>
        <v>0</v>
      </c>
      <c r="J13" s="18">
        <f t="shared" si="4"/>
        <v>0</v>
      </c>
      <c r="K13" s="19">
        <f t="shared" si="9"/>
        <v>0</v>
      </c>
      <c r="L13" s="20" t="e">
        <f t="shared" si="5"/>
        <v>#DIV/0!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f t="shared" si="6"/>
        <v>0</v>
      </c>
      <c r="S13" s="24">
        <f t="shared" si="7"/>
        <v>0</v>
      </c>
      <c r="T13" s="24">
        <f t="shared" si="8"/>
        <v>0</v>
      </c>
      <c r="U13" s="20" t="e">
        <f t="shared" si="2"/>
        <v>#DIV/0!</v>
      </c>
    </row>
    <row r="14" spans="1:21" x14ac:dyDescent="0.3">
      <c r="A14" s="11" t="s">
        <v>47</v>
      </c>
      <c r="B14" s="11" t="s">
        <v>48</v>
      </c>
      <c r="C14" s="12">
        <v>0</v>
      </c>
      <c r="D14" s="13">
        <v>8.9388782058969483</v>
      </c>
      <c r="E14" s="14">
        <f t="shared" si="0"/>
        <v>0</v>
      </c>
      <c r="F14" s="15">
        <v>0</v>
      </c>
      <c r="G14" s="15">
        <v>0</v>
      </c>
      <c r="H14" s="15">
        <v>0</v>
      </c>
      <c r="I14" s="17">
        <f t="shared" si="3"/>
        <v>0</v>
      </c>
      <c r="J14" s="18">
        <f t="shared" si="4"/>
        <v>0</v>
      </c>
      <c r="K14" s="19">
        <f t="shared" si="9"/>
        <v>0</v>
      </c>
      <c r="L14" s="20" t="e">
        <f t="shared" si="5"/>
        <v>#DIV/0!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f t="shared" si="6"/>
        <v>0</v>
      </c>
      <c r="S14" s="24">
        <f t="shared" si="7"/>
        <v>0</v>
      </c>
      <c r="T14" s="24">
        <f t="shared" si="8"/>
        <v>0</v>
      </c>
      <c r="U14" s="20" t="e">
        <f t="shared" si="2"/>
        <v>#DIV/0!</v>
      </c>
    </row>
    <row r="15" spans="1:21" x14ac:dyDescent="0.3">
      <c r="A15" s="29" t="s">
        <v>49</v>
      </c>
      <c r="B15" s="30" t="s">
        <v>50</v>
      </c>
      <c r="C15" s="12">
        <v>0</v>
      </c>
      <c r="D15" s="13">
        <v>6.7956857705540301</v>
      </c>
      <c r="E15" s="14">
        <f t="shared" si="0"/>
        <v>0</v>
      </c>
      <c r="F15" s="15">
        <v>0</v>
      </c>
      <c r="G15" s="31">
        <v>0</v>
      </c>
      <c r="H15" s="15">
        <v>0</v>
      </c>
      <c r="I15" s="17">
        <f t="shared" si="3"/>
        <v>0</v>
      </c>
      <c r="J15" s="18">
        <f t="shared" si="4"/>
        <v>0</v>
      </c>
      <c r="K15" s="19">
        <f t="shared" si="9"/>
        <v>0</v>
      </c>
      <c r="L15" s="20" t="e">
        <f t="shared" si="5"/>
        <v>#DIV/0!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f t="shared" si="6"/>
        <v>0</v>
      </c>
      <c r="S15" s="24">
        <f t="shared" si="7"/>
        <v>0</v>
      </c>
      <c r="T15" s="24">
        <f t="shared" si="8"/>
        <v>0</v>
      </c>
      <c r="U15" s="20" t="e">
        <f t="shared" si="2"/>
        <v>#DIV/0!</v>
      </c>
    </row>
    <row r="16" spans="1:21" x14ac:dyDescent="0.3">
      <c r="A16" s="29" t="s">
        <v>51</v>
      </c>
      <c r="B16" s="30" t="s">
        <v>52</v>
      </c>
      <c r="C16" s="12">
        <v>0</v>
      </c>
      <c r="D16" s="13">
        <v>10.033574703112851</v>
      </c>
      <c r="E16" s="14">
        <f t="shared" si="0"/>
        <v>0</v>
      </c>
      <c r="F16" s="15">
        <v>0</v>
      </c>
      <c r="G16" s="31">
        <v>0</v>
      </c>
      <c r="H16" s="15">
        <v>0</v>
      </c>
      <c r="I16" s="17">
        <f t="shared" si="3"/>
        <v>0</v>
      </c>
      <c r="J16" s="18">
        <f t="shared" si="4"/>
        <v>0</v>
      </c>
      <c r="K16" s="19">
        <f t="shared" si="9"/>
        <v>0</v>
      </c>
      <c r="L16" s="20" t="e">
        <f t="shared" si="5"/>
        <v>#DIV/0!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f t="shared" si="6"/>
        <v>0</v>
      </c>
      <c r="S16" s="24">
        <f t="shared" si="7"/>
        <v>0</v>
      </c>
      <c r="T16" s="24">
        <f t="shared" si="8"/>
        <v>0</v>
      </c>
      <c r="U16" s="20" t="e">
        <f t="shared" si="2"/>
        <v>#DIV/0!</v>
      </c>
    </row>
    <row r="17" spans="1:21" x14ac:dyDescent="0.3">
      <c r="A17" s="11" t="s">
        <v>53</v>
      </c>
      <c r="B17" s="11" t="s">
        <v>54</v>
      </c>
      <c r="C17" s="12">
        <v>0</v>
      </c>
      <c r="D17" s="13">
        <v>12.061373764720482</v>
      </c>
      <c r="E17" s="14">
        <f t="shared" si="0"/>
        <v>0</v>
      </c>
      <c r="F17" s="15">
        <v>0</v>
      </c>
      <c r="G17" s="31">
        <v>0</v>
      </c>
      <c r="H17" s="15">
        <v>0</v>
      </c>
      <c r="I17" s="17">
        <f t="shared" si="3"/>
        <v>0</v>
      </c>
      <c r="J17" s="18">
        <f t="shared" si="4"/>
        <v>0</v>
      </c>
      <c r="K17" s="19">
        <f t="shared" si="9"/>
        <v>0</v>
      </c>
      <c r="L17" s="20" t="e">
        <f t="shared" si="5"/>
        <v>#DIV/0!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f t="shared" si="6"/>
        <v>0</v>
      </c>
      <c r="S17" s="24">
        <f t="shared" si="7"/>
        <v>0</v>
      </c>
      <c r="T17" s="24">
        <f t="shared" si="8"/>
        <v>0</v>
      </c>
      <c r="U17" s="20" t="e">
        <f t="shared" si="2"/>
        <v>#DIV/0!</v>
      </c>
    </row>
    <row r="18" spans="1:21" x14ac:dyDescent="0.3">
      <c r="A18" s="11" t="s">
        <v>55</v>
      </c>
      <c r="B18" s="11" t="s">
        <v>56</v>
      </c>
      <c r="C18" s="12">
        <v>400000</v>
      </c>
      <c r="D18" s="26">
        <v>1.3029343529557731</v>
      </c>
      <c r="E18" s="12">
        <f t="shared" si="0"/>
        <v>521173.74118230923</v>
      </c>
      <c r="F18" s="15">
        <v>892543</v>
      </c>
      <c r="G18" s="15">
        <v>0</v>
      </c>
      <c r="H18" s="15">
        <v>0</v>
      </c>
      <c r="I18" s="17">
        <f>F18+H18</f>
        <v>892543</v>
      </c>
      <c r="J18" s="18">
        <f t="shared" si="4"/>
        <v>400000</v>
      </c>
      <c r="K18" s="19">
        <f t="shared" si="9"/>
        <v>0</v>
      </c>
      <c r="L18" s="20">
        <f t="shared" si="5"/>
        <v>0</v>
      </c>
      <c r="M18" s="21">
        <v>0</v>
      </c>
      <c r="N18" s="22">
        <v>0</v>
      </c>
      <c r="O18" s="21">
        <v>0</v>
      </c>
      <c r="P18" s="21">
        <v>0</v>
      </c>
      <c r="Q18" s="21">
        <v>0</v>
      </c>
      <c r="R18" s="21">
        <f t="shared" si="6"/>
        <v>0</v>
      </c>
      <c r="S18" s="24">
        <f t="shared" si="7"/>
        <v>892543</v>
      </c>
      <c r="T18" s="24">
        <f t="shared" si="8"/>
        <v>492543</v>
      </c>
      <c r="U18" s="20">
        <f t="shared" si="2"/>
        <v>2.2313575000000001</v>
      </c>
    </row>
    <row r="19" spans="1:21" x14ac:dyDescent="0.3">
      <c r="A19" s="27" t="s">
        <v>57</v>
      </c>
      <c r="B19" s="11" t="s">
        <v>58</v>
      </c>
      <c r="C19" s="12">
        <v>0</v>
      </c>
      <c r="D19" s="13">
        <v>3.0573254068481477</v>
      </c>
      <c r="E19" s="14">
        <f>C19*D19</f>
        <v>0</v>
      </c>
      <c r="F19" s="15">
        <v>0</v>
      </c>
      <c r="G19" s="15">
        <v>0</v>
      </c>
      <c r="H19" s="15">
        <v>0</v>
      </c>
      <c r="I19" s="17">
        <f>F19+H19</f>
        <v>0</v>
      </c>
      <c r="J19" s="18">
        <f>C19-G19</f>
        <v>0</v>
      </c>
      <c r="K19" s="19">
        <f t="shared" si="9"/>
        <v>0</v>
      </c>
      <c r="L19" s="20" t="e">
        <f t="shared" si="5"/>
        <v>#DIV/0!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f>M19+N19+O19+P19+Q19</f>
        <v>0</v>
      </c>
      <c r="S19" s="24">
        <f>G19+I19+R19</f>
        <v>0</v>
      </c>
      <c r="T19" s="24">
        <f>S19-C19</f>
        <v>0</v>
      </c>
      <c r="U19" s="20" t="e">
        <f>S19/C19</f>
        <v>#DIV/0!</v>
      </c>
    </row>
    <row r="20" spans="1:21" ht="15.6" x14ac:dyDescent="0.3">
      <c r="A20" s="32" t="s">
        <v>59</v>
      </c>
      <c r="B20" s="32"/>
      <c r="C20" s="33">
        <f>SUM(C3:C19)</f>
        <v>2271088</v>
      </c>
      <c r="D20" s="34"/>
      <c r="E20" s="35">
        <f t="shared" ref="E20:K20" si="10">SUM(E3:E19)</f>
        <v>3700722.4034876204</v>
      </c>
      <c r="F20" s="36">
        <f t="shared" si="10"/>
        <v>892543</v>
      </c>
      <c r="G20" s="36">
        <f t="shared" si="10"/>
        <v>1035265</v>
      </c>
      <c r="H20" s="36">
        <f t="shared" si="10"/>
        <v>253094</v>
      </c>
      <c r="I20" s="37">
        <f t="shared" si="10"/>
        <v>1145637</v>
      </c>
      <c r="J20" s="38">
        <f t="shared" si="10"/>
        <v>1235823</v>
      </c>
      <c r="K20" s="38">
        <f t="shared" si="10"/>
        <v>1944956.6646830523</v>
      </c>
      <c r="L20" s="20">
        <f t="shared" si="5"/>
        <v>0.52556135062983755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f>M20+N20+O20+P20+Q20</f>
        <v>0</v>
      </c>
      <c r="S20" s="24">
        <f>G20+I20+R20</f>
        <v>2180902</v>
      </c>
      <c r="T20" s="39"/>
    </row>
  </sheetData>
  <conditionalFormatting sqref="U3:U19 L3:L20">
    <cfRule type="cellIs" dxfId="332" priority="7" operator="between">
      <formula>0.8</formula>
      <formula>1</formula>
    </cfRule>
    <cfRule type="cellIs" dxfId="331" priority="8" operator="lessThan">
      <formula>0.8</formula>
    </cfRule>
    <cfRule type="cellIs" dxfId="330" priority="9" operator="greaterThan">
      <formula>1</formula>
    </cfRule>
  </conditionalFormatting>
  <conditionalFormatting sqref="L13">
    <cfRule type="cellIs" dxfId="329" priority="4" operator="between">
      <formula>0.8</formula>
      <formula>1</formula>
    </cfRule>
    <cfRule type="cellIs" dxfId="328" priority="5" operator="lessThan">
      <formula>0.8</formula>
    </cfRule>
    <cfRule type="cellIs" dxfId="327" priority="6" operator="greaterThan">
      <formula>1</formula>
    </cfRule>
  </conditionalFormatting>
  <conditionalFormatting sqref="U13">
    <cfRule type="cellIs" dxfId="326" priority="1" operator="between">
      <formula>0.8</formula>
      <formula>1</formula>
    </cfRule>
    <cfRule type="cellIs" dxfId="325" priority="2" operator="lessThan">
      <formula>0.8</formula>
    </cfRule>
    <cfRule type="cellIs" dxfId="324" priority="3" operator="greaterThan">
      <formula>1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2F41E-FCE5-4610-A5F1-140B8BF970EF}">
  <dimension ref="A1:X20"/>
  <sheetViews>
    <sheetView topLeftCell="D1" workbookViewId="0">
      <selection activeCell="M25" sqref="M25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102</v>
      </c>
      <c r="L2" s="7" t="s">
        <v>14</v>
      </c>
      <c r="M2" s="7" t="s">
        <v>103</v>
      </c>
      <c r="N2" s="7" t="s">
        <v>15</v>
      </c>
      <c r="O2" s="7" t="s">
        <v>16</v>
      </c>
      <c r="P2" s="8" t="s">
        <v>92</v>
      </c>
      <c r="Q2" s="9" t="s">
        <v>78</v>
      </c>
      <c r="R2" s="9" t="s">
        <v>79</v>
      </c>
      <c r="S2" s="9" t="s">
        <v>80</v>
      </c>
      <c r="T2" s="8" t="s">
        <v>91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15">
        <v>0</v>
      </c>
      <c r="H3" s="62">
        <f t="shared" ref="H3:H10" si="1">F3+G3</f>
        <v>0</v>
      </c>
      <c r="I3" s="61">
        <v>167857</v>
      </c>
      <c r="J3" s="62">
        <v>0</v>
      </c>
      <c r="K3" s="17">
        <f>H3+J3</f>
        <v>0</v>
      </c>
      <c r="L3" s="18">
        <f>C3-I3</f>
        <v>72110</v>
      </c>
      <c r="M3" s="18">
        <f>D3*L3</f>
        <v>208569.38182281726</v>
      </c>
      <c r="N3" s="19">
        <f t="shared" ref="N3" si="2">+I3*D3</f>
        <v>485505.90382239129</v>
      </c>
      <c r="O3" s="20">
        <f>N3/E3</f>
        <v>0.69950034796451177</v>
      </c>
      <c r="P3" s="21">
        <v>0</v>
      </c>
      <c r="Q3" s="70">
        <v>0</v>
      </c>
      <c r="R3" s="21">
        <v>0</v>
      </c>
      <c r="S3" s="21">
        <v>74000</v>
      </c>
      <c r="T3" s="65">
        <v>185000</v>
      </c>
      <c r="U3" s="21">
        <f>P3+Q3+R3+S3+T3</f>
        <v>259000</v>
      </c>
      <c r="V3" s="24">
        <f>I3+K3+U3</f>
        <v>426857</v>
      </c>
      <c r="W3" s="24">
        <f>V3-C3</f>
        <v>186890</v>
      </c>
      <c r="X3" s="20">
        <f t="shared" ref="X3:X18" si="3">V3/C3</f>
        <v>1.7788154204536457</v>
      </c>
    </row>
    <row r="4" spans="1:24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 t="shared" si="1"/>
        <v>0</v>
      </c>
      <c r="I4" s="62">
        <v>0</v>
      </c>
      <c r="J4" s="62">
        <v>0</v>
      </c>
      <c r="K4" s="17">
        <f t="shared" ref="K4:K17" si="4">H4+J4</f>
        <v>0</v>
      </c>
      <c r="L4" s="18">
        <f t="shared" ref="L4:L18" si="5">C4-I4</f>
        <v>0</v>
      </c>
      <c r="M4" s="18">
        <f t="shared" ref="M4:M19" si="6">D4*L4</f>
        <v>0</v>
      </c>
      <c r="N4" s="19">
        <f>D4*I4</f>
        <v>0</v>
      </c>
      <c r="O4" s="20" t="e">
        <f t="shared" ref="O4:O20" si="7">N4/E4</f>
        <v>#DIV/0!</v>
      </c>
      <c r="P4" s="21">
        <v>0</v>
      </c>
      <c r="Q4" s="70">
        <v>0</v>
      </c>
      <c r="R4" s="21">
        <v>0</v>
      </c>
      <c r="S4" s="21">
        <v>0</v>
      </c>
      <c r="T4" s="65">
        <v>0</v>
      </c>
      <c r="U4" s="21">
        <f t="shared" ref="U4:U17" si="8">P4+Q4+R4+S4+T4</f>
        <v>0</v>
      </c>
      <c r="V4" s="24">
        <f t="shared" ref="V4:V18" si="9">I4+K4+U4</f>
        <v>0</v>
      </c>
      <c r="W4" s="24">
        <f t="shared" ref="W4:W18" si="10">V4-C4</f>
        <v>0</v>
      </c>
      <c r="X4" s="20" t="e">
        <f t="shared" si="3"/>
        <v>#DIV/0!</v>
      </c>
    </row>
    <row r="5" spans="1:24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si="1"/>
        <v>0</v>
      </c>
      <c r="I5" s="63">
        <v>0</v>
      </c>
      <c r="J5" s="62">
        <v>0</v>
      </c>
      <c r="K5" s="17">
        <f t="shared" si="4"/>
        <v>0</v>
      </c>
      <c r="L5" s="18">
        <f t="shared" si="5"/>
        <v>232800</v>
      </c>
      <c r="M5" s="18">
        <f t="shared" si="6"/>
        <v>246768</v>
      </c>
      <c r="N5" s="19">
        <f t="shared" ref="N5:N19" si="11">+I5*D5</f>
        <v>0</v>
      </c>
      <c r="O5" s="20">
        <f t="shared" si="7"/>
        <v>0</v>
      </c>
      <c r="P5" s="21">
        <v>0</v>
      </c>
      <c r="Q5" s="70">
        <v>0</v>
      </c>
      <c r="R5" s="21">
        <v>0</v>
      </c>
      <c r="S5" s="21">
        <v>0</v>
      </c>
      <c r="T5" s="65">
        <v>312000</v>
      </c>
      <c r="U5" s="21">
        <f t="shared" si="8"/>
        <v>312000</v>
      </c>
      <c r="V5" s="24">
        <f t="shared" si="9"/>
        <v>312000</v>
      </c>
      <c r="W5" s="24">
        <f>V5-C5</f>
        <v>79200</v>
      </c>
      <c r="X5" s="20">
        <f t="shared" si="3"/>
        <v>1.3402061855670102</v>
      </c>
    </row>
    <row r="6" spans="1:24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15">
        <v>0</v>
      </c>
      <c r="H6" s="62">
        <f t="shared" si="1"/>
        <v>0</v>
      </c>
      <c r="I6" s="63">
        <v>386660</v>
      </c>
      <c r="J6" s="62">
        <v>232078</v>
      </c>
      <c r="K6" s="17">
        <f t="shared" si="4"/>
        <v>232078</v>
      </c>
      <c r="L6" s="18">
        <f t="shared" si="5"/>
        <v>466944</v>
      </c>
      <c r="M6" s="18">
        <f t="shared" si="6"/>
        <v>1013118.1515061097</v>
      </c>
      <c r="N6" s="19">
        <f t="shared" si="11"/>
        <v>838927.71823034971</v>
      </c>
      <c r="O6" s="20">
        <f t="shared" si="7"/>
        <v>0.45297350996480806</v>
      </c>
      <c r="P6" s="21">
        <v>0</v>
      </c>
      <c r="Q6" s="70">
        <v>0</v>
      </c>
      <c r="R6" s="21">
        <v>0</v>
      </c>
      <c r="S6" s="21">
        <v>0</v>
      </c>
      <c r="T6" s="25">
        <v>234000</v>
      </c>
      <c r="U6" s="21">
        <f t="shared" si="8"/>
        <v>234000</v>
      </c>
      <c r="V6" s="24">
        <f t="shared" si="9"/>
        <v>852738</v>
      </c>
      <c r="W6" s="24">
        <f t="shared" si="10"/>
        <v>-866</v>
      </c>
      <c r="X6" s="20">
        <f t="shared" si="3"/>
        <v>0.99898547804368298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1"/>
        <v>0</v>
      </c>
      <c r="I7" s="63">
        <v>0</v>
      </c>
      <c r="J7" s="62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7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125252</v>
      </c>
      <c r="J8" s="61">
        <v>0</v>
      </c>
      <c r="K8" s="17">
        <f>H8+J8</f>
        <v>0</v>
      </c>
      <c r="L8" s="18">
        <f t="shared" si="5"/>
        <v>311240</v>
      </c>
      <c r="M8" s="18">
        <f t="shared" si="6"/>
        <v>355756.05303277832</v>
      </c>
      <c r="N8" s="19">
        <f t="shared" si="11"/>
        <v>143166.55042559293</v>
      </c>
      <c r="O8" s="20">
        <f t="shared" si="7"/>
        <v>0.28695142179009003</v>
      </c>
      <c r="P8" s="21">
        <v>0</v>
      </c>
      <c r="Q8" s="70">
        <v>0</v>
      </c>
      <c r="R8" s="21">
        <v>0</v>
      </c>
      <c r="S8" s="21">
        <v>157000</v>
      </c>
      <c r="T8" s="65">
        <v>157000</v>
      </c>
      <c r="U8" s="21">
        <f t="shared" si="8"/>
        <v>314000</v>
      </c>
      <c r="V8" s="24">
        <f t="shared" si="9"/>
        <v>439252</v>
      </c>
      <c r="W8" s="24">
        <f t="shared" si="10"/>
        <v>2760</v>
      </c>
      <c r="X8" s="20">
        <f t="shared" si="3"/>
        <v>1.0063231399430002</v>
      </c>
    </row>
    <row r="9" spans="1:24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88211</v>
      </c>
      <c r="G9" s="15">
        <v>258104</v>
      </c>
      <c r="H9" s="62">
        <f t="shared" si="1"/>
        <v>346315</v>
      </c>
      <c r="I9" s="62">
        <v>337451</v>
      </c>
      <c r="J9" s="62">
        <v>0</v>
      </c>
      <c r="K9" s="17">
        <f>H9+J9</f>
        <v>346315</v>
      </c>
      <c r="L9" s="18">
        <f t="shared" si="5"/>
        <v>0</v>
      </c>
      <c r="M9" s="18">
        <f t="shared" si="6"/>
        <v>0</v>
      </c>
      <c r="N9" s="19">
        <f t="shared" si="11"/>
        <v>214020.89268298435</v>
      </c>
      <c r="O9" s="20">
        <f t="shared" si="7"/>
        <v>1</v>
      </c>
      <c r="P9" s="21">
        <v>0</v>
      </c>
      <c r="Q9" s="70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683766</v>
      </c>
      <c r="W9" s="24">
        <f t="shared" si="10"/>
        <v>346315</v>
      </c>
      <c r="X9" s="20">
        <f t="shared" si="3"/>
        <v>2.0262675173580758</v>
      </c>
    </row>
    <row r="10" spans="1:24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61">
        <v>0</v>
      </c>
      <c r="K10" s="17">
        <f>H10+J10</f>
        <v>0</v>
      </c>
      <c r="L10" s="18">
        <f t="shared" si="5"/>
        <v>261900</v>
      </c>
      <c r="M10" s="18">
        <f t="shared" si="6"/>
        <v>234014.99860970519</v>
      </c>
      <c r="N10" s="19">
        <f t="shared" si="11"/>
        <v>0</v>
      </c>
      <c r="O10" s="20">
        <f t="shared" si="7"/>
        <v>0</v>
      </c>
      <c r="P10" s="21">
        <v>0</v>
      </c>
      <c r="Q10" s="22">
        <v>0</v>
      </c>
      <c r="R10" s="21">
        <v>0</v>
      </c>
      <c r="S10" s="21">
        <v>0</v>
      </c>
      <c r="T10" s="65">
        <v>0</v>
      </c>
      <c r="U10" s="21">
        <f t="shared" si="8"/>
        <v>0</v>
      </c>
      <c r="V10" s="24">
        <f t="shared" si="9"/>
        <v>0</v>
      </c>
      <c r="W10" s="24">
        <f t="shared" si="10"/>
        <v>-261900</v>
      </c>
      <c r="X10" s="20">
        <f t="shared" si="3"/>
        <v>0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62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33933</v>
      </c>
      <c r="G12" s="15">
        <v>0</v>
      </c>
      <c r="H12" s="62">
        <f t="shared" ref="H12:H19" si="12">F12+G12</f>
        <v>33933</v>
      </c>
      <c r="I12" s="63">
        <v>0</v>
      </c>
      <c r="J12" s="62">
        <v>0</v>
      </c>
      <c r="K12" s="17">
        <f t="shared" si="4"/>
        <v>33933</v>
      </c>
      <c r="L12" s="18">
        <f>C12-I12</f>
        <v>34000</v>
      </c>
      <c r="M12" s="18">
        <f t="shared" si="6"/>
        <v>134980</v>
      </c>
      <c r="N12" s="19">
        <f t="shared" si="11"/>
        <v>0</v>
      </c>
      <c r="O12" s="20">
        <f t="shared" si="7"/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f t="shared" si="8"/>
        <v>0</v>
      </c>
      <c r="V12" s="24">
        <f t="shared" si="9"/>
        <v>33933</v>
      </c>
      <c r="W12" s="24">
        <f t="shared" si="10"/>
        <v>-67</v>
      </c>
      <c r="X12" s="20">
        <f t="shared" si="3"/>
        <v>0.99802941176470583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34974</v>
      </c>
      <c r="G13" s="15">
        <v>0</v>
      </c>
      <c r="H13" s="62">
        <f t="shared" si="12"/>
        <v>34974</v>
      </c>
      <c r="I13" s="63">
        <v>0</v>
      </c>
      <c r="J13" s="62">
        <v>0</v>
      </c>
      <c r="K13" s="17">
        <f t="shared" si="4"/>
        <v>34974</v>
      </c>
      <c r="L13" s="18">
        <f t="shared" si="5"/>
        <v>17950</v>
      </c>
      <c r="M13" s="18">
        <f t="shared" si="6"/>
        <v>149703</v>
      </c>
      <c r="N13" s="19">
        <f t="shared" si="11"/>
        <v>0</v>
      </c>
      <c r="O13" s="20">
        <f t="shared" si="7"/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34974</v>
      </c>
      <c r="W13" s="24">
        <f t="shared" si="10"/>
        <v>17024</v>
      </c>
      <c r="X13" s="20">
        <f t="shared" si="3"/>
        <v>1.9484122562674095</v>
      </c>
    </row>
    <row r="14" spans="1:24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32484</v>
      </c>
      <c r="G14" s="15">
        <v>0</v>
      </c>
      <c r="H14" s="62">
        <f t="shared" si="12"/>
        <v>32484</v>
      </c>
      <c r="I14" s="63">
        <v>0</v>
      </c>
      <c r="J14" s="62">
        <v>0</v>
      </c>
      <c r="K14" s="17">
        <f t="shared" si="4"/>
        <v>32484</v>
      </c>
      <c r="L14" s="18">
        <f t="shared" si="5"/>
        <v>33800</v>
      </c>
      <c r="M14" s="18">
        <f t="shared" si="6"/>
        <v>246740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32484</v>
      </c>
      <c r="W14" s="24">
        <f t="shared" si="10"/>
        <v>-1316</v>
      </c>
      <c r="X14" s="20">
        <f t="shared" si="3"/>
        <v>0.96106508875739649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1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1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 t="shared" si="8"/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1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974568</v>
      </c>
      <c r="G18" s="15">
        <v>0</v>
      </c>
      <c r="H18" s="62">
        <f t="shared" si="12"/>
        <v>974568</v>
      </c>
      <c r="I18" s="15">
        <v>100378</v>
      </c>
      <c r="J18" s="15">
        <v>0</v>
      </c>
      <c r="K18" s="17">
        <f>H18+J18</f>
        <v>974568</v>
      </c>
      <c r="L18" s="18">
        <f t="shared" si="5"/>
        <v>394622</v>
      </c>
      <c r="M18" s="18">
        <f t="shared" si="6"/>
        <v>457761.51999999996</v>
      </c>
      <c r="N18" s="19">
        <f t="shared" si="11"/>
        <v>116438.48</v>
      </c>
      <c r="O18" s="20">
        <f t="shared" si="7"/>
        <v>0.20278383838383837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v>442000</v>
      </c>
      <c r="V18" s="24">
        <f t="shared" si="9"/>
        <v>1516946</v>
      </c>
      <c r="W18" s="24">
        <f t="shared" si="10"/>
        <v>1021946</v>
      </c>
      <c r="X18" s="20">
        <f t="shared" si="3"/>
        <v>3.0645373737373736</v>
      </c>
    </row>
    <row r="19" spans="1:24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N20" si="13">SUM(E3:E19)</f>
        <v>4845470.6501327287</v>
      </c>
      <c r="F20" s="36">
        <f>SUM(F3:F19)</f>
        <v>1164170</v>
      </c>
      <c r="G20" s="36">
        <f>SUM(G3:G19)</f>
        <v>258104</v>
      </c>
      <c r="H20" s="36">
        <f t="shared" si="13"/>
        <v>1422274</v>
      </c>
      <c r="I20" s="48">
        <f t="shared" si="13"/>
        <v>1117598</v>
      </c>
      <c r="J20" s="36">
        <f t="shared" si="13"/>
        <v>232078</v>
      </c>
      <c r="K20" s="37">
        <f t="shared" si="13"/>
        <v>1654352</v>
      </c>
      <c r="L20" s="38">
        <f t="shared" si="13"/>
        <v>1825366</v>
      </c>
      <c r="M20" s="38">
        <f>SUM(M3:M19)</f>
        <v>3047411.1049714102</v>
      </c>
      <c r="N20" s="38">
        <f t="shared" si="13"/>
        <v>1798059.5451613185</v>
      </c>
      <c r="O20" s="20">
        <f t="shared" si="7"/>
        <v>0.37108047390856974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2771950</v>
      </c>
      <c r="W20" s="39"/>
    </row>
  </sheetData>
  <conditionalFormatting sqref="X3:X19 O3:O20">
    <cfRule type="cellIs" dxfId="89" priority="7" operator="between">
      <formula>0.8</formula>
      <formula>1</formula>
    </cfRule>
    <cfRule type="cellIs" dxfId="88" priority="8" operator="lessThan">
      <formula>0.8</formula>
    </cfRule>
    <cfRule type="cellIs" dxfId="87" priority="9" operator="greaterThan">
      <formula>1</formula>
    </cfRule>
  </conditionalFormatting>
  <conditionalFormatting sqref="O13">
    <cfRule type="cellIs" dxfId="86" priority="4" operator="between">
      <formula>0.8</formula>
      <formula>1</formula>
    </cfRule>
    <cfRule type="cellIs" dxfId="85" priority="5" operator="lessThan">
      <formula>0.8</formula>
    </cfRule>
    <cfRule type="cellIs" dxfId="84" priority="6" operator="greaterThan">
      <formula>1</formula>
    </cfRule>
  </conditionalFormatting>
  <conditionalFormatting sqref="X13">
    <cfRule type="cellIs" dxfId="83" priority="1" operator="between">
      <formula>0.8</formula>
      <formula>1</formula>
    </cfRule>
    <cfRule type="cellIs" dxfId="82" priority="2" operator="lessThan">
      <formula>0.8</formula>
    </cfRule>
    <cfRule type="cellIs" dxfId="81" priority="3" operator="greaterThan">
      <formula>1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AA15-F14F-4E78-A3F5-074BA10E6672}">
  <dimension ref="A1:X20"/>
  <sheetViews>
    <sheetView workbookViewId="0">
      <selection activeCell="F23" sqref="F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104</v>
      </c>
      <c r="L2" s="7" t="s">
        <v>14</v>
      </c>
      <c r="M2" s="7" t="s">
        <v>103</v>
      </c>
      <c r="N2" s="7" t="s">
        <v>15</v>
      </c>
      <c r="O2" s="7" t="s">
        <v>16</v>
      </c>
      <c r="P2" s="8" t="s">
        <v>92</v>
      </c>
      <c r="Q2" s="9" t="s">
        <v>78</v>
      </c>
      <c r="R2" s="9" t="s">
        <v>79</v>
      </c>
      <c r="S2" s="9" t="s">
        <v>80</v>
      </c>
      <c r="T2" s="8" t="s">
        <v>91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15">
        <v>0</v>
      </c>
      <c r="H3" s="62">
        <f t="shared" ref="H3:H10" si="1">F3+G3</f>
        <v>0</v>
      </c>
      <c r="I3" s="61">
        <v>167857</v>
      </c>
      <c r="J3" s="62">
        <v>0</v>
      </c>
      <c r="K3" s="17">
        <f>H3+J3</f>
        <v>0</v>
      </c>
      <c r="L3" s="18">
        <f>C3-I3</f>
        <v>72110</v>
      </c>
      <c r="M3" s="18">
        <f>D3*L3</f>
        <v>208569.38182281726</v>
      </c>
      <c r="N3" s="19">
        <f t="shared" ref="N3" si="2">+I3*D3</f>
        <v>485505.90382239129</v>
      </c>
      <c r="O3" s="20">
        <f>N3/E3</f>
        <v>0.69950034796451177</v>
      </c>
      <c r="P3" s="21">
        <v>0</v>
      </c>
      <c r="Q3" s="70">
        <v>0</v>
      </c>
      <c r="R3" s="21">
        <v>0</v>
      </c>
      <c r="S3" s="21">
        <v>74000</v>
      </c>
      <c r="T3" s="65">
        <v>185000</v>
      </c>
      <c r="U3" s="21">
        <f>P3+Q3+R3+S3+T3</f>
        <v>259000</v>
      </c>
      <c r="V3" s="24">
        <f>I3+K3+U3</f>
        <v>426857</v>
      </c>
      <c r="W3" s="24">
        <f>V3-C3</f>
        <v>186890</v>
      </c>
      <c r="X3" s="20">
        <f t="shared" ref="X3:X18" si="3">V3/C3</f>
        <v>1.7788154204536457</v>
      </c>
    </row>
    <row r="4" spans="1:24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 t="shared" si="1"/>
        <v>0</v>
      </c>
      <c r="I4" s="62">
        <v>0</v>
      </c>
      <c r="J4" s="62">
        <v>0</v>
      </c>
      <c r="K4" s="17">
        <f t="shared" ref="K4:K17" si="4">H4+J4</f>
        <v>0</v>
      </c>
      <c r="L4" s="18">
        <f t="shared" ref="L4:L18" si="5">C4-I4</f>
        <v>0</v>
      </c>
      <c r="M4" s="18">
        <f t="shared" ref="M4:M19" si="6">D4*L4</f>
        <v>0</v>
      </c>
      <c r="N4" s="19">
        <f>D4*I4</f>
        <v>0</v>
      </c>
      <c r="O4" s="20" t="e">
        <f t="shared" ref="O4:O20" si="7">N4/E4</f>
        <v>#DIV/0!</v>
      </c>
      <c r="P4" s="21">
        <v>0</v>
      </c>
      <c r="Q4" s="70">
        <v>0</v>
      </c>
      <c r="R4" s="21">
        <v>0</v>
      </c>
      <c r="S4" s="21">
        <v>0</v>
      </c>
      <c r="T4" s="65">
        <v>0</v>
      </c>
      <c r="U4" s="21">
        <f t="shared" ref="U4:U17" si="8">P4+Q4+R4+S4+T4</f>
        <v>0</v>
      </c>
      <c r="V4" s="24">
        <f t="shared" ref="V4:V18" si="9">I4+K4+U4</f>
        <v>0</v>
      </c>
      <c r="W4" s="24">
        <f t="shared" ref="W4:W18" si="10">V4-C4</f>
        <v>0</v>
      </c>
      <c r="X4" s="20" t="e">
        <f t="shared" si="3"/>
        <v>#DIV/0!</v>
      </c>
    </row>
    <row r="5" spans="1:24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si="1"/>
        <v>0</v>
      </c>
      <c r="I5" s="63">
        <v>0</v>
      </c>
      <c r="J5" s="62">
        <v>0</v>
      </c>
      <c r="K5" s="17">
        <f t="shared" si="4"/>
        <v>0</v>
      </c>
      <c r="L5" s="18">
        <f t="shared" si="5"/>
        <v>232800</v>
      </c>
      <c r="M5" s="18">
        <f t="shared" si="6"/>
        <v>246768</v>
      </c>
      <c r="N5" s="19">
        <f t="shared" ref="N5:N19" si="11">+I5*D5</f>
        <v>0</v>
      </c>
      <c r="O5" s="20">
        <f t="shared" si="7"/>
        <v>0</v>
      </c>
      <c r="P5" s="21">
        <v>0</v>
      </c>
      <c r="Q5" s="70">
        <v>0</v>
      </c>
      <c r="R5" s="21">
        <v>0</v>
      </c>
      <c r="S5" s="21">
        <v>0</v>
      </c>
      <c r="T5" s="65">
        <v>312000</v>
      </c>
      <c r="U5" s="21">
        <f t="shared" si="8"/>
        <v>312000</v>
      </c>
      <c r="V5" s="24">
        <f t="shared" si="9"/>
        <v>312000</v>
      </c>
      <c r="W5" s="24">
        <f>V5-C5</f>
        <v>79200</v>
      </c>
      <c r="X5" s="20">
        <f t="shared" si="3"/>
        <v>1.3402061855670102</v>
      </c>
    </row>
    <row r="6" spans="1:24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15">
        <v>0</v>
      </c>
      <c r="H6" s="62">
        <f t="shared" si="1"/>
        <v>0</v>
      </c>
      <c r="I6" s="63">
        <v>618738</v>
      </c>
      <c r="J6" s="62">
        <v>0</v>
      </c>
      <c r="K6" s="17">
        <f t="shared" si="4"/>
        <v>0</v>
      </c>
      <c r="L6" s="18">
        <f t="shared" si="5"/>
        <v>234866</v>
      </c>
      <c r="M6" s="18">
        <f t="shared" si="6"/>
        <v>509583.6069670752</v>
      </c>
      <c r="N6" s="19">
        <f t="shared" si="11"/>
        <v>1342462.2627693843</v>
      </c>
      <c r="O6" s="20">
        <f t="shared" si="7"/>
        <v>0.72485367922362132</v>
      </c>
      <c r="P6" s="21">
        <v>0</v>
      </c>
      <c r="Q6" s="70">
        <v>0</v>
      </c>
      <c r="R6" s="21">
        <v>0</v>
      </c>
      <c r="S6" s="21">
        <v>0</v>
      </c>
      <c r="T6" s="25">
        <v>234000</v>
      </c>
      <c r="U6" s="21">
        <f t="shared" si="8"/>
        <v>234000</v>
      </c>
      <c r="V6" s="24">
        <f t="shared" si="9"/>
        <v>852738</v>
      </c>
      <c r="W6" s="24">
        <f t="shared" si="10"/>
        <v>-866</v>
      </c>
      <c r="X6" s="20">
        <f t="shared" si="3"/>
        <v>0.99898547804368298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1"/>
        <v>0</v>
      </c>
      <c r="I7" s="63">
        <v>0</v>
      </c>
      <c r="J7" s="62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7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125252</v>
      </c>
      <c r="J8" s="61">
        <v>0</v>
      </c>
      <c r="K8" s="17">
        <f>H8+J8</f>
        <v>0</v>
      </c>
      <c r="L8" s="18">
        <f t="shared" si="5"/>
        <v>311240</v>
      </c>
      <c r="M8" s="18">
        <f t="shared" si="6"/>
        <v>355756.05303277832</v>
      </c>
      <c r="N8" s="19">
        <f t="shared" si="11"/>
        <v>143166.55042559293</v>
      </c>
      <c r="O8" s="20">
        <f t="shared" si="7"/>
        <v>0.28695142179009003</v>
      </c>
      <c r="P8" s="21">
        <v>0</v>
      </c>
      <c r="Q8" s="70">
        <v>0</v>
      </c>
      <c r="R8" s="21">
        <v>0</v>
      </c>
      <c r="S8" s="21">
        <v>157000</v>
      </c>
      <c r="T8" s="65">
        <v>157000</v>
      </c>
      <c r="U8" s="21">
        <f t="shared" si="8"/>
        <v>314000</v>
      </c>
      <c r="V8" s="24">
        <f t="shared" si="9"/>
        <v>439252</v>
      </c>
      <c r="W8" s="24">
        <f t="shared" si="10"/>
        <v>2760</v>
      </c>
      <c r="X8" s="20">
        <f t="shared" si="3"/>
        <v>1.0063231399430002</v>
      </c>
    </row>
    <row r="9" spans="1:24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0</v>
      </c>
      <c r="G9" s="15">
        <v>346315</v>
      </c>
      <c r="H9" s="62">
        <f t="shared" si="1"/>
        <v>346315</v>
      </c>
      <c r="I9" s="62">
        <v>337451</v>
      </c>
      <c r="J9" s="62">
        <v>0</v>
      </c>
      <c r="K9" s="17">
        <f>H9+J9</f>
        <v>346315</v>
      </c>
      <c r="L9" s="18">
        <f t="shared" si="5"/>
        <v>0</v>
      </c>
      <c r="M9" s="18">
        <f t="shared" si="6"/>
        <v>0</v>
      </c>
      <c r="N9" s="19">
        <f t="shared" si="11"/>
        <v>214020.89268298435</v>
      </c>
      <c r="O9" s="20">
        <f t="shared" si="7"/>
        <v>1</v>
      </c>
      <c r="P9" s="21">
        <v>0</v>
      </c>
      <c r="Q9" s="70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683766</v>
      </c>
      <c r="W9" s="24">
        <f t="shared" si="10"/>
        <v>346315</v>
      </c>
      <c r="X9" s="20">
        <f t="shared" si="3"/>
        <v>2.0262675173580758</v>
      </c>
    </row>
    <row r="10" spans="1:24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61">
        <v>0</v>
      </c>
      <c r="K10" s="17">
        <f>H10+J10</f>
        <v>0</v>
      </c>
      <c r="L10" s="18">
        <f t="shared" si="5"/>
        <v>261900</v>
      </c>
      <c r="M10" s="18">
        <f t="shared" si="6"/>
        <v>234014.99860970519</v>
      </c>
      <c r="N10" s="19">
        <f t="shared" si="11"/>
        <v>0</v>
      </c>
      <c r="O10" s="20">
        <f t="shared" si="7"/>
        <v>0</v>
      </c>
      <c r="P10" s="21">
        <v>0</v>
      </c>
      <c r="Q10" s="22">
        <v>0</v>
      </c>
      <c r="R10" s="21">
        <v>0</v>
      </c>
      <c r="S10" s="21">
        <v>0</v>
      </c>
      <c r="T10" s="65">
        <v>0</v>
      </c>
      <c r="U10" s="21">
        <f t="shared" si="8"/>
        <v>0</v>
      </c>
      <c r="V10" s="24">
        <f t="shared" si="9"/>
        <v>0</v>
      </c>
      <c r="W10" s="24">
        <f t="shared" si="10"/>
        <v>-261900</v>
      </c>
      <c r="X10" s="20">
        <f t="shared" si="3"/>
        <v>0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62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53" t="s">
        <v>45</v>
      </c>
      <c r="C12" s="73">
        <v>34000</v>
      </c>
      <c r="D12" s="42">
        <v>3.97</v>
      </c>
      <c r="E12" s="14">
        <f t="shared" si="0"/>
        <v>134980</v>
      </c>
      <c r="F12" s="15">
        <v>33933</v>
      </c>
      <c r="G12" s="15">
        <v>0</v>
      </c>
      <c r="H12" s="62">
        <f t="shared" ref="H12:H19" si="12">F12+G12</f>
        <v>33933</v>
      </c>
      <c r="I12" s="63">
        <v>0</v>
      </c>
      <c r="J12" s="62">
        <v>0</v>
      </c>
      <c r="K12" s="17">
        <f t="shared" si="4"/>
        <v>33933</v>
      </c>
      <c r="L12" s="18">
        <f>C12-I12</f>
        <v>34000</v>
      </c>
      <c r="M12" s="18">
        <f t="shared" si="6"/>
        <v>134980</v>
      </c>
      <c r="N12" s="19">
        <f t="shared" si="11"/>
        <v>0</v>
      </c>
      <c r="O12" s="20">
        <f t="shared" si="7"/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f t="shared" si="8"/>
        <v>0</v>
      </c>
      <c r="V12" s="24">
        <f t="shared" si="9"/>
        <v>33933</v>
      </c>
      <c r="W12" s="24">
        <f t="shared" si="10"/>
        <v>-67</v>
      </c>
      <c r="X12" s="20">
        <f t="shared" si="3"/>
        <v>0.99802941176470583</v>
      </c>
    </row>
    <row r="13" spans="1:24" x14ac:dyDescent="0.3">
      <c r="A13" s="28">
        <v>60000000032802</v>
      </c>
      <c r="B13" s="53" t="s">
        <v>46</v>
      </c>
      <c r="C13" s="73">
        <v>17950</v>
      </c>
      <c r="D13" s="42">
        <v>8.34</v>
      </c>
      <c r="E13" s="14">
        <f t="shared" si="0"/>
        <v>149703</v>
      </c>
      <c r="F13" s="15">
        <v>34974</v>
      </c>
      <c r="G13" s="15">
        <v>0</v>
      </c>
      <c r="H13" s="62">
        <f t="shared" si="12"/>
        <v>34974</v>
      </c>
      <c r="I13" s="63">
        <v>0</v>
      </c>
      <c r="J13" s="62">
        <v>0</v>
      </c>
      <c r="K13" s="17">
        <f t="shared" si="4"/>
        <v>34974</v>
      </c>
      <c r="L13" s="18">
        <f t="shared" si="5"/>
        <v>17950</v>
      </c>
      <c r="M13" s="18">
        <f t="shared" si="6"/>
        <v>149703</v>
      </c>
      <c r="N13" s="19">
        <f t="shared" si="11"/>
        <v>0</v>
      </c>
      <c r="O13" s="20">
        <f t="shared" si="7"/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34974</v>
      </c>
      <c r="W13" s="24">
        <f t="shared" si="10"/>
        <v>17024</v>
      </c>
      <c r="X13" s="20">
        <f t="shared" si="3"/>
        <v>1.9484122562674095</v>
      </c>
    </row>
    <row r="14" spans="1:24" x14ac:dyDescent="0.3">
      <c r="A14" s="11" t="s">
        <v>47</v>
      </c>
      <c r="B14" s="53" t="s">
        <v>48</v>
      </c>
      <c r="C14" s="73">
        <v>33800</v>
      </c>
      <c r="D14" s="42">
        <v>7.3</v>
      </c>
      <c r="E14" s="14">
        <f t="shared" si="0"/>
        <v>246740</v>
      </c>
      <c r="F14" s="15">
        <v>32484</v>
      </c>
      <c r="G14" s="15">
        <v>0</v>
      </c>
      <c r="H14" s="62">
        <f t="shared" si="12"/>
        <v>32484</v>
      </c>
      <c r="I14" s="63">
        <v>0</v>
      </c>
      <c r="J14" s="62">
        <v>0</v>
      </c>
      <c r="K14" s="17">
        <f t="shared" si="4"/>
        <v>32484</v>
      </c>
      <c r="L14" s="18">
        <f t="shared" si="5"/>
        <v>33800</v>
      </c>
      <c r="M14" s="18">
        <f t="shared" si="6"/>
        <v>246740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32484</v>
      </c>
      <c r="W14" s="24">
        <f t="shared" si="10"/>
        <v>-1316</v>
      </c>
      <c r="X14" s="20">
        <f t="shared" si="3"/>
        <v>0.96106508875739649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1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1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 t="shared" si="8"/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1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974568</v>
      </c>
      <c r="G18" s="15">
        <v>0</v>
      </c>
      <c r="H18" s="62">
        <f t="shared" si="12"/>
        <v>974568</v>
      </c>
      <c r="I18" s="15">
        <v>100378</v>
      </c>
      <c r="J18" s="15">
        <v>0</v>
      </c>
      <c r="K18" s="17">
        <f>H18+J18</f>
        <v>974568</v>
      </c>
      <c r="L18" s="18">
        <f t="shared" si="5"/>
        <v>394622</v>
      </c>
      <c r="M18" s="18">
        <f t="shared" si="6"/>
        <v>457761.51999999996</v>
      </c>
      <c r="N18" s="19">
        <f t="shared" si="11"/>
        <v>116438.48</v>
      </c>
      <c r="O18" s="20">
        <f t="shared" si="7"/>
        <v>0.20278383838383837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v>442000</v>
      </c>
      <c r="V18" s="24">
        <f t="shared" si="9"/>
        <v>1516946</v>
      </c>
      <c r="W18" s="24">
        <f t="shared" si="10"/>
        <v>1021946</v>
      </c>
      <c r="X18" s="20">
        <f t="shared" si="3"/>
        <v>3.0645373737373736</v>
      </c>
    </row>
    <row r="19" spans="1:24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N20" si="13">SUM(E3:E19)</f>
        <v>4845470.6501327287</v>
      </c>
      <c r="F20" s="36">
        <f>SUM(F3:F19)</f>
        <v>1075959</v>
      </c>
      <c r="G20" s="36">
        <f>SUM(G3:G19)</f>
        <v>346315</v>
      </c>
      <c r="H20" s="36">
        <f t="shared" si="13"/>
        <v>1422274</v>
      </c>
      <c r="I20" s="48">
        <f t="shared" si="13"/>
        <v>1349676</v>
      </c>
      <c r="J20" s="36">
        <f t="shared" si="13"/>
        <v>0</v>
      </c>
      <c r="K20" s="37">
        <f t="shared" si="13"/>
        <v>1422274</v>
      </c>
      <c r="L20" s="38">
        <f t="shared" si="13"/>
        <v>1593288</v>
      </c>
      <c r="M20" s="38">
        <f>SUM(M3:M19)</f>
        <v>2543876.5604323759</v>
      </c>
      <c r="N20" s="38">
        <f t="shared" si="13"/>
        <v>2301594.0897003529</v>
      </c>
      <c r="O20" s="20">
        <f t="shared" si="7"/>
        <v>0.47499907767211569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2771950</v>
      </c>
      <c r="W20" s="39"/>
    </row>
  </sheetData>
  <conditionalFormatting sqref="X3:X19 O3:O20">
    <cfRule type="cellIs" dxfId="80" priority="7" operator="between">
      <formula>0.8</formula>
      <formula>1</formula>
    </cfRule>
    <cfRule type="cellIs" dxfId="79" priority="8" operator="lessThan">
      <formula>0.8</formula>
    </cfRule>
    <cfRule type="cellIs" dxfId="78" priority="9" operator="greaterThan">
      <formula>1</formula>
    </cfRule>
  </conditionalFormatting>
  <conditionalFormatting sqref="O13">
    <cfRule type="cellIs" dxfId="77" priority="4" operator="between">
      <formula>0.8</formula>
      <formula>1</formula>
    </cfRule>
    <cfRule type="cellIs" dxfId="76" priority="5" operator="lessThan">
      <formula>0.8</formula>
    </cfRule>
    <cfRule type="cellIs" dxfId="75" priority="6" operator="greaterThan">
      <formula>1</formula>
    </cfRule>
  </conditionalFormatting>
  <conditionalFormatting sqref="X13">
    <cfRule type="cellIs" dxfId="74" priority="1" operator="between">
      <formula>0.8</formula>
      <formula>1</formula>
    </cfRule>
    <cfRule type="cellIs" dxfId="73" priority="2" operator="lessThan">
      <formula>0.8</formula>
    </cfRule>
    <cfRule type="cellIs" dxfId="72" priority="3" operator="greaterThan">
      <formula>1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899A9-E931-47AD-A822-0B39F2A069A6}">
  <dimension ref="A1:X27"/>
  <sheetViews>
    <sheetView workbookViewId="0">
      <selection activeCell="C14" sqref="C1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105</v>
      </c>
      <c r="L2" s="7" t="s">
        <v>14</v>
      </c>
      <c r="M2" s="7" t="s">
        <v>103</v>
      </c>
      <c r="N2" s="7" t="s">
        <v>15</v>
      </c>
      <c r="O2" s="7" t="s">
        <v>16</v>
      </c>
      <c r="P2" s="8">
        <v>26</v>
      </c>
      <c r="Q2" s="8">
        <v>27</v>
      </c>
      <c r="R2" s="8">
        <v>28</v>
      </c>
      <c r="S2" s="9" t="s">
        <v>80</v>
      </c>
      <c r="T2" s="8" t="s">
        <v>91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15">
        <v>0</v>
      </c>
      <c r="H3" s="62">
        <f t="shared" ref="H3:H10" si="1">F3+G3</f>
        <v>0</v>
      </c>
      <c r="I3" s="61">
        <v>167857</v>
      </c>
      <c r="J3" s="62">
        <v>0</v>
      </c>
      <c r="K3" s="17">
        <f>H3+J3</f>
        <v>0</v>
      </c>
      <c r="L3" s="18">
        <f>C3-I3</f>
        <v>72110</v>
      </c>
      <c r="M3" s="18">
        <f>D3*L3</f>
        <v>208569.38182281726</v>
      </c>
      <c r="N3" s="19">
        <f t="shared" ref="N3" si="2">+I3*D3</f>
        <v>485505.90382239129</v>
      </c>
      <c r="O3" s="20">
        <f>N3/E3</f>
        <v>0.69950034796451177</v>
      </c>
      <c r="P3" s="21">
        <v>148000</v>
      </c>
      <c r="Q3" s="22">
        <v>148000</v>
      </c>
      <c r="R3" s="21">
        <v>0</v>
      </c>
      <c r="S3" s="21">
        <v>0</v>
      </c>
      <c r="T3" s="65">
        <v>0</v>
      </c>
      <c r="U3" s="21">
        <f>P3+Q3+R3+S3+T3</f>
        <v>296000</v>
      </c>
      <c r="V3" s="24">
        <f>I3+K3+U3</f>
        <v>463857</v>
      </c>
      <c r="W3" s="24">
        <f>V3-C3</f>
        <v>223890</v>
      </c>
      <c r="X3" s="20">
        <f t="shared" ref="X3:X18" si="3">V3/C3</f>
        <v>1.9330032879520933</v>
      </c>
    </row>
    <row r="4" spans="1:24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 t="shared" si="1"/>
        <v>0</v>
      </c>
      <c r="I4" s="62">
        <v>0</v>
      </c>
      <c r="J4" s="62">
        <v>0</v>
      </c>
      <c r="K4" s="17">
        <f t="shared" ref="K4:K17" si="4">H4+J4</f>
        <v>0</v>
      </c>
      <c r="L4" s="18">
        <f t="shared" ref="L4:L18" si="5">C4-I4</f>
        <v>0</v>
      </c>
      <c r="M4" s="18">
        <f t="shared" ref="M4:M19" si="6">D4*L4</f>
        <v>0</v>
      </c>
      <c r="N4" s="19">
        <f>D4*I4</f>
        <v>0</v>
      </c>
      <c r="O4" s="20" t="e">
        <f t="shared" ref="O4:O20" si="7">N4/E4</f>
        <v>#DIV/0!</v>
      </c>
      <c r="P4" s="21">
        <v>0</v>
      </c>
      <c r="Q4" s="22">
        <v>0</v>
      </c>
      <c r="R4" s="21">
        <v>0</v>
      </c>
      <c r="S4" s="21">
        <v>0</v>
      </c>
      <c r="T4" s="65">
        <v>0</v>
      </c>
      <c r="U4" s="21">
        <f t="shared" ref="U4:U17" si="8">P4+Q4+R4+S4+T4</f>
        <v>0</v>
      </c>
      <c r="V4" s="24">
        <f t="shared" ref="V4:V18" si="9">I4+K4+U4</f>
        <v>0</v>
      </c>
      <c r="W4" s="24">
        <f t="shared" ref="W4:W18" si="10">V4-C4</f>
        <v>0</v>
      </c>
      <c r="X4" s="20" t="e">
        <f t="shared" si="3"/>
        <v>#DIV/0!</v>
      </c>
    </row>
    <row r="5" spans="1:24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si="1"/>
        <v>0</v>
      </c>
      <c r="I5" s="63">
        <v>0</v>
      </c>
      <c r="J5" s="62">
        <v>0</v>
      </c>
      <c r="K5" s="17">
        <f t="shared" si="4"/>
        <v>0</v>
      </c>
      <c r="L5" s="18">
        <f t="shared" si="5"/>
        <v>232800</v>
      </c>
      <c r="M5" s="18">
        <f t="shared" si="6"/>
        <v>246768</v>
      </c>
      <c r="N5" s="19">
        <f t="shared" ref="N5:N19" si="11">+I5*D5</f>
        <v>0</v>
      </c>
      <c r="O5" s="20">
        <f t="shared" si="7"/>
        <v>0</v>
      </c>
      <c r="P5" s="21">
        <v>0</v>
      </c>
      <c r="Q5" s="22">
        <v>312000</v>
      </c>
      <c r="R5" s="21">
        <v>0</v>
      </c>
      <c r="S5" s="21">
        <v>0</v>
      </c>
      <c r="T5" s="65">
        <v>0</v>
      </c>
      <c r="U5" s="21">
        <f t="shared" si="8"/>
        <v>312000</v>
      </c>
      <c r="V5" s="24">
        <f t="shared" si="9"/>
        <v>312000</v>
      </c>
      <c r="W5" s="24">
        <f>V5-C5</f>
        <v>79200</v>
      </c>
      <c r="X5" s="20">
        <f t="shared" si="3"/>
        <v>1.3402061855670102</v>
      </c>
    </row>
    <row r="6" spans="1:24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15">
        <v>0</v>
      </c>
      <c r="H6" s="62">
        <f t="shared" si="1"/>
        <v>0</v>
      </c>
      <c r="I6" s="63">
        <v>618738</v>
      </c>
      <c r="J6" s="62">
        <v>0</v>
      </c>
      <c r="K6" s="17">
        <f t="shared" si="4"/>
        <v>0</v>
      </c>
      <c r="L6" s="18">
        <f t="shared" si="5"/>
        <v>234866</v>
      </c>
      <c r="M6" s="18">
        <f t="shared" si="6"/>
        <v>509583.6069670752</v>
      </c>
      <c r="N6" s="19">
        <f t="shared" si="11"/>
        <v>1342462.2627693843</v>
      </c>
      <c r="O6" s="20">
        <f t="shared" si="7"/>
        <v>0.72485367922362132</v>
      </c>
      <c r="P6" s="21">
        <v>195000</v>
      </c>
      <c r="Q6" s="22">
        <v>0</v>
      </c>
      <c r="R6" s="21">
        <v>39000</v>
      </c>
      <c r="S6" s="21">
        <v>0</v>
      </c>
      <c r="T6" s="25">
        <v>0</v>
      </c>
      <c r="U6" s="21">
        <f t="shared" si="8"/>
        <v>234000</v>
      </c>
      <c r="V6" s="24">
        <f t="shared" si="9"/>
        <v>852738</v>
      </c>
      <c r="W6" s="24">
        <f t="shared" si="10"/>
        <v>-866</v>
      </c>
      <c r="X6" s="20">
        <f t="shared" si="3"/>
        <v>0.99898547804368298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1"/>
        <v>0</v>
      </c>
      <c r="I7" s="63">
        <v>0</v>
      </c>
      <c r="J7" s="62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125252</v>
      </c>
      <c r="J8" s="61">
        <v>126111</v>
      </c>
      <c r="K8" s="17">
        <f>H8+J8</f>
        <v>126111</v>
      </c>
      <c r="L8" s="18">
        <f t="shared" si="5"/>
        <v>311240</v>
      </c>
      <c r="M8" s="18">
        <f t="shared" si="6"/>
        <v>355756.05303277832</v>
      </c>
      <c r="N8" s="19">
        <f t="shared" si="11"/>
        <v>143166.55042559293</v>
      </c>
      <c r="O8" s="20">
        <f t="shared" si="7"/>
        <v>0.28695142179009003</v>
      </c>
      <c r="P8" s="21">
        <v>0</v>
      </c>
      <c r="Q8" s="22">
        <v>0</v>
      </c>
      <c r="R8" s="21">
        <v>126000</v>
      </c>
      <c r="S8" s="21">
        <v>0</v>
      </c>
      <c r="T8" s="65">
        <v>0</v>
      </c>
      <c r="U8" s="21">
        <f t="shared" si="8"/>
        <v>126000</v>
      </c>
      <c r="V8" s="24">
        <f t="shared" si="9"/>
        <v>377363</v>
      </c>
      <c r="W8" s="24">
        <f t="shared" si="10"/>
        <v>-59129</v>
      </c>
      <c r="X8" s="20">
        <f t="shared" si="3"/>
        <v>0.86453589069215475</v>
      </c>
    </row>
    <row r="9" spans="1:24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0</v>
      </c>
      <c r="G9" s="15">
        <v>346315</v>
      </c>
      <c r="H9" s="62">
        <f t="shared" si="1"/>
        <v>346315</v>
      </c>
      <c r="I9" s="62">
        <v>337451</v>
      </c>
      <c r="J9" s="62">
        <v>0</v>
      </c>
      <c r="K9" s="17">
        <f>H9+J9</f>
        <v>346315</v>
      </c>
      <c r="L9" s="18">
        <f t="shared" si="5"/>
        <v>0</v>
      </c>
      <c r="M9" s="18">
        <f t="shared" si="6"/>
        <v>0</v>
      </c>
      <c r="N9" s="19">
        <f t="shared" si="11"/>
        <v>214020.89268298435</v>
      </c>
      <c r="O9" s="20">
        <f t="shared" si="7"/>
        <v>1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683766</v>
      </c>
      <c r="W9" s="24">
        <f t="shared" si="10"/>
        <v>346315</v>
      </c>
      <c r="X9" s="20">
        <f t="shared" si="3"/>
        <v>2.0262675173580758</v>
      </c>
    </row>
    <row r="10" spans="1:24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61">
        <v>0</v>
      </c>
      <c r="K10" s="17">
        <f>H10+J10</f>
        <v>0</v>
      </c>
      <c r="L10" s="18">
        <f t="shared" si="5"/>
        <v>261900</v>
      </c>
      <c r="M10" s="18">
        <f t="shared" si="6"/>
        <v>234014.99860970519</v>
      </c>
      <c r="N10" s="19">
        <f t="shared" si="11"/>
        <v>0</v>
      </c>
      <c r="O10" s="20">
        <f t="shared" si="7"/>
        <v>0</v>
      </c>
      <c r="P10" s="21">
        <v>0</v>
      </c>
      <c r="Q10" s="22">
        <v>0</v>
      </c>
      <c r="R10" s="21">
        <v>0</v>
      </c>
      <c r="S10" s="21">
        <v>0</v>
      </c>
      <c r="T10" s="65">
        <v>0</v>
      </c>
      <c r="U10" s="21">
        <f t="shared" si="8"/>
        <v>0</v>
      </c>
      <c r="V10" s="24">
        <f t="shared" si="9"/>
        <v>0</v>
      </c>
      <c r="W10" s="24">
        <f t="shared" si="10"/>
        <v>-261900</v>
      </c>
      <c r="X10" s="20">
        <f t="shared" si="3"/>
        <v>0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62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0</v>
      </c>
      <c r="G12" s="15">
        <v>0</v>
      </c>
      <c r="H12" s="62">
        <f t="shared" ref="H12:H19" si="12">F12+G12</f>
        <v>0</v>
      </c>
      <c r="I12" s="63">
        <v>0</v>
      </c>
      <c r="J12" s="62">
        <v>33933</v>
      </c>
      <c r="K12" s="17">
        <f t="shared" si="4"/>
        <v>33933</v>
      </c>
      <c r="L12" s="18">
        <f>C12-I12</f>
        <v>34000</v>
      </c>
      <c r="M12" s="18">
        <f t="shared" si="6"/>
        <v>134980</v>
      </c>
      <c r="N12" s="19">
        <f t="shared" si="11"/>
        <v>0</v>
      </c>
      <c r="O12" s="20">
        <f t="shared" si="7"/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f t="shared" si="8"/>
        <v>0</v>
      </c>
      <c r="V12" s="24">
        <f t="shared" si="9"/>
        <v>33933</v>
      </c>
      <c r="W12" s="24">
        <f t="shared" si="10"/>
        <v>-67</v>
      </c>
      <c r="X12" s="20">
        <f t="shared" si="3"/>
        <v>0.99802941176470583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17024</v>
      </c>
      <c r="G13" s="15">
        <v>0</v>
      </c>
      <c r="H13" s="62">
        <f t="shared" si="12"/>
        <v>17024</v>
      </c>
      <c r="I13" s="63">
        <v>0</v>
      </c>
      <c r="J13" s="62">
        <v>17950</v>
      </c>
      <c r="K13" s="17">
        <f t="shared" si="4"/>
        <v>34974</v>
      </c>
      <c r="L13" s="18">
        <f t="shared" si="5"/>
        <v>17950</v>
      </c>
      <c r="M13" s="18">
        <f t="shared" si="6"/>
        <v>149703</v>
      </c>
      <c r="N13" s="19">
        <f t="shared" si="11"/>
        <v>0</v>
      </c>
      <c r="O13" s="20">
        <f t="shared" si="7"/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34974</v>
      </c>
      <c r="W13" s="24">
        <f t="shared" si="10"/>
        <v>17024</v>
      </c>
      <c r="X13" s="20">
        <f t="shared" si="3"/>
        <v>1.9484122562674095</v>
      </c>
    </row>
    <row r="14" spans="1:24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32484</v>
      </c>
      <c r="G14" s="15">
        <v>0</v>
      </c>
      <c r="H14" s="62">
        <f t="shared" si="12"/>
        <v>32484</v>
      </c>
      <c r="I14" s="63">
        <v>0</v>
      </c>
      <c r="J14" s="62">
        <v>0</v>
      </c>
      <c r="K14" s="17">
        <f t="shared" si="4"/>
        <v>32484</v>
      </c>
      <c r="L14" s="18">
        <f t="shared" si="5"/>
        <v>33800</v>
      </c>
      <c r="M14" s="18">
        <f t="shared" si="6"/>
        <v>246740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32484</v>
      </c>
      <c r="W14" s="24">
        <f t="shared" si="10"/>
        <v>-1316</v>
      </c>
      <c r="X14" s="20">
        <f t="shared" si="3"/>
        <v>0.96106508875739649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1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1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 t="shared" si="8"/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1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812291</v>
      </c>
      <c r="G18" s="15">
        <v>0</v>
      </c>
      <c r="H18" s="62">
        <f t="shared" si="12"/>
        <v>812291</v>
      </c>
      <c r="I18" s="15">
        <v>100378</v>
      </c>
      <c r="J18" s="15">
        <v>162276</v>
      </c>
      <c r="K18" s="17">
        <f>H18+J18</f>
        <v>974567</v>
      </c>
      <c r="L18" s="18">
        <f t="shared" si="5"/>
        <v>394622</v>
      </c>
      <c r="M18" s="18">
        <f t="shared" si="6"/>
        <v>457761.51999999996</v>
      </c>
      <c r="N18" s="19">
        <f t="shared" si="11"/>
        <v>116438.48</v>
      </c>
      <c r="O18" s="20">
        <f t="shared" si="7"/>
        <v>0.20278383838383837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v>442000</v>
      </c>
      <c r="V18" s="24">
        <f t="shared" si="9"/>
        <v>1516945</v>
      </c>
      <c r="W18" s="24">
        <f t="shared" si="10"/>
        <v>1021945</v>
      </c>
      <c r="X18" s="20">
        <f t="shared" si="3"/>
        <v>3.0645353535353537</v>
      </c>
    </row>
    <row r="19" spans="1:24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N20" si="13">SUM(E3:E19)</f>
        <v>4845470.6501327287</v>
      </c>
      <c r="F20" s="36">
        <f>SUM(F3:F19)</f>
        <v>861799</v>
      </c>
      <c r="G20" s="36">
        <f>SUM(G3:G19)</f>
        <v>346315</v>
      </c>
      <c r="H20" s="36">
        <f t="shared" si="13"/>
        <v>1208114</v>
      </c>
      <c r="I20" s="48">
        <f t="shared" si="13"/>
        <v>1349676</v>
      </c>
      <c r="J20" s="36">
        <f t="shared" si="13"/>
        <v>340270</v>
      </c>
      <c r="K20" s="37">
        <f t="shared" si="13"/>
        <v>1548384</v>
      </c>
      <c r="L20" s="38">
        <f t="shared" si="13"/>
        <v>1593288</v>
      </c>
      <c r="M20" s="38">
        <f>SUM(M3:M19)</f>
        <v>2543876.5604323759</v>
      </c>
      <c r="N20" s="38">
        <f t="shared" si="13"/>
        <v>2301594.0897003529</v>
      </c>
      <c r="O20" s="20">
        <f t="shared" si="7"/>
        <v>0.47499907767211569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2898060</v>
      </c>
      <c r="W20" s="39"/>
    </row>
    <row r="23" spans="1:24" x14ac:dyDescent="0.3">
      <c r="D23" t="s">
        <v>93</v>
      </c>
      <c r="E23" s="25"/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71" priority="7" operator="between">
      <formula>0.8</formula>
      <formula>1</formula>
    </cfRule>
    <cfRule type="cellIs" dxfId="70" priority="8" operator="lessThan">
      <formula>0.8</formula>
    </cfRule>
    <cfRule type="cellIs" dxfId="69" priority="9" operator="greaterThan">
      <formula>1</formula>
    </cfRule>
  </conditionalFormatting>
  <conditionalFormatting sqref="O13">
    <cfRule type="cellIs" dxfId="68" priority="4" operator="between">
      <formula>0.8</formula>
      <formula>1</formula>
    </cfRule>
    <cfRule type="cellIs" dxfId="67" priority="5" operator="lessThan">
      <formula>0.8</formula>
    </cfRule>
    <cfRule type="cellIs" dxfId="66" priority="6" operator="greaterThan">
      <formula>1</formula>
    </cfRule>
  </conditionalFormatting>
  <conditionalFormatting sqref="X13">
    <cfRule type="cellIs" dxfId="65" priority="1" operator="between">
      <formula>0.8</formula>
      <formula>1</formula>
    </cfRule>
    <cfRule type="cellIs" dxfId="64" priority="2" operator="lessThan">
      <formula>0.8</formula>
    </cfRule>
    <cfRule type="cellIs" dxfId="63" priority="3" operator="greaterThan">
      <formula>1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3BE29-8F81-4935-800D-D8C3D1A3A9D3}">
  <dimension ref="A1:X27"/>
  <sheetViews>
    <sheetView topLeftCell="J1" workbookViewId="0">
      <selection activeCell="W24" sqref="W2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106</v>
      </c>
      <c r="L2" s="7" t="s">
        <v>14</v>
      </c>
      <c r="M2" s="7" t="s">
        <v>103</v>
      </c>
      <c r="N2" s="7" t="s">
        <v>15</v>
      </c>
      <c r="O2" s="7" t="s">
        <v>16</v>
      </c>
      <c r="P2" s="8">
        <v>26</v>
      </c>
      <c r="Q2" s="8">
        <v>27</v>
      </c>
      <c r="R2" s="8">
        <v>28</v>
      </c>
      <c r="S2" s="9" t="s">
        <v>80</v>
      </c>
      <c r="T2" s="8" t="s">
        <v>91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15">
        <v>0</v>
      </c>
      <c r="H3" s="62">
        <f t="shared" ref="H3:H10" si="1">F3+G3</f>
        <v>0</v>
      </c>
      <c r="I3" s="61">
        <v>167857</v>
      </c>
      <c r="J3" s="62">
        <v>0</v>
      </c>
      <c r="K3" s="17">
        <f>H3+J3</f>
        <v>0</v>
      </c>
      <c r="L3" s="18">
        <f>C3-I3</f>
        <v>72110</v>
      </c>
      <c r="M3" s="18">
        <f>D3*L3</f>
        <v>208569.38182281726</v>
      </c>
      <c r="N3" s="19">
        <f t="shared" ref="N3" si="2">+I3*D3</f>
        <v>485505.90382239129</v>
      </c>
      <c r="O3" s="20">
        <f>N3/E3</f>
        <v>0.69950034796451177</v>
      </c>
      <c r="P3" s="21">
        <v>148000</v>
      </c>
      <c r="Q3" s="22">
        <v>148000</v>
      </c>
      <c r="R3" s="21">
        <v>0</v>
      </c>
      <c r="S3" s="21">
        <v>0</v>
      </c>
      <c r="T3" s="65">
        <v>0</v>
      </c>
      <c r="U3" s="21">
        <f>P3+Q3+R3+S3+T3</f>
        <v>296000</v>
      </c>
      <c r="V3" s="24">
        <f>I3+K3+U3</f>
        <v>463857</v>
      </c>
      <c r="W3" s="24">
        <f>V3-C3</f>
        <v>223890</v>
      </c>
      <c r="X3" s="20">
        <f t="shared" ref="X3:X18" si="3">V3/C3</f>
        <v>1.9330032879520933</v>
      </c>
    </row>
    <row r="4" spans="1:24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 t="shared" si="1"/>
        <v>0</v>
      </c>
      <c r="I4" s="62">
        <v>0</v>
      </c>
      <c r="J4" s="62">
        <v>0</v>
      </c>
      <c r="K4" s="17">
        <f t="shared" ref="K4:K17" si="4">H4+J4</f>
        <v>0</v>
      </c>
      <c r="L4" s="18">
        <f t="shared" ref="L4:L18" si="5">C4-I4</f>
        <v>0</v>
      </c>
      <c r="M4" s="18">
        <f t="shared" ref="M4:M19" si="6">D4*L4</f>
        <v>0</v>
      </c>
      <c r="N4" s="19">
        <f>D4*I4</f>
        <v>0</v>
      </c>
      <c r="O4" s="20" t="e">
        <f t="shared" ref="O4:O20" si="7">N4/E4</f>
        <v>#DIV/0!</v>
      </c>
      <c r="P4" s="21">
        <v>0</v>
      </c>
      <c r="Q4" s="22">
        <v>0</v>
      </c>
      <c r="R4" s="21">
        <v>0</v>
      </c>
      <c r="S4" s="21">
        <v>0</v>
      </c>
      <c r="T4" s="65">
        <v>0</v>
      </c>
      <c r="U4" s="21">
        <f t="shared" ref="U4:U17" si="8">P4+Q4+R4+S4+T4</f>
        <v>0</v>
      </c>
      <c r="V4" s="24">
        <f t="shared" ref="V4:V18" si="9">I4+K4+U4</f>
        <v>0</v>
      </c>
      <c r="W4" s="24">
        <f t="shared" ref="W4:W18" si="10">V4-C4</f>
        <v>0</v>
      </c>
      <c r="X4" s="20" t="e">
        <f t="shared" si="3"/>
        <v>#DIV/0!</v>
      </c>
    </row>
    <row r="5" spans="1:24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si="1"/>
        <v>0</v>
      </c>
      <c r="I5" s="63">
        <v>0</v>
      </c>
      <c r="J5" s="62">
        <v>0</v>
      </c>
      <c r="K5" s="17">
        <f t="shared" si="4"/>
        <v>0</v>
      </c>
      <c r="L5" s="18">
        <f t="shared" si="5"/>
        <v>232800</v>
      </c>
      <c r="M5" s="18">
        <f t="shared" si="6"/>
        <v>246768</v>
      </c>
      <c r="N5" s="19">
        <f t="shared" ref="N5:N19" si="11">+I5*D5</f>
        <v>0</v>
      </c>
      <c r="O5" s="20">
        <f t="shared" si="7"/>
        <v>0</v>
      </c>
      <c r="P5" s="21">
        <v>0</v>
      </c>
      <c r="Q5" s="22">
        <v>312000</v>
      </c>
      <c r="R5" s="21">
        <v>0</v>
      </c>
      <c r="S5" s="21">
        <v>0</v>
      </c>
      <c r="T5" s="65">
        <v>0</v>
      </c>
      <c r="U5" s="21">
        <f t="shared" si="8"/>
        <v>312000</v>
      </c>
      <c r="V5" s="24">
        <f t="shared" si="9"/>
        <v>312000</v>
      </c>
      <c r="W5" s="24">
        <f>V5-C5</f>
        <v>79200</v>
      </c>
      <c r="X5" s="20">
        <f t="shared" si="3"/>
        <v>1.3402061855670102</v>
      </c>
    </row>
    <row r="6" spans="1:24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15">
        <v>0</v>
      </c>
      <c r="H6" s="62">
        <f t="shared" si="1"/>
        <v>0</v>
      </c>
      <c r="I6" s="63">
        <v>618738</v>
      </c>
      <c r="J6" s="62">
        <v>0</v>
      </c>
      <c r="K6" s="17">
        <f t="shared" si="4"/>
        <v>0</v>
      </c>
      <c r="L6" s="18">
        <f t="shared" si="5"/>
        <v>234866</v>
      </c>
      <c r="M6" s="18">
        <f t="shared" si="6"/>
        <v>509583.6069670752</v>
      </c>
      <c r="N6" s="19">
        <f t="shared" si="11"/>
        <v>1342462.2627693843</v>
      </c>
      <c r="O6" s="20">
        <f t="shared" si="7"/>
        <v>0.72485367922362132</v>
      </c>
      <c r="P6" s="21">
        <v>195000</v>
      </c>
      <c r="Q6" s="22">
        <v>0</v>
      </c>
      <c r="R6" s="21">
        <v>39000</v>
      </c>
      <c r="S6" s="21">
        <v>0</v>
      </c>
      <c r="T6" s="25">
        <v>0</v>
      </c>
      <c r="U6" s="21">
        <f t="shared" si="8"/>
        <v>234000</v>
      </c>
      <c r="V6" s="24">
        <f t="shared" si="9"/>
        <v>852738</v>
      </c>
      <c r="W6" s="24">
        <f t="shared" si="10"/>
        <v>-866</v>
      </c>
      <c r="X6" s="20">
        <f t="shared" si="3"/>
        <v>0.99898547804368298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1"/>
        <v>0</v>
      </c>
      <c r="I7" s="63">
        <v>0</v>
      </c>
      <c r="J7" s="62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251363</v>
      </c>
      <c r="J8" s="61">
        <v>0</v>
      </c>
      <c r="K8" s="17">
        <f>H8+J8</f>
        <v>0</v>
      </c>
      <c r="L8" s="18">
        <f t="shared" si="5"/>
        <v>185129</v>
      </c>
      <c r="M8" s="18">
        <f t="shared" si="6"/>
        <v>211607.6415046434</v>
      </c>
      <c r="N8" s="19">
        <f t="shared" si="11"/>
        <v>287314.96195372782</v>
      </c>
      <c r="O8" s="20">
        <f t="shared" si="7"/>
        <v>0.5758708063378023</v>
      </c>
      <c r="P8" s="21">
        <v>0</v>
      </c>
      <c r="Q8" s="22">
        <v>0</v>
      </c>
      <c r="R8" s="21">
        <v>126000</v>
      </c>
      <c r="S8" s="21">
        <v>0</v>
      </c>
      <c r="T8" s="65">
        <v>0</v>
      </c>
      <c r="U8" s="21">
        <f t="shared" si="8"/>
        <v>126000</v>
      </c>
      <c r="V8" s="24">
        <f t="shared" si="9"/>
        <v>377363</v>
      </c>
      <c r="W8" s="24">
        <f t="shared" si="10"/>
        <v>-59129</v>
      </c>
      <c r="X8" s="20">
        <f t="shared" si="3"/>
        <v>0.86453589069215475</v>
      </c>
    </row>
    <row r="9" spans="1:24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0</v>
      </c>
      <c r="G9" s="15">
        <v>346315</v>
      </c>
      <c r="H9" s="62">
        <f t="shared" si="1"/>
        <v>346315</v>
      </c>
      <c r="I9" s="62">
        <v>337451</v>
      </c>
      <c r="J9" s="62">
        <v>0</v>
      </c>
      <c r="K9" s="17">
        <f>H9+J9</f>
        <v>346315</v>
      </c>
      <c r="L9" s="18">
        <f t="shared" si="5"/>
        <v>0</v>
      </c>
      <c r="M9" s="18">
        <f t="shared" si="6"/>
        <v>0</v>
      </c>
      <c r="N9" s="19">
        <f t="shared" si="11"/>
        <v>214020.89268298435</v>
      </c>
      <c r="O9" s="20">
        <f t="shared" si="7"/>
        <v>1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683766</v>
      </c>
      <c r="W9" s="24">
        <f t="shared" si="10"/>
        <v>346315</v>
      </c>
      <c r="X9" s="20">
        <f t="shared" si="3"/>
        <v>2.0262675173580758</v>
      </c>
    </row>
    <row r="10" spans="1:24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61">
        <v>0</v>
      </c>
      <c r="K10" s="17">
        <f>H10+J10</f>
        <v>0</v>
      </c>
      <c r="L10" s="18">
        <f t="shared" si="5"/>
        <v>261900</v>
      </c>
      <c r="M10" s="18">
        <f t="shared" si="6"/>
        <v>234014.99860970519</v>
      </c>
      <c r="N10" s="19">
        <f t="shared" si="11"/>
        <v>0</v>
      </c>
      <c r="O10" s="20">
        <f t="shared" si="7"/>
        <v>0</v>
      </c>
      <c r="P10" s="21">
        <v>0</v>
      </c>
      <c r="Q10" s="22">
        <v>0</v>
      </c>
      <c r="R10" s="21">
        <v>0</v>
      </c>
      <c r="S10" s="21">
        <v>0</v>
      </c>
      <c r="T10" s="65">
        <v>0</v>
      </c>
      <c r="U10" s="21">
        <f t="shared" si="8"/>
        <v>0</v>
      </c>
      <c r="V10" s="24">
        <f t="shared" si="9"/>
        <v>0</v>
      </c>
      <c r="W10" s="24">
        <f t="shared" si="10"/>
        <v>-261900</v>
      </c>
      <c r="X10" s="20">
        <f t="shared" si="3"/>
        <v>0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62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0</v>
      </c>
      <c r="G12" s="15">
        <v>0</v>
      </c>
      <c r="H12" s="62">
        <f t="shared" ref="H12:H19" si="12">F12+G12</f>
        <v>0</v>
      </c>
      <c r="I12" s="63">
        <v>33933</v>
      </c>
      <c r="J12" s="62">
        <v>0</v>
      </c>
      <c r="K12" s="17">
        <f t="shared" si="4"/>
        <v>0</v>
      </c>
      <c r="L12" s="18">
        <f>C12-I12</f>
        <v>67</v>
      </c>
      <c r="M12" s="18">
        <f t="shared" si="6"/>
        <v>265.99</v>
      </c>
      <c r="N12" s="19">
        <f t="shared" si="11"/>
        <v>134714.01</v>
      </c>
      <c r="O12" s="20">
        <f t="shared" si="7"/>
        <v>0.99802941176470594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f t="shared" si="8"/>
        <v>0</v>
      </c>
      <c r="V12" s="24">
        <f t="shared" si="9"/>
        <v>33933</v>
      </c>
      <c r="W12" s="24">
        <f t="shared" si="10"/>
        <v>-67</v>
      </c>
      <c r="X12" s="20">
        <f t="shared" si="3"/>
        <v>0.99802941176470583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17024</v>
      </c>
      <c r="G13" s="15">
        <v>0</v>
      </c>
      <c r="H13" s="62">
        <f t="shared" si="12"/>
        <v>17024</v>
      </c>
      <c r="I13" s="63">
        <v>17950</v>
      </c>
      <c r="J13" s="62">
        <v>0</v>
      </c>
      <c r="K13" s="17">
        <f t="shared" si="4"/>
        <v>17024</v>
      </c>
      <c r="L13" s="18">
        <f t="shared" si="5"/>
        <v>0</v>
      </c>
      <c r="M13" s="18">
        <f t="shared" si="6"/>
        <v>0</v>
      </c>
      <c r="N13" s="19">
        <f t="shared" si="11"/>
        <v>149703</v>
      </c>
      <c r="O13" s="20">
        <f t="shared" si="7"/>
        <v>1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34974</v>
      </c>
      <c r="W13" s="24">
        <f t="shared" si="10"/>
        <v>17024</v>
      </c>
      <c r="X13" s="20">
        <f t="shared" si="3"/>
        <v>1.9484122562674095</v>
      </c>
    </row>
    <row r="14" spans="1:24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32484</v>
      </c>
      <c r="G14" s="15">
        <v>0</v>
      </c>
      <c r="H14" s="62">
        <f t="shared" si="12"/>
        <v>32484</v>
      </c>
      <c r="I14" s="63">
        <v>0</v>
      </c>
      <c r="J14" s="62">
        <v>0</v>
      </c>
      <c r="K14" s="17">
        <f t="shared" si="4"/>
        <v>32484</v>
      </c>
      <c r="L14" s="18">
        <f t="shared" si="5"/>
        <v>33800</v>
      </c>
      <c r="M14" s="18">
        <f t="shared" si="6"/>
        <v>246740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32484</v>
      </c>
      <c r="W14" s="24">
        <f t="shared" si="10"/>
        <v>-1316</v>
      </c>
      <c r="X14" s="20">
        <f t="shared" si="3"/>
        <v>0.96106508875739649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1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1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 t="shared" si="8"/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1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812291</v>
      </c>
      <c r="G18" s="15">
        <v>0</v>
      </c>
      <c r="H18" s="62">
        <f t="shared" si="12"/>
        <v>812291</v>
      </c>
      <c r="I18" s="15">
        <v>262654</v>
      </c>
      <c r="J18" s="15">
        <v>0</v>
      </c>
      <c r="K18" s="17">
        <f>H18+J18</f>
        <v>812291</v>
      </c>
      <c r="L18" s="18">
        <f t="shared" si="5"/>
        <v>232346</v>
      </c>
      <c r="M18" s="18">
        <f t="shared" si="6"/>
        <v>269521.36</v>
      </c>
      <c r="N18" s="19">
        <f t="shared" si="11"/>
        <v>304678.63999999996</v>
      </c>
      <c r="O18" s="20">
        <f t="shared" si="7"/>
        <v>0.53061414141414132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v>442000</v>
      </c>
      <c r="V18" s="24">
        <f t="shared" si="9"/>
        <v>1516945</v>
      </c>
      <c r="W18" s="24">
        <f t="shared" si="10"/>
        <v>1021945</v>
      </c>
      <c r="X18" s="20">
        <f t="shared" si="3"/>
        <v>3.0645353535353537</v>
      </c>
    </row>
    <row r="19" spans="1:24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N20" si="13">SUM(E3:E19)</f>
        <v>4845470.6501327287</v>
      </c>
      <c r="F20" s="36">
        <f>SUM(F3:F19)</f>
        <v>861799</v>
      </c>
      <c r="G20" s="36">
        <f>SUM(G3:G19)</f>
        <v>346315</v>
      </c>
      <c r="H20" s="36">
        <f t="shared" si="13"/>
        <v>1208114</v>
      </c>
      <c r="I20" s="48">
        <f t="shared" si="13"/>
        <v>1689946</v>
      </c>
      <c r="J20" s="36">
        <f t="shared" si="13"/>
        <v>0</v>
      </c>
      <c r="K20" s="37">
        <f t="shared" si="13"/>
        <v>1208114</v>
      </c>
      <c r="L20" s="38">
        <f t="shared" si="13"/>
        <v>1253018</v>
      </c>
      <c r="M20" s="38">
        <f>SUM(M3:M19)</f>
        <v>1927070.9789042412</v>
      </c>
      <c r="N20" s="38">
        <f t="shared" si="13"/>
        <v>2918399.6712284884</v>
      </c>
      <c r="O20" s="20">
        <f t="shared" si="7"/>
        <v>0.60229436559450555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2898060</v>
      </c>
      <c r="W20" s="39"/>
    </row>
    <row r="23" spans="1:24" x14ac:dyDescent="0.3">
      <c r="D23" t="s">
        <v>93</v>
      </c>
      <c r="E23" s="25"/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62" priority="7" operator="between">
      <formula>0.8</formula>
      <formula>1</formula>
    </cfRule>
    <cfRule type="cellIs" dxfId="61" priority="8" operator="lessThan">
      <formula>0.8</formula>
    </cfRule>
    <cfRule type="cellIs" dxfId="60" priority="9" operator="greaterThan">
      <formula>1</formula>
    </cfRule>
  </conditionalFormatting>
  <conditionalFormatting sqref="O13">
    <cfRule type="cellIs" dxfId="59" priority="4" operator="between">
      <formula>0.8</formula>
      <formula>1</formula>
    </cfRule>
    <cfRule type="cellIs" dxfId="58" priority="5" operator="lessThan">
      <formula>0.8</formula>
    </cfRule>
    <cfRule type="cellIs" dxfId="57" priority="6" operator="greaterThan">
      <formula>1</formula>
    </cfRule>
  </conditionalFormatting>
  <conditionalFormatting sqref="X13">
    <cfRule type="cellIs" dxfId="56" priority="1" operator="between">
      <formula>0.8</formula>
      <formula>1</formula>
    </cfRule>
    <cfRule type="cellIs" dxfId="55" priority="2" operator="lessThan">
      <formula>0.8</formula>
    </cfRule>
    <cfRule type="cellIs" dxfId="54" priority="3" operator="greaterThan">
      <formula>1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C9AC-C2BC-4B30-97DC-C13986820C7E}">
  <dimension ref="A1:X27"/>
  <sheetViews>
    <sheetView topLeftCell="C1" workbookViewId="0">
      <selection activeCell="M23" sqref="M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107</v>
      </c>
      <c r="L2" s="7" t="s">
        <v>14</v>
      </c>
      <c r="M2" s="7" t="s">
        <v>103</v>
      </c>
      <c r="N2" s="7" t="s">
        <v>15</v>
      </c>
      <c r="O2" s="7" t="s">
        <v>16</v>
      </c>
      <c r="P2" s="8">
        <v>26</v>
      </c>
      <c r="Q2" s="8">
        <v>27</v>
      </c>
      <c r="R2" s="8">
        <v>28</v>
      </c>
      <c r="S2" s="9" t="s">
        <v>80</v>
      </c>
      <c r="T2" s="8" t="s">
        <v>91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15">
        <v>0</v>
      </c>
      <c r="H3" s="62">
        <f t="shared" ref="H3:H10" si="1">F3+G3</f>
        <v>0</v>
      </c>
      <c r="I3" s="61">
        <v>167857</v>
      </c>
      <c r="J3" s="62">
        <v>143223</v>
      </c>
      <c r="K3" s="17">
        <f>H3+J3</f>
        <v>143223</v>
      </c>
      <c r="L3" s="18">
        <f>C3-I3</f>
        <v>72110</v>
      </c>
      <c r="M3" s="18">
        <f>D3*L3</f>
        <v>208569.38182281726</v>
      </c>
      <c r="N3" s="19">
        <f t="shared" ref="N3" si="2">+I3*D3</f>
        <v>485505.90382239129</v>
      </c>
      <c r="O3" s="20">
        <f>N3/E3</f>
        <v>0.69950034796451177</v>
      </c>
      <c r="P3" s="21">
        <v>0</v>
      </c>
      <c r="Q3" s="22">
        <v>0</v>
      </c>
      <c r="R3" s="21">
        <v>0</v>
      </c>
      <c r="S3" s="21">
        <v>0</v>
      </c>
      <c r="T3" s="65">
        <v>0</v>
      </c>
      <c r="U3" s="21">
        <f>P3+Q3+R3+S3+T3</f>
        <v>0</v>
      </c>
      <c r="V3" s="24">
        <f>I3+K3+U3</f>
        <v>311080</v>
      </c>
      <c r="W3" s="24">
        <f>V3-C3</f>
        <v>71113</v>
      </c>
      <c r="X3" s="20">
        <f t="shared" ref="X3:X18" si="3">V3/C3</f>
        <v>1.2963449140923544</v>
      </c>
    </row>
    <row r="4" spans="1:24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 t="shared" si="1"/>
        <v>0</v>
      </c>
      <c r="I4" s="62">
        <v>0</v>
      </c>
      <c r="J4" s="62">
        <v>0</v>
      </c>
      <c r="K4" s="17">
        <f t="shared" ref="K4:K17" si="4">H4+J4</f>
        <v>0</v>
      </c>
      <c r="L4" s="18">
        <f t="shared" ref="L4:L18" si="5">C4-I4</f>
        <v>0</v>
      </c>
      <c r="M4" s="18">
        <f t="shared" ref="M4:M19" si="6">D4*L4</f>
        <v>0</v>
      </c>
      <c r="N4" s="19">
        <f>D4*I4</f>
        <v>0</v>
      </c>
      <c r="O4" s="20" t="e">
        <f t="shared" ref="O4:O20" si="7">N4/E4</f>
        <v>#DIV/0!</v>
      </c>
      <c r="P4" s="21">
        <v>0</v>
      </c>
      <c r="Q4" s="22">
        <v>0</v>
      </c>
      <c r="R4" s="21">
        <v>0</v>
      </c>
      <c r="S4" s="21">
        <v>0</v>
      </c>
      <c r="T4" s="65">
        <v>0</v>
      </c>
      <c r="U4" s="21">
        <f t="shared" ref="U4:U17" si="8">P4+Q4+R4+S4+T4</f>
        <v>0</v>
      </c>
      <c r="V4" s="24">
        <f t="shared" ref="V4:V18" si="9">I4+K4+U4</f>
        <v>0</v>
      </c>
      <c r="W4" s="24">
        <f t="shared" ref="W4:W18" si="10">V4-C4</f>
        <v>0</v>
      </c>
      <c r="X4" s="20" t="e">
        <f t="shared" si="3"/>
        <v>#DIV/0!</v>
      </c>
    </row>
    <row r="5" spans="1:24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si="1"/>
        <v>0</v>
      </c>
      <c r="I5" s="63">
        <v>0</v>
      </c>
      <c r="J5" s="62">
        <v>0</v>
      </c>
      <c r="K5" s="17">
        <f t="shared" si="4"/>
        <v>0</v>
      </c>
      <c r="L5" s="18">
        <f t="shared" si="5"/>
        <v>232800</v>
      </c>
      <c r="M5" s="18">
        <f t="shared" si="6"/>
        <v>246768</v>
      </c>
      <c r="N5" s="19">
        <f t="shared" ref="N5:N19" si="11">+I5*D5</f>
        <v>0</v>
      </c>
      <c r="O5" s="20">
        <f t="shared" si="7"/>
        <v>0</v>
      </c>
      <c r="P5" s="21">
        <v>0</v>
      </c>
      <c r="Q5" s="22">
        <v>0</v>
      </c>
      <c r="R5" s="21">
        <v>0</v>
      </c>
      <c r="S5" s="21">
        <v>0</v>
      </c>
      <c r="T5" s="65">
        <v>0</v>
      </c>
      <c r="U5" s="21">
        <f t="shared" si="8"/>
        <v>0</v>
      </c>
      <c r="V5" s="24">
        <f t="shared" si="9"/>
        <v>0</v>
      </c>
      <c r="W5" s="24">
        <f>V5-C5</f>
        <v>-232800</v>
      </c>
      <c r="X5" s="20">
        <f t="shared" si="3"/>
        <v>0</v>
      </c>
    </row>
    <row r="6" spans="1:24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15">
        <v>0</v>
      </c>
      <c r="H6" s="62">
        <f t="shared" si="1"/>
        <v>0</v>
      </c>
      <c r="I6" s="63">
        <v>618738</v>
      </c>
      <c r="J6" s="62">
        <v>194022</v>
      </c>
      <c r="K6" s="17">
        <f t="shared" si="4"/>
        <v>194022</v>
      </c>
      <c r="L6" s="18">
        <f>C6-I6</f>
        <v>234866</v>
      </c>
      <c r="M6" s="18">
        <f t="shared" si="6"/>
        <v>509583.6069670752</v>
      </c>
      <c r="N6" s="19">
        <f t="shared" si="11"/>
        <v>1342462.2627693843</v>
      </c>
      <c r="O6" s="20">
        <f t="shared" si="7"/>
        <v>0.72485367922362132</v>
      </c>
      <c r="P6" s="21">
        <v>0</v>
      </c>
      <c r="Q6" s="22">
        <v>0</v>
      </c>
      <c r="R6" s="21">
        <v>39000</v>
      </c>
      <c r="S6" s="21">
        <v>0</v>
      </c>
      <c r="T6" s="25">
        <v>0</v>
      </c>
      <c r="U6" s="21">
        <f t="shared" si="8"/>
        <v>39000</v>
      </c>
      <c r="V6" s="24">
        <f t="shared" si="9"/>
        <v>851760</v>
      </c>
      <c r="W6" s="24">
        <f t="shared" si="10"/>
        <v>-1844</v>
      </c>
      <c r="X6" s="20">
        <f t="shared" si="3"/>
        <v>0.99783974770502482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1"/>
        <v>0</v>
      </c>
      <c r="I7" s="63">
        <v>0</v>
      </c>
      <c r="J7" s="62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251363</v>
      </c>
      <c r="J8" s="61">
        <v>0</v>
      </c>
      <c r="K8" s="17">
        <f>H8+J8</f>
        <v>0</v>
      </c>
      <c r="L8" s="18">
        <f t="shared" si="5"/>
        <v>185129</v>
      </c>
      <c r="M8" s="18">
        <f t="shared" si="6"/>
        <v>211607.6415046434</v>
      </c>
      <c r="N8" s="19">
        <f t="shared" si="11"/>
        <v>287314.96195372782</v>
      </c>
      <c r="O8" s="20">
        <f t="shared" si="7"/>
        <v>0.5758708063378023</v>
      </c>
      <c r="P8" s="21">
        <v>0</v>
      </c>
      <c r="Q8" s="22">
        <v>0</v>
      </c>
      <c r="R8" s="21">
        <v>126000</v>
      </c>
      <c r="S8" s="21">
        <v>0</v>
      </c>
      <c r="T8" s="65">
        <v>0</v>
      </c>
      <c r="U8" s="21">
        <f t="shared" si="8"/>
        <v>126000</v>
      </c>
      <c r="V8" s="24">
        <f t="shared" si="9"/>
        <v>377363</v>
      </c>
      <c r="W8" s="24">
        <f t="shared" si="10"/>
        <v>-59129</v>
      </c>
      <c r="X8" s="20">
        <f t="shared" si="3"/>
        <v>0.86453589069215475</v>
      </c>
    </row>
    <row r="9" spans="1:24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0</v>
      </c>
      <c r="G9" s="15">
        <v>346315</v>
      </c>
      <c r="H9" s="62">
        <f t="shared" si="1"/>
        <v>346315</v>
      </c>
      <c r="I9" s="62">
        <v>337451</v>
      </c>
      <c r="J9" s="62">
        <v>0</v>
      </c>
      <c r="K9" s="17">
        <f>H9+J9</f>
        <v>346315</v>
      </c>
      <c r="L9" s="18">
        <f t="shared" si="5"/>
        <v>0</v>
      </c>
      <c r="M9" s="18">
        <f t="shared" si="6"/>
        <v>0</v>
      </c>
      <c r="N9" s="19">
        <f t="shared" si="11"/>
        <v>214020.89268298435</v>
      </c>
      <c r="O9" s="20">
        <f t="shared" si="7"/>
        <v>1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683766</v>
      </c>
      <c r="W9" s="24">
        <f t="shared" si="10"/>
        <v>346315</v>
      </c>
      <c r="X9" s="20">
        <f t="shared" si="3"/>
        <v>2.0262675173580758</v>
      </c>
    </row>
    <row r="10" spans="1:24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61">
        <v>0</v>
      </c>
      <c r="K10" s="17">
        <f>H10+J10</f>
        <v>0</v>
      </c>
      <c r="L10" s="18">
        <f t="shared" si="5"/>
        <v>261900</v>
      </c>
      <c r="M10" s="18">
        <f t="shared" si="6"/>
        <v>234014.99860970519</v>
      </c>
      <c r="N10" s="19">
        <f t="shared" si="11"/>
        <v>0</v>
      </c>
      <c r="O10" s="20">
        <f t="shared" si="7"/>
        <v>0</v>
      </c>
      <c r="P10" s="21">
        <v>0</v>
      </c>
      <c r="Q10" s="22">
        <v>0</v>
      </c>
      <c r="R10" s="21">
        <v>0</v>
      </c>
      <c r="S10" s="21">
        <v>0</v>
      </c>
      <c r="T10" s="65">
        <v>0</v>
      </c>
      <c r="U10" s="21">
        <f t="shared" si="8"/>
        <v>0</v>
      </c>
      <c r="V10" s="24">
        <f t="shared" si="9"/>
        <v>0</v>
      </c>
      <c r="W10" s="24">
        <f t="shared" si="10"/>
        <v>-261900</v>
      </c>
      <c r="X10" s="20">
        <f t="shared" si="3"/>
        <v>0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62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0</v>
      </c>
      <c r="G12" s="15">
        <v>0</v>
      </c>
      <c r="H12" s="62">
        <f t="shared" ref="H12:H19" si="12">F12+G12</f>
        <v>0</v>
      </c>
      <c r="I12" s="63">
        <v>33933</v>
      </c>
      <c r="J12" s="62">
        <v>0</v>
      </c>
      <c r="K12" s="17">
        <f t="shared" si="4"/>
        <v>0</v>
      </c>
      <c r="L12" s="18">
        <f>C12-I12</f>
        <v>67</v>
      </c>
      <c r="M12" s="18">
        <f t="shared" si="6"/>
        <v>265.99</v>
      </c>
      <c r="N12" s="19">
        <f t="shared" si="11"/>
        <v>134714.01</v>
      </c>
      <c r="O12" s="20">
        <f t="shared" si="7"/>
        <v>0.99802941176470594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f t="shared" si="8"/>
        <v>0</v>
      </c>
      <c r="V12" s="24">
        <f t="shared" si="9"/>
        <v>33933</v>
      </c>
      <c r="W12" s="24">
        <f t="shared" si="10"/>
        <v>-67</v>
      </c>
      <c r="X12" s="20">
        <f t="shared" si="3"/>
        <v>0.99802941176470583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17024</v>
      </c>
      <c r="G13" s="15">
        <v>0</v>
      </c>
      <c r="H13" s="62">
        <f t="shared" si="12"/>
        <v>17024</v>
      </c>
      <c r="I13" s="63">
        <v>17950</v>
      </c>
      <c r="J13" s="62">
        <v>0</v>
      </c>
      <c r="K13" s="17">
        <f t="shared" si="4"/>
        <v>17024</v>
      </c>
      <c r="L13" s="18">
        <f t="shared" si="5"/>
        <v>0</v>
      </c>
      <c r="M13" s="18">
        <f t="shared" si="6"/>
        <v>0</v>
      </c>
      <c r="N13" s="19">
        <f t="shared" si="11"/>
        <v>149703</v>
      </c>
      <c r="O13" s="20">
        <f t="shared" si="7"/>
        <v>1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34974</v>
      </c>
      <c r="W13" s="24">
        <f t="shared" si="10"/>
        <v>17024</v>
      </c>
      <c r="X13" s="20">
        <f t="shared" si="3"/>
        <v>1.9484122562674095</v>
      </c>
    </row>
    <row r="14" spans="1:24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32484</v>
      </c>
      <c r="G14" s="15">
        <v>0</v>
      </c>
      <c r="H14" s="62">
        <f t="shared" si="12"/>
        <v>32484</v>
      </c>
      <c r="I14" s="63">
        <v>0</v>
      </c>
      <c r="J14" s="62">
        <v>0</v>
      </c>
      <c r="K14" s="17">
        <f t="shared" si="4"/>
        <v>32484</v>
      </c>
      <c r="L14" s="18">
        <f t="shared" si="5"/>
        <v>33800</v>
      </c>
      <c r="M14" s="18">
        <f t="shared" si="6"/>
        <v>246740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32484</v>
      </c>
      <c r="W14" s="24">
        <f t="shared" si="10"/>
        <v>-1316</v>
      </c>
      <c r="X14" s="20">
        <f t="shared" si="3"/>
        <v>0.96106508875739649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1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1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 t="shared" si="8"/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1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812291</v>
      </c>
      <c r="G18" s="15">
        <v>0</v>
      </c>
      <c r="H18" s="62">
        <f t="shared" si="12"/>
        <v>812291</v>
      </c>
      <c r="I18" s="15">
        <v>262654</v>
      </c>
      <c r="J18" s="15">
        <v>0</v>
      </c>
      <c r="K18" s="17">
        <f>H18+J18</f>
        <v>812291</v>
      </c>
      <c r="L18" s="18">
        <f t="shared" si="5"/>
        <v>232346</v>
      </c>
      <c r="M18" s="18">
        <f t="shared" si="6"/>
        <v>269521.36</v>
      </c>
      <c r="N18" s="19">
        <f t="shared" si="11"/>
        <v>304678.63999999996</v>
      </c>
      <c r="O18" s="20">
        <f t="shared" si="7"/>
        <v>0.53061414141414132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v>442000</v>
      </c>
      <c r="V18" s="24">
        <f t="shared" si="9"/>
        <v>1516945</v>
      </c>
      <c r="W18" s="24">
        <f t="shared" si="10"/>
        <v>1021945</v>
      </c>
      <c r="X18" s="20">
        <f t="shared" si="3"/>
        <v>3.0645353535353537</v>
      </c>
    </row>
    <row r="19" spans="1:24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N20" si="13">SUM(E3:E19)</f>
        <v>4845470.6501327287</v>
      </c>
      <c r="F20" s="36">
        <f>SUM(F3:F19)</f>
        <v>861799</v>
      </c>
      <c r="G20" s="36">
        <f>SUM(G3:G19)</f>
        <v>346315</v>
      </c>
      <c r="H20" s="36">
        <f t="shared" si="13"/>
        <v>1208114</v>
      </c>
      <c r="I20" s="48">
        <f t="shared" si="13"/>
        <v>1689946</v>
      </c>
      <c r="J20" s="36">
        <f t="shared" si="13"/>
        <v>337245</v>
      </c>
      <c r="K20" s="37">
        <f t="shared" si="13"/>
        <v>1545359</v>
      </c>
      <c r="L20" s="38">
        <f t="shared" si="13"/>
        <v>1253018</v>
      </c>
      <c r="M20" s="38">
        <f>SUM(M3:M19)</f>
        <v>1927070.9789042412</v>
      </c>
      <c r="N20" s="38">
        <f t="shared" si="13"/>
        <v>2918399.6712284884</v>
      </c>
      <c r="O20" s="20">
        <f t="shared" si="7"/>
        <v>0.60229436559450555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3235305</v>
      </c>
      <c r="W20" s="39"/>
    </row>
    <row r="23" spans="1:24" x14ac:dyDescent="0.3">
      <c r="D23" t="s">
        <v>93</v>
      </c>
      <c r="E23" s="25"/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53" priority="7" operator="between">
      <formula>0.8</formula>
      <formula>1</formula>
    </cfRule>
    <cfRule type="cellIs" dxfId="52" priority="8" operator="lessThan">
      <formula>0.8</formula>
    </cfRule>
    <cfRule type="cellIs" dxfId="51" priority="9" operator="greaterThan">
      <formula>1</formula>
    </cfRule>
  </conditionalFormatting>
  <conditionalFormatting sqref="O13">
    <cfRule type="cellIs" dxfId="50" priority="4" operator="between">
      <formula>0.8</formula>
      <formula>1</formula>
    </cfRule>
    <cfRule type="cellIs" dxfId="49" priority="5" operator="lessThan">
      <formula>0.8</formula>
    </cfRule>
    <cfRule type="cellIs" dxfId="48" priority="6" operator="greaterThan">
      <formula>1</formula>
    </cfRule>
  </conditionalFormatting>
  <conditionalFormatting sqref="X13">
    <cfRule type="cellIs" dxfId="47" priority="1" operator="between">
      <formula>0.8</formula>
      <formula>1</formula>
    </cfRule>
    <cfRule type="cellIs" dxfId="46" priority="2" operator="lessThan">
      <formula>0.8</formula>
    </cfRule>
    <cfRule type="cellIs" dxfId="45" priority="3" operator="greaterThan">
      <formula>1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780DC-2719-4390-ADFB-7EFBF427ED5B}">
  <dimension ref="A1:X27"/>
  <sheetViews>
    <sheetView workbookViewId="0">
      <selection activeCell="A25" sqref="A25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108</v>
      </c>
      <c r="L2" s="7" t="s">
        <v>14</v>
      </c>
      <c r="M2" s="7" t="s">
        <v>103</v>
      </c>
      <c r="N2" s="7" t="s">
        <v>15</v>
      </c>
      <c r="O2" s="7" t="s">
        <v>16</v>
      </c>
      <c r="P2" s="8">
        <v>26</v>
      </c>
      <c r="Q2" s="8">
        <v>27</v>
      </c>
      <c r="R2" s="8">
        <v>28</v>
      </c>
      <c r="S2" s="9" t="s">
        <v>80</v>
      </c>
      <c r="T2" s="8" t="s">
        <v>91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15">
        <v>10390</v>
      </c>
      <c r="H3" s="62">
        <f t="shared" ref="H3:H10" si="1">F3+G3</f>
        <v>10390</v>
      </c>
      <c r="I3" s="74">
        <v>311080</v>
      </c>
      <c r="J3" s="75">
        <v>138920</v>
      </c>
      <c r="K3" s="17">
        <f>H3+J3</f>
        <v>149310</v>
      </c>
      <c r="L3" s="18">
        <f>C3-I3</f>
        <v>-71113</v>
      </c>
      <c r="M3" s="18">
        <f>D3*L3</f>
        <v>-205685.68089815564</v>
      </c>
      <c r="N3" s="19">
        <f t="shared" ref="N3" si="2">+I3*D3</f>
        <v>899760.96654336422</v>
      </c>
      <c r="O3" s="20">
        <f>N3/E3</f>
        <v>1.2963449140923544</v>
      </c>
      <c r="P3" s="21">
        <v>0</v>
      </c>
      <c r="Q3" s="22">
        <v>0</v>
      </c>
      <c r="R3" s="21">
        <v>0</v>
      </c>
      <c r="S3" s="21">
        <v>0</v>
      </c>
      <c r="T3" s="65">
        <v>0</v>
      </c>
      <c r="U3" s="21">
        <f>P3+Q3+R3+S3+T3</f>
        <v>0</v>
      </c>
      <c r="V3" s="24">
        <f>I3+K3+U3</f>
        <v>460390</v>
      </c>
      <c r="W3" s="24">
        <f>V3-C3</f>
        <v>220423</v>
      </c>
      <c r="X3" s="20">
        <f t="shared" ref="X3:X18" si="3">V3/C3</f>
        <v>1.9185554680435226</v>
      </c>
    </row>
    <row r="4" spans="1:24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 t="shared" si="1"/>
        <v>0</v>
      </c>
      <c r="I4" s="75">
        <v>0</v>
      </c>
      <c r="J4" s="75">
        <v>0</v>
      </c>
      <c r="K4" s="17">
        <f t="shared" ref="K4:K17" si="4">H4+J4</f>
        <v>0</v>
      </c>
      <c r="L4" s="18">
        <f t="shared" ref="L4:L18" si="5">C4-I4</f>
        <v>0</v>
      </c>
      <c r="M4" s="18">
        <f t="shared" ref="M4:M19" si="6">D4*L4</f>
        <v>0</v>
      </c>
      <c r="N4" s="19">
        <f>D4*I4</f>
        <v>0</v>
      </c>
      <c r="O4" s="20" t="e">
        <f t="shared" ref="O4:O20" si="7">N4/E4</f>
        <v>#DIV/0!</v>
      </c>
      <c r="P4" s="21">
        <v>0</v>
      </c>
      <c r="Q4" s="22">
        <v>0</v>
      </c>
      <c r="R4" s="21">
        <v>0</v>
      </c>
      <c r="S4" s="21">
        <v>0</v>
      </c>
      <c r="T4" s="65">
        <v>0</v>
      </c>
      <c r="U4" s="21">
        <f t="shared" ref="U4:U17" si="8">P4+Q4+R4+S4+T4</f>
        <v>0</v>
      </c>
      <c r="V4" s="24">
        <f t="shared" ref="V4:V18" si="9">I4+K4+U4</f>
        <v>0</v>
      </c>
      <c r="W4" s="24">
        <f t="shared" ref="W4:W18" si="10">V4-C4</f>
        <v>0</v>
      </c>
      <c r="X4" s="20" t="e">
        <f t="shared" si="3"/>
        <v>#DIV/0!</v>
      </c>
    </row>
    <row r="5" spans="1:24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73319</v>
      </c>
      <c r="H5" s="62">
        <f t="shared" si="1"/>
        <v>73319</v>
      </c>
      <c r="I5" s="63">
        <v>0</v>
      </c>
      <c r="J5" s="75">
        <v>232800</v>
      </c>
      <c r="K5" s="17">
        <f t="shared" si="4"/>
        <v>306119</v>
      </c>
      <c r="L5" s="18">
        <f t="shared" si="5"/>
        <v>232800</v>
      </c>
      <c r="M5" s="18">
        <f t="shared" si="6"/>
        <v>246768</v>
      </c>
      <c r="N5" s="19">
        <f t="shared" ref="N5:N19" si="11">+I5*D5</f>
        <v>0</v>
      </c>
      <c r="O5" s="20">
        <f t="shared" si="7"/>
        <v>0</v>
      </c>
      <c r="P5" s="21">
        <v>0</v>
      </c>
      <c r="Q5" s="22">
        <v>0</v>
      </c>
      <c r="R5" s="21">
        <v>0</v>
      </c>
      <c r="S5" s="21">
        <v>0</v>
      </c>
      <c r="T5" s="65">
        <v>0</v>
      </c>
      <c r="U5" s="21">
        <f t="shared" si="8"/>
        <v>0</v>
      </c>
      <c r="V5" s="24">
        <f t="shared" si="9"/>
        <v>306119</v>
      </c>
      <c r="W5" s="24">
        <f>V5-C5</f>
        <v>73319</v>
      </c>
      <c r="X5" s="20">
        <f t="shared" si="3"/>
        <v>1.3149441580756014</v>
      </c>
    </row>
    <row r="6" spans="1:24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15">
        <v>0</v>
      </c>
      <c r="H6" s="62">
        <f t="shared" si="1"/>
        <v>0</v>
      </c>
      <c r="I6" s="63">
        <v>812760</v>
      </c>
      <c r="J6" s="75">
        <v>36931</v>
      </c>
      <c r="K6" s="17">
        <f t="shared" si="4"/>
        <v>36931</v>
      </c>
      <c r="L6" s="18">
        <f>C6-I6</f>
        <v>40844</v>
      </c>
      <c r="M6" s="18">
        <f t="shared" si="6"/>
        <v>88618.330635184408</v>
      </c>
      <c r="N6" s="19">
        <f t="shared" si="11"/>
        <v>1763427.5391012751</v>
      </c>
      <c r="O6" s="20">
        <f t="shared" si="7"/>
        <v>0.952151114568348</v>
      </c>
      <c r="P6" s="21">
        <v>0</v>
      </c>
      <c r="Q6" s="22">
        <v>0</v>
      </c>
      <c r="R6" s="21">
        <v>39000</v>
      </c>
      <c r="S6" s="21">
        <v>0</v>
      </c>
      <c r="T6" s="25">
        <v>0</v>
      </c>
      <c r="U6" s="21">
        <f t="shared" si="8"/>
        <v>39000</v>
      </c>
      <c r="V6" s="24">
        <f t="shared" si="9"/>
        <v>888691</v>
      </c>
      <c r="W6" s="24">
        <f t="shared" si="10"/>
        <v>35087</v>
      </c>
      <c r="X6" s="20">
        <f t="shared" si="3"/>
        <v>1.0411045402786303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1"/>
        <v>0</v>
      </c>
      <c r="I7" s="63">
        <v>0</v>
      </c>
      <c r="J7" s="75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251363</v>
      </c>
      <c r="J8" s="74">
        <v>126320</v>
      </c>
      <c r="K8" s="17">
        <f>H8+J8</f>
        <v>126320</v>
      </c>
      <c r="L8" s="18">
        <f t="shared" si="5"/>
        <v>185129</v>
      </c>
      <c r="M8" s="18">
        <f t="shared" si="6"/>
        <v>211607.6415046434</v>
      </c>
      <c r="N8" s="19">
        <f t="shared" si="11"/>
        <v>287314.96195372782</v>
      </c>
      <c r="O8" s="20">
        <f t="shared" si="7"/>
        <v>0.5758708063378023</v>
      </c>
      <c r="P8" s="21">
        <v>0</v>
      </c>
      <c r="Q8" s="22">
        <v>0</v>
      </c>
      <c r="R8" s="21">
        <v>126000</v>
      </c>
      <c r="S8" s="21">
        <v>0</v>
      </c>
      <c r="T8" s="65">
        <v>0</v>
      </c>
      <c r="U8" s="21">
        <f t="shared" si="8"/>
        <v>126000</v>
      </c>
      <c r="V8" s="24">
        <f t="shared" si="9"/>
        <v>503683</v>
      </c>
      <c r="W8" s="24">
        <f t="shared" si="10"/>
        <v>67191</v>
      </c>
      <c r="X8" s="20">
        <f t="shared" si="3"/>
        <v>1.153934092721058</v>
      </c>
    </row>
    <row r="9" spans="1:24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0</v>
      </c>
      <c r="G9" s="15">
        <v>346315</v>
      </c>
      <c r="H9" s="62">
        <f t="shared" si="1"/>
        <v>346315</v>
      </c>
      <c r="I9" s="75">
        <v>337451</v>
      </c>
      <c r="J9" s="75">
        <v>0</v>
      </c>
      <c r="K9" s="17">
        <f>H9+J9</f>
        <v>346315</v>
      </c>
      <c r="L9" s="18">
        <f t="shared" si="5"/>
        <v>0</v>
      </c>
      <c r="M9" s="18">
        <f t="shared" si="6"/>
        <v>0</v>
      </c>
      <c r="N9" s="19">
        <f t="shared" si="11"/>
        <v>214020.89268298435</v>
      </c>
      <c r="O9" s="20">
        <f t="shared" si="7"/>
        <v>1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683766</v>
      </c>
      <c r="W9" s="24">
        <f t="shared" si="10"/>
        <v>346315</v>
      </c>
      <c r="X9" s="20">
        <f t="shared" si="3"/>
        <v>2.0262675173580758</v>
      </c>
    </row>
    <row r="10" spans="1:24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74">
        <v>0</v>
      </c>
      <c r="K10" s="17">
        <f>H10+J10</f>
        <v>0</v>
      </c>
      <c r="L10" s="18">
        <f t="shared" si="5"/>
        <v>261900</v>
      </c>
      <c r="M10" s="18">
        <f t="shared" si="6"/>
        <v>234014.99860970519</v>
      </c>
      <c r="N10" s="19">
        <f t="shared" si="11"/>
        <v>0</v>
      </c>
      <c r="O10" s="20">
        <f t="shared" si="7"/>
        <v>0</v>
      </c>
      <c r="P10" s="21">
        <v>0</v>
      </c>
      <c r="Q10" s="22">
        <v>0</v>
      </c>
      <c r="R10" s="21">
        <v>0</v>
      </c>
      <c r="S10" s="21">
        <v>0</v>
      </c>
      <c r="T10" s="65">
        <v>0</v>
      </c>
      <c r="U10" s="21">
        <f t="shared" si="8"/>
        <v>0</v>
      </c>
      <c r="V10" s="24">
        <f t="shared" si="9"/>
        <v>0</v>
      </c>
      <c r="W10" s="24">
        <f t="shared" si="10"/>
        <v>-261900</v>
      </c>
      <c r="X10" s="20">
        <f t="shared" si="3"/>
        <v>0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75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0</v>
      </c>
      <c r="G12" s="15">
        <v>0</v>
      </c>
      <c r="H12" s="62">
        <f t="shared" ref="H12:H19" si="12">F12+G12</f>
        <v>0</v>
      </c>
      <c r="I12" s="63">
        <v>33933</v>
      </c>
      <c r="J12" s="75">
        <v>0</v>
      </c>
      <c r="K12" s="17">
        <f t="shared" si="4"/>
        <v>0</v>
      </c>
      <c r="L12" s="18">
        <f>C12-I12</f>
        <v>67</v>
      </c>
      <c r="M12" s="18">
        <f t="shared" si="6"/>
        <v>265.99</v>
      </c>
      <c r="N12" s="19">
        <f t="shared" si="11"/>
        <v>134714.01</v>
      </c>
      <c r="O12" s="20">
        <f t="shared" si="7"/>
        <v>0.99802941176470594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f t="shared" si="8"/>
        <v>0</v>
      </c>
      <c r="V12" s="24">
        <f t="shared" si="9"/>
        <v>33933</v>
      </c>
      <c r="W12" s="24">
        <f t="shared" si="10"/>
        <v>-67</v>
      </c>
      <c r="X12" s="20">
        <f t="shared" si="3"/>
        <v>0.99802941176470583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0</v>
      </c>
      <c r="G13" s="15">
        <v>17024</v>
      </c>
      <c r="H13" s="62">
        <f t="shared" si="12"/>
        <v>17024</v>
      </c>
      <c r="I13" s="63">
        <v>17950</v>
      </c>
      <c r="J13" s="75">
        <v>0</v>
      </c>
      <c r="K13" s="17">
        <f t="shared" si="4"/>
        <v>17024</v>
      </c>
      <c r="L13" s="18">
        <f t="shared" si="5"/>
        <v>0</v>
      </c>
      <c r="M13" s="18">
        <f t="shared" si="6"/>
        <v>0</v>
      </c>
      <c r="N13" s="19">
        <f t="shared" si="11"/>
        <v>149703</v>
      </c>
      <c r="O13" s="20">
        <f t="shared" si="7"/>
        <v>1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34974</v>
      </c>
      <c r="W13" s="24">
        <f t="shared" si="10"/>
        <v>17024</v>
      </c>
      <c r="X13" s="20">
        <f t="shared" si="3"/>
        <v>1.9484122562674095</v>
      </c>
    </row>
    <row r="14" spans="1:24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0</v>
      </c>
      <c r="G14" s="15">
        <v>30897</v>
      </c>
      <c r="H14" s="62">
        <f t="shared" si="12"/>
        <v>30897</v>
      </c>
      <c r="I14" s="63">
        <v>0</v>
      </c>
      <c r="J14" s="75">
        <v>1587</v>
      </c>
      <c r="K14" s="17">
        <f t="shared" si="4"/>
        <v>32484</v>
      </c>
      <c r="L14" s="18">
        <f t="shared" si="5"/>
        <v>33800</v>
      </c>
      <c r="M14" s="18">
        <f t="shared" si="6"/>
        <v>246740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32484</v>
      </c>
      <c r="W14" s="24">
        <f t="shared" si="10"/>
        <v>-1316</v>
      </c>
      <c r="X14" s="20">
        <f t="shared" si="3"/>
        <v>0.96106508875739649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7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7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 t="shared" si="8"/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7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579050</v>
      </c>
      <c r="G18" s="15">
        <v>0</v>
      </c>
      <c r="H18" s="62">
        <f t="shared" si="12"/>
        <v>579050</v>
      </c>
      <c r="I18" s="75">
        <v>323133</v>
      </c>
      <c r="J18" s="75">
        <v>172786</v>
      </c>
      <c r="K18" s="17">
        <f>H18+J18</f>
        <v>751836</v>
      </c>
      <c r="L18" s="18">
        <f t="shared" si="5"/>
        <v>171867</v>
      </c>
      <c r="M18" s="18">
        <f t="shared" si="6"/>
        <v>199365.71999999997</v>
      </c>
      <c r="N18" s="19">
        <f t="shared" si="11"/>
        <v>374834.27999999997</v>
      </c>
      <c r="O18" s="20">
        <f t="shared" si="7"/>
        <v>0.65279393939393937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v>442000</v>
      </c>
      <c r="V18" s="24">
        <f t="shared" si="9"/>
        <v>1516969</v>
      </c>
      <c r="W18" s="24">
        <f t="shared" si="10"/>
        <v>1021969</v>
      </c>
      <c r="X18" s="20">
        <f t="shared" si="3"/>
        <v>3.0645838383838382</v>
      </c>
    </row>
    <row r="19" spans="1:24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N20" si="13">SUM(E3:E19)</f>
        <v>4845470.6501327287</v>
      </c>
      <c r="F20" s="36">
        <f>SUM(F3:F19)</f>
        <v>579050</v>
      </c>
      <c r="G20" s="36">
        <f>SUM(G3:G19)</f>
        <v>477945</v>
      </c>
      <c r="H20" s="36">
        <f t="shared" si="13"/>
        <v>1056995</v>
      </c>
      <c r="I20" s="48">
        <f t="shared" si="13"/>
        <v>2087670</v>
      </c>
      <c r="J20" s="36">
        <f t="shared" si="13"/>
        <v>709344</v>
      </c>
      <c r="K20" s="37">
        <f t="shared" si="13"/>
        <v>1766339</v>
      </c>
      <c r="L20" s="38">
        <f t="shared" si="13"/>
        <v>855294</v>
      </c>
      <c r="M20" s="38">
        <f>SUM(M3:M19)</f>
        <v>1021694.9998513773</v>
      </c>
      <c r="N20" s="38">
        <f t="shared" si="13"/>
        <v>3823775.6502813515</v>
      </c>
      <c r="O20" s="20">
        <f t="shared" si="7"/>
        <v>0.78914432185790029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3854009</v>
      </c>
      <c r="W20" s="39"/>
    </row>
    <row r="23" spans="1:24" x14ac:dyDescent="0.3">
      <c r="D23" t="s">
        <v>93</v>
      </c>
      <c r="E23" s="25"/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44" priority="7" operator="between">
      <formula>0.8</formula>
      <formula>1</formula>
    </cfRule>
    <cfRule type="cellIs" dxfId="43" priority="8" operator="lessThan">
      <formula>0.8</formula>
    </cfRule>
    <cfRule type="cellIs" dxfId="42" priority="9" operator="greaterThan">
      <formula>1</formula>
    </cfRule>
  </conditionalFormatting>
  <conditionalFormatting sqref="O13">
    <cfRule type="cellIs" dxfId="41" priority="4" operator="between">
      <formula>0.8</formula>
      <formula>1</formula>
    </cfRule>
    <cfRule type="cellIs" dxfId="40" priority="5" operator="lessThan">
      <formula>0.8</formula>
    </cfRule>
    <cfRule type="cellIs" dxfId="39" priority="6" operator="greaterThan">
      <formula>1</formula>
    </cfRule>
  </conditionalFormatting>
  <conditionalFormatting sqref="X13">
    <cfRule type="cellIs" dxfId="38" priority="1" operator="between">
      <formula>0.8</formula>
      <formula>1</formula>
    </cfRule>
    <cfRule type="cellIs" dxfId="37" priority="2" operator="lessThan">
      <formula>0.8</formula>
    </cfRule>
    <cfRule type="cellIs" dxfId="36" priority="3" operator="greaterThan">
      <formula>1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6ED0C-F5D0-4B50-A5D1-F6809603BAC4}">
  <dimension ref="A1:X27"/>
  <sheetViews>
    <sheetView topLeftCell="C1" workbookViewId="0">
      <selection activeCell="M23" sqref="M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109</v>
      </c>
      <c r="L2" s="7" t="s">
        <v>14</v>
      </c>
      <c r="M2" s="7" t="s">
        <v>103</v>
      </c>
      <c r="N2" s="7" t="s">
        <v>15</v>
      </c>
      <c r="O2" s="7" t="s">
        <v>16</v>
      </c>
      <c r="P2" s="8">
        <v>26</v>
      </c>
      <c r="Q2" s="8">
        <v>27</v>
      </c>
      <c r="R2" s="8">
        <v>28</v>
      </c>
      <c r="S2" s="9" t="s">
        <v>80</v>
      </c>
      <c r="T2" s="8" t="s">
        <v>91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62">
        <v>10390</v>
      </c>
      <c r="H3" s="62">
        <f t="shared" ref="H3:H10" si="1">F3+G3</f>
        <v>10390</v>
      </c>
      <c r="I3" s="74">
        <v>450000</v>
      </c>
      <c r="J3" s="75">
        <v>0</v>
      </c>
      <c r="K3" s="17">
        <f>H3+J3</f>
        <v>10390</v>
      </c>
      <c r="L3" s="18">
        <f>C3-I3</f>
        <v>-210033</v>
      </c>
      <c r="M3" s="18">
        <f>D3*L3</f>
        <v>-607494.8408319481</v>
      </c>
      <c r="N3" s="19">
        <f t="shared" ref="N3" si="2">+I3*D3</f>
        <v>1301570.1264771565</v>
      </c>
      <c r="O3" s="20">
        <f>N3/E3</f>
        <v>1.8752578479540936</v>
      </c>
      <c r="P3" s="21">
        <v>0</v>
      </c>
      <c r="Q3" s="22">
        <v>0</v>
      </c>
      <c r="R3" s="21">
        <v>0</v>
      </c>
      <c r="S3" s="21">
        <v>0</v>
      </c>
      <c r="T3" s="65">
        <v>0</v>
      </c>
      <c r="U3" s="21">
        <f>P3+Q3+R3+S3+T3</f>
        <v>0</v>
      </c>
      <c r="V3" s="24">
        <f>I3+K3+U3</f>
        <v>460390</v>
      </c>
      <c r="W3" s="24">
        <f>V3-C3</f>
        <v>220423</v>
      </c>
      <c r="X3" s="20">
        <f t="shared" ref="X3:X18" si="3">V3/C3</f>
        <v>1.9185554680435226</v>
      </c>
    </row>
    <row r="4" spans="1:24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62">
        <v>0</v>
      </c>
      <c r="H4" s="62">
        <f t="shared" si="1"/>
        <v>0</v>
      </c>
      <c r="I4" s="75">
        <v>0</v>
      </c>
      <c r="J4" s="75">
        <v>0</v>
      </c>
      <c r="K4" s="17">
        <f t="shared" ref="K4:K17" si="4">H4+J4</f>
        <v>0</v>
      </c>
      <c r="L4" s="18">
        <f t="shared" ref="L4:L18" si="5">C4-I4</f>
        <v>0</v>
      </c>
      <c r="M4" s="18">
        <f t="shared" ref="M4:M19" si="6">D4*L4</f>
        <v>0</v>
      </c>
      <c r="N4" s="19">
        <f>D4*I4</f>
        <v>0</v>
      </c>
      <c r="O4" s="20" t="e">
        <f t="shared" ref="O4:O20" si="7">N4/E4</f>
        <v>#DIV/0!</v>
      </c>
      <c r="P4" s="21">
        <v>0</v>
      </c>
      <c r="Q4" s="22">
        <v>0</v>
      </c>
      <c r="R4" s="21">
        <v>0</v>
      </c>
      <c r="S4" s="21">
        <v>0</v>
      </c>
      <c r="T4" s="65">
        <v>0</v>
      </c>
      <c r="U4" s="21">
        <f t="shared" ref="U4:U17" si="8">P4+Q4+R4+S4+T4</f>
        <v>0</v>
      </c>
      <c r="V4" s="24">
        <f t="shared" ref="V4:V18" si="9">I4+K4+U4</f>
        <v>0</v>
      </c>
      <c r="W4" s="24">
        <f t="shared" ref="W4:W18" si="10">V4-C4</f>
        <v>0</v>
      </c>
      <c r="X4" s="20" t="e">
        <f t="shared" si="3"/>
        <v>#DIV/0!</v>
      </c>
    </row>
    <row r="5" spans="1:24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62">
        <v>73319</v>
      </c>
      <c r="H5" s="62">
        <f t="shared" si="1"/>
        <v>73319</v>
      </c>
      <c r="I5" s="63">
        <v>232800</v>
      </c>
      <c r="J5" s="75">
        <v>0</v>
      </c>
      <c r="K5" s="17">
        <f t="shared" si="4"/>
        <v>73319</v>
      </c>
      <c r="L5" s="18">
        <f t="shared" si="5"/>
        <v>0</v>
      </c>
      <c r="M5" s="18">
        <f t="shared" si="6"/>
        <v>0</v>
      </c>
      <c r="N5" s="19">
        <f t="shared" ref="N5:N19" si="11">+I5*D5</f>
        <v>246768</v>
      </c>
      <c r="O5" s="20">
        <f t="shared" si="7"/>
        <v>1</v>
      </c>
      <c r="P5" s="21">
        <v>0</v>
      </c>
      <c r="Q5" s="22">
        <v>0</v>
      </c>
      <c r="R5" s="21">
        <v>0</v>
      </c>
      <c r="S5" s="21">
        <v>0</v>
      </c>
      <c r="T5" s="65">
        <v>0</v>
      </c>
      <c r="U5" s="21">
        <f t="shared" si="8"/>
        <v>0</v>
      </c>
      <c r="V5" s="24">
        <f t="shared" si="9"/>
        <v>306119</v>
      </c>
      <c r="W5" s="24">
        <f>V5-C5</f>
        <v>73319</v>
      </c>
      <c r="X5" s="20">
        <f t="shared" si="3"/>
        <v>1.3149441580756014</v>
      </c>
    </row>
    <row r="6" spans="1:24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62">
        <v>0</v>
      </c>
      <c r="H6" s="62">
        <f t="shared" si="1"/>
        <v>0</v>
      </c>
      <c r="I6" s="63">
        <v>849691</v>
      </c>
      <c r="J6" s="75">
        <v>0</v>
      </c>
      <c r="K6" s="17">
        <f t="shared" si="4"/>
        <v>0</v>
      </c>
      <c r="L6" s="18">
        <f>C6-I6</f>
        <v>3913</v>
      </c>
      <c r="M6" s="18">
        <f t="shared" si="6"/>
        <v>8489.9502442335852</v>
      </c>
      <c r="N6" s="19">
        <f t="shared" si="11"/>
        <v>1843555.9194922259</v>
      </c>
      <c r="O6" s="20">
        <f t="shared" si="7"/>
        <v>0.99541590714195349</v>
      </c>
      <c r="P6" s="21">
        <v>0</v>
      </c>
      <c r="Q6" s="22">
        <v>0</v>
      </c>
      <c r="R6" s="21">
        <v>39000</v>
      </c>
      <c r="S6" s="21">
        <v>0</v>
      </c>
      <c r="T6" s="25">
        <v>0</v>
      </c>
      <c r="U6" s="21">
        <f t="shared" si="8"/>
        <v>39000</v>
      </c>
      <c r="V6" s="24">
        <f t="shared" si="9"/>
        <v>888691</v>
      </c>
      <c r="W6" s="24">
        <f t="shared" si="10"/>
        <v>35087</v>
      </c>
      <c r="X6" s="20">
        <f t="shared" si="3"/>
        <v>1.0411045402786303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62">
        <v>0</v>
      </c>
      <c r="H7" s="62">
        <f t="shared" si="1"/>
        <v>0</v>
      </c>
      <c r="I7" s="63">
        <v>0</v>
      </c>
      <c r="J7" s="75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251363</v>
      </c>
      <c r="J8" s="74">
        <v>126320</v>
      </c>
      <c r="K8" s="17">
        <f>H8+J8</f>
        <v>126320</v>
      </c>
      <c r="L8" s="18">
        <f t="shared" si="5"/>
        <v>185129</v>
      </c>
      <c r="M8" s="18">
        <f t="shared" si="6"/>
        <v>211607.6415046434</v>
      </c>
      <c r="N8" s="19">
        <f t="shared" si="11"/>
        <v>287314.96195372782</v>
      </c>
      <c r="O8" s="20">
        <f t="shared" si="7"/>
        <v>0.5758708063378023</v>
      </c>
      <c r="P8" s="21">
        <v>0</v>
      </c>
      <c r="Q8" s="22">
        <v>0</v>
      </c>
      <c r="R8" s="21">
        <v>126000</v>
      </c>
      <c r="S8" s="21">
        <v>0</v>
      </c>
      <c r="T8" s="65">
        <v>0</v>
      </c>
      <c r="U8" s="21">
        <f t="shared" si="8"/>
        <v>126000</v>
      </c>
      <c r="V8" s="24">
        <f t="shared" si="9"/>
        <v>503683</v>
      </c>
      <c r="W8" s="24">
        <f t="shared" si="10"/>
        <v>67191</v>
      </c>
      <c r="X8" s="20">
        <f t="shared" si="3"/>
        <v>1.153934092721058</v>
      </c>
    </row>
    <row r="9" spans="1:24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0</v>
      </c>
      <c r="G9" s="15">
        <v>346315</v>
      </c>
      <c r="H9" s="62">
        <f t="shared" si="1"/>
        <v>346315</v>
      </c>
      <c r="I9" s="75">
        <v>337451</v>
      </c>
      <c r="J9" s="75">
        <v>0</v>
      </c>
      <c r="K9" s="17">
        <f>H9+J9</f>
        <v>346315</v>
      </c>
      <c r="L9" s="18">
        <f t="shared" si="5"/>
        <v>0</v>
      </c>
      <c r="M9" s="18">
        <f t="shared" si="6"/>
        <v>0</v>
      </c>
      <c r="N9" s="19">
        <f t="shared" si="11"/>
        <v>214020.89268298435</v>
      </c>
      <c r="O9" s="20">
        <f t="shared" si="7"/>
        <v>1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683766</v>
      </c>
      <c r="W9" s="24">
        <f t="shared" si="10"/>
        <v>346315</v>
      </c>
      <c r="X9" s="20">
        <f t="shared" si="3"/>
        <v>2.0262675173580758</v>
      </c>
    </row>
    <row r="10" spans="1:24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74">
        <v>0</v>
      </c>
      <c r="K10" s="17">
        <f>H10+J10</f>
        <v>0</v>
      </c>
      <c r="L10" s="18">
        <f t="shared" si="5"/>
        <v>261900</v>
      </c>
      <c r="M10" s="18">
        <f t="shared" si="6"/>
        <v>234014.99860970519</v>
      </c>
      <c r="N10" s="19">
        <f t="shared" si="11"/>
        <v>0</v>
      </c>
      <c r="O10" s="20">
        <f t="shared" si="7"/>
        <v>0</v>
      </c>
      <c r="P10" s="21">
        <v>0</v>
      </c>
      <c r="Q10" s="22">
        <v>0</v>
      </c>
      <c r="R10" s="21">
        <v>0</v>
      </c>
      <c r="S10" s="21">
        <v>0</v>
      </c>
      <c r="T10" s="65">
        <v>0</v>
      </c>
      <c r="U10" s="21">
        <f t="shared" si="8"/>
        <v>0</v>
      </c>
      <c r="V10" s="24">
        <f t="shared" si="9"/>
        <v>0</v>
      </c>
      <c r="W10" s="24">
        <f t="shared" si="10"/>
        <v>-261900</v>
      </c>
      <c r="X10" s="20">
        <f t="shared" si="3"/>
        <v>0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75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0</v>
      </c>
      <c r="G12" s="15">
        <v>0</v>
      </c>
      <c r="H12" s="62">
        <f t="shared" ref="H12:H19" si="12">F12+G12</f>
        <v>0</v>
      </c>
      <c r="I12" s="63">
        <v>33933</v>
      </c>
      <c r="J12" s="75">
        <v>0</v>
      </c>
      <c r="K12" s="17">
        <f t="shared" si="4"/>
        <v>0</v>
      </c>
      <c r="L12" s="18">
        <f>C12-I12</f>
        <v>67</v>
      </c>
      <c r="M12" s="18">
        <f t="shared" si="6"/>
        <v>265.99</v>
      </c>
      <c r="N12" s="19">
        <f t="shared" si="11"/>
        <v>134714.01</v>
      </c>
      <c r="O12" s="20">
        <f t="shared" si="7"/>
        <v>0.99802941176470594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f t="shared" si="8"/>
        <v>0</v>
      </c>
      <c r="V12" s="24">
        <f t="shared" si="9"/>
        <v>33933</v>
      </c>
      <c r="W12" s="24">
        <f t="shared" si="10"/>
        <v>-67</v>
      </c>
      <c r="X12" s="20">
        <f t="shared" si="3"/>
        <v>0.99802941176470583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0</v>
      </c>
      <c r="G13" s="15">
        <v>17024</v>
      </c>
      <c r="H13" s="62">
        <f t="shared" si="12"/>
        <v>17024</v>
      </c>
      <c r="I13" s="63">
        <v>17950</v>
      </c>
      <c r="J13" s="75">
        <v>0</v>
      </c>
      <c r="K13" s="17">
        <f t="shared" si="4"/>
        <v>17024</v>
      </c>
      <c r="L13" s="18">
        <f t="shared" si="5"/>
        <v>0</v>
      </c>
      <c r="M13" s="18">
        <f t="shared" si="6"/>
        <v>0</v>
      </c>
      <c r="N13" s="19">
        <f t="shared" si="11"/>
        <v>149703</v>
      </c>
      <c r="O13" s="20">
        <f t="shared" si="7"/>
        <v>1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34974</v>
      </c>
      <c r="W13" s="24">
        <f t="shared" si="10"/>
        <v>17024</v>
      </c>
      <c r="X13" s="20">
        <f t="shared" si="3"/>
        <v>1.9484122562674095</v>
      </c>
    </row>
    <row r="14" spans="1:24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0</v>
      </c>
      <c r="G14" s="15">
        <v>0</v>
      </c>
      <c r="H14" s="62">
        <f t="shared" si="12"/>
        <v>0</v>
      </c>
      <c r="I14" s="63">
        <v>0</v>
      </c>
      <c r="J14" s="75">
        <v>32484</v>
      </c>
      <c r="K14" s="17">
        <f t="shared" si="4"/>
        <v>32484</v>
      </c>
      <c r="L14" s="18">
        <f t="shared" si="5"/>
        <v>33800</v>
      </c>
      <c r="M14" s="18">
        <f t="shared" si="6"/>
        <v>246740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32484</v>
      </c>
      <c r="W14" s="24">
        <f t="shared" si="10"/>
        <v>-1316</v>
      </c>
      <c r="X14" s="20">
        <f t="shared" si="3"/>
        <v>0.96106508875739649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7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7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 t="shared" si="8"/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7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579050</v>
      </c>
      <c r="G18" s="15">
        <v>0</v>
      </c>
      <c r="H18" s="62">
        <f t="shared" si="12"/>
        <v>579050</v>
      </c>
      <c r="I18" s="75">
        <v>323133</v>
      </c>
      <c r="J18" s="75">
        <v>172786</v>
      </c>
      <c r="K18" s="17">
        <f>H18+J18</f>
        <v>751836</v>
      </c>
      <c r="L18" s="18">
        <f t="shared" si="5"/>
        <v>171867</v>
      </c>
      <c r="M18" s="18">
        <f t="shared" si="6"/>
        <v>199365.71999999997</v>
      </c>
      <c r="N18" s="19">
        <f t="shared" si="11"/>
        <v>374834.27999999997</v>
      </c>
      <c r="O18" s="20">
        <f t="shared" si="7"/>
        <v>0.65279393939393937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v>442000</v>
      </c>
      <c r="V18" s="24">
        <f t="shared" si="9"/>
        <v>1516969</v>
      </c>
      <c r="W18" s="24">
        <f t="shared" si="10"/>
        <v>1021969</v>
      </c>
      <c r="X18" s="20">
        <f t="shared" si="3"/>
        <v>3.0645838383838382</v>
      </c>
    </row>
    <row r="19" spans="1:24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N20" si="13">SUM(E3:E19)</f>
        <v>4845470.6501327287</v>
      </c>
      <c r="F20" s="36">
        <f>SUM(F3:F19)</f>
        <v>579050</v>
      </c>
      <c r="G20" s="36">
        <f>SUM(G3:G19)</f>
        <v>447048</v>
      </c>
      <c r="H20" s="36">
        <f t="shared" si="13"/>
        <v>1026098</v>
      </c>
      <c r="I20" s="48">
        <f t="shared" si="13"/>
        <v>2496321</v>
      </c>
      <c r="J20" s="36">
        <f t="shared" si="13"/>
        <v>331590</v>
      </c>
      <c r="K20" s="37">
        <f t="shared" si="13"/>
        <v>1357688</v>
      </c>
      <c r="L20" s="38">
        <f t="shared" si="13"/>
        <v>446643</v>
      </c>
      <c r="M20" s="38">
        <f>SUM(M3:M19)</f>
        <v>292989.45952663402</v>
      </c>
      <c r="N20" s="38">
        <f t="shared" si="13"/>
        <v>4552481.1906060949</v>
      </c>
      <c r="O20" s="20">
        <f t="shared" si="7"/>
        <v>0.93953333315131971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3854009</v>
      </c>
      <c r="W20" s="39"/>
    </row>
    <row r="23" spans="1:24" x14ac:dyDescent="0.3">
      <c r="D23" t="s">
        <v>93</v>
      </c>
      <c r="E23" s="25"/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35" priority="7" operator="between">
      <formula>0.8</formula>
      <formula>1</formula>
    </cfRule>
    <cfRule type="cellIs" dxfId="34" priority="8" operator="lessThan">
      <formula>0.8</formula>
    </cfRule>
    <cfRule type="cellIs" dxfId="33" priority="9" operator="greaterThan">
      <formula>1</formula>
    </cfRule>
  </conditionalFormatting>
  <conditionalFormatting sqref="O13">
    <cfRule type="cellIs" dxfId="32" priority="4" operator="between">
      <formula>0.8</formula>
      <formula>1</formula>
    </cfRule>
    <cfRule type="cellIs" dxfId="31" priority="5" operator="lessThan">
      <formula>0.8</formula>
    </cfRule>
    <cfRule type="cellIs" dxfId="30" priority="6" operator="greaterThan">
      <formula>1</formula>
    </cfRule>
  </conditionalFormatting>
  <conditionalFormatting sqref="X13">
    <cfRule type="cellIs" dxfId="29" priority="1" operator="between">
      <formula>0.8</formula>
      <formula>1</formula>
    </cfRule>
    <cfRule type="cellIs" dxfId="28" priority="2" operator="lessThan">
      <formula>0.8</formula>
    </cfRule>
    <cfRule type="cellIs" dxfId="27" priority="3" operator="greaterThan">
      <formula>1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01F68-0D30-4F5A-8AC8-2E9BD341681A}">
  <dimension ref="A1:X27"/>
  <sheetViews>
    <sheetView topLeftCell="B1" workbookViewId="0">
      <selection activeCell="L8" sqref="L8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110</v>
      </c>
      <c r="L2" s="7" t="s">
        <v>14</v>
      </c>
      <c r="M2" s="7" t="s">
        <v>103</v>
      </c>
      <c r="N2" s="7" t="s">
        <v>15</v>
      </c>
      <c r="O2" s="7" t="s">
        <v>16</v>
      </c>
      <c r="P2" s="8">
        <v>26</v>
      </c>
      <c r="Q2" s="8">
        <v>27</v>
      </c>
      <c r="R2" s="8">
        <v>28</v>
      </c>
      <c r="S2" s="9" t="s">
        <v>80</v>
      </c>
      <c r="T2" s="8" t="s">
        <v>91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62">
        <v>10390</v>
      </c>
      <c r="H3" s="62">
        <f t="shared" ref="H3:H10" si="1">F3+G3</f>
        <v>10390</v>
      </c>
      <c r="I3" s="74">
        <v>450000</v>
      </c>
      <c r="J3" s="75">
        <v>0</v>
      </c>
      <c r="K3" s="17">
        <f>H3+J3</f>
        <v>10390</v>
      </c>
      <c r="L3" s="18">
        <f>C3-I3</f>
        <v>-210033</v>
      </c>
      <c r="M3" s="18">
        <f>D3*L3</f>
        <v>-607494.8408319481</v>
      </c>
      <c r="N3" s="19">
        <f t="shared" ref="N3" si="2">+I3*D3</f>
        <v>1301570.1264771565</v>
      </c>
      <c r="O3" s="20">
        <f>N3/E3</f>
        <v>1.8752578479540936</v>
      </c>
      <c r="P3" s="21">
        <v>0</v>
      </c>
      <c r="Q3" s="22">
        <v>0</v>
      </c>
      <c r="R3" s="21">
        <v>0</v>
      </c>
      <c r="S3" s="21">
        <v>0</v>
      </c>
      <c r="T3" s="65">
        <v>0</v>
      </c>
      <c r="U3" s="21">
        <f>P3+Q3+R3+S3+T3</f>
        <v>0</v>
      </c>
      <c r="V3" s="24">
        <f>I3+K3+U3</f>
        <v>460390</v>
      </c>
      <c r="W3" s="24">
        <f>V3-C3</f>
        <v>220423</v>
      </c>
      <c r="X3" s="20">
        <f t="shared" ref="X3:X18" si="3">V3/C3</f>
        <v>1.9185554680435226</v>
      </c>
    </row>
    <row r="4" spans="1:24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62">
        <v>0</v>
      </c>
      <c r="H4" s="62">
        <f t="shared" si="1"/>
        <v>0</v>
      </c>
      <c r="I4" s="75">
        <v>0</v>
      </c>
      <c r="J4" s="75">
        <v>0</v>
      </c>
      <c r="K4" s="17">
        <f t="shared" ref="K4:K17" si="4">H4+J4</f>
        <v>0</v>
      </c>
      <c r="L4" s="18">
        <f t="shared" ref="L4:L18" si="5">C4-I4</f>
        <v>0</v>
      </c>
      <c r="M4" s="18">
        <f t="shared" ref="M4:M19" si="6">D4*L4</f>
        <v>0</v>
      </c>
      <c r="N4" s="19">
        <f>D4*I4</f>
        <v>0</v>
      </c>
      <c r="O4" s="20" t="e">
        <f t="shared" ref="O4:O20" si="7">N4/E4</f>
        <v>#DIV/0!</v>
      </c>
      <c r="P4" s="21">
        <v>0</v>
      </c>
      <c r="Q4" s="22">
        <v>0</v>
      </c>
      <c r="R4" s="21">
        <v>0</v>
      </c>
      <c r="S4" s="21">
        <v>0</v>
      </c>
      <c r="T4" s="65">
        <v>0</v>
      </c>
      <c r="U4" s="21">
        <f t="shared" ref="U4:U17" si="8">P4+Q4+R4+S4+T4</f>
        <v>0</v>
      </c>
      <c r="V4" s="24">
        <f t="shared" ref="V4:V18" si="9">I4+K4+U4</f>
        <v>0</v>
      </c>
      <c r="W4" s="24">
        <f t="shared" ref="W4:W18" si="10">V4-C4</f>
        <v>0</v>
      </c>
      <c r="X4" s="20" t="e">
        <f t="shared" si="3"/>
        <v>#DIV/0!</v>
      </c>
    </row>
    <row r="5" spans="1:24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62">
        <v>73319</v>
      </c>
      <c r="H5" s="62">
        <f t="shared" si="1"/>
        <v>73319</v>
      </c>
      <c r="I5" s="63">
        <v>232800</v>
      </c>
      <c r="J5" s="75">
        <v>0</v>
      </c>
      <c r="K5" s="17">
        <f t="shared" si="4"/>
        <v>73319</v>
      </c>
      <c r="L5" s="18">
        <f t="shared" si="5"/>
        <v>0</v>
      </c>
      <c r="M5" s="18">
        <f t="shared" si="6"/>
        <v>0</v>
      </c>
      <c r="N5" s="19">
        <f t="shared" ref="N5:N19" si="11">+I5*D5</f>
        <v>246768</v>
      </c>
      <c r="O5" s="20">
        <f t="shared" si="7"/>
        <v>1</v>
      </c>
      <c r="P5" s="21">
        <v>0</v>
      </c>
      <c r="Q5" s="22">
        <v>0</v>
      </c>
      <c r="R5" s="21">
        <v>0</v>
      </c>
      <c r="S5" s="21">
        <v>0</v>
      </c>
      <c r="T5" s="65">
        <v>0</v>
      </c>
      <c r="U5" s="21">
        <f t="shared" si="8"/>
        <v>0</v>
      </c>
      <c r="V5" s="24">
        <f t="shared" si="9"/>
        <v>306119</v>
      </c>
      <c r="W5" s="24">
        <f>V5-C5</f>
        <v>73319</v>
      </c>
      <c r="X5" s="20">
        <f t="shared" si="3"/>
        <v>1.3149441580756014</v>
      </c>
    </row>
    <row r="6" spans="1:24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62">
        <v>0</v>
      </c>
      <c r="H6" s="62">
        <f t="shared" si="1"/>
        <v>0</v>
      </c>
      <c r="I6" s="63">
        <v>849691</v>
      </c>
      <c r="J6" s="75">
        <v>0</v>
      </c>
      <c r="K6" s="17">
        <f t="shared" si="4"/>
        <v>0</v>
      </c>
      <c r="L6" s="18">
        <f>C6-I6</f>
        <v>3913</v>
      </c>
      <c r="M6" s="18">
        <f t="shared" si="6"/>
        <v>8489.9502442335852</v>
      </c>
      <c r="N6" s="19">
        <f t="shared" si="11"/>
        <v>1843555.9194922259</v>
      </c>
      <c r="O6" s="20">
        <f t="shared" si="7"/>
        <v>0.99541590714195349</v>
      </c>
      <c r="P6" s="21">
        <v>0</v>
      </c>
      <c r="Q6" s="22">
        <v>0</v>
      </c>
      <c r="R6" s="21">
        <v>39000</v>
      </c>
      <c r="S6" s="21">
        <v>0</v>
      </c>
      <c r="T6" s="25">
        <v>0</v>
      </c>
      <c r="U6" s="21">
        <f t="shared" si="8"/>
        <v>39000</v>
      </c>
      <c r="V6" s="24">
        <f t="shared" si="9"/>
        <v>888691</v>
      </c>
      <c r="W6" s="24">
        <f t="shared" si="10"/>
        <v>35087</v>
      </c>
      <c r="X6" s="20">
        <f t="shared" si="3"/>
        <v>1.0411045402786303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62">
        <v>0</v>
      </c>
      <c r="H7" s="62">
        <f t="shared" si="1"/>
        <v>0</v>
      </c>
      <c r="I7" s="63">
        <v>0</v>
      </c>
      <c r="J7" s="75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95075</v>
      </c>
      <c r="G8" s="15">
        <v>0</v>
      </c>
      <c r="H8" s="62">
        <f t="shared" si="1"/>
        <v>95075</v>
      </c>
      <c r="I8" s="64">
        <v>377683</v>
      </c>
      <c r="J8" s="74">
        <v>0</v>
      </c>
      <c r="K8" s="17">
        <f>H8+J8</f>
        <v>95075</v>
      </c>
      <c r="L8" s="18">
        <f t="shared" si="5"/>
        <v>58809</v>
      </c>
      <c r="M8" s="18">
        <f t="shared" si="6"/>
        <v>67220.337112211346</v>
      </c>
      <c r="N8" s="19">
        <f t="shared" si="11"/>
        <v>431702.26634615991</v>
      </c>
      <c r="O8" s="20">
        <f t="shared" si="7"/>
        <v>0.86526900836670551</v>
      </c>
      <c r="P8" s="21">
        <v>0</v>
      </c>
      <c r="Q8" s="22">
        <v>0</v>
      </c>
      <c r="R8" s="21">
        <v>126000</v>
      </c>
      <c r="S8" s="21">
        <v>0</v>
      </c>
      <c r="T8" s="65">
        <v>0</v>
      </c>
      <c r="U8" s="21">
        <f t="shared" si="8"/>
        <v>126000</v>
      </c>
      <c r="V8" s="24">
        <f t="shared" si="9"/>
        <v>598758</v>
      </c>
      <c r="W8" s="24">
        <f t="shared" si="10"/>
        <v>162266</v>
      </c>
      <c r="X8" s="20">
        <f t="shared" si="3"/>
        <v>1.3717502268082806</v>
      </c>
    </row>
    <row r="9" spans="1:24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0</v>
      </c>
      <c r="G9" s="15">
        <v>346315</v>
      </c>
      <c r="H9" s="62">
        <f t="shared" si="1"/>
        <v>346315</v>
      </c>
      <c r="I9" s="75">
        <v>337451</v>
      </c>
      <c r="J9" s="75">
        <v>0</v>
      </c>
      <c r="K9" s="17">
        <f>H9+J9</f>
        <v>346315</v>
      </c>
      <c r="L9" s="18">
        <f t="shared" si="5"/>
        <v>0</v>
      </c>
      <c r="M9" s="18">
        <f t="shared" si="6"/>
        <v>0</v>
      </c>
      <c r="N9" s="19">
        <f t="shared" si="11"/>
        <v>214020.89268298435</v>
      </c>
      <c r="O9" s="20">
        <f t="shared" si="7"/>
        <v>1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683766</v>
      </c>
      <c r="W9" s="24">
        <f t="shared" si="10"/>
        <v>346315</v>
      </c>
      <c r="X9" s="20">
        <f t="shared" si="3"/>
        <v>2.0262675173580758</v>
      </c>
    </row>
    <row r="10" spans="1:24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74">
        <v>0</v>
      </c>
      <c r="K10" s="17">
        <f>H10+J10</f>
        <v>0</v>
      </c>
      <c r="L10" s="18">
        <f t="shared" si="5"/>
        <v>261900</v>
      </c>
      <c r="M10" s="18">
        <f t="shared" si="6"/>
        <v>234014.99860970519</v>
      </c>
      <c r="N10" s="19">
        <f t="shared" si="11"/>
        <v>0</v>
      </c>
      <c r="O10" s="20">
        <f t="shared" si="7"/>
        <v>0</v>
      </c>
      <c r="P10" s="21">
        <v>0</v>
      </c>
      <c r="Q10" s="22">
        <v>0</v>
      </c>
      <c r="R10" s="21">
        <v>0</v>
      </c>
      <c r="S10" s="21">
        <v>0</v>
      </c>
      <c r="T10" s="65">
        <v>0</v>
      </c>
      <c r="U10" s="21">
        <f t="shared" si="8"/>
        <v>0</v>
      </c>
      <c r="V10" s="24">
        <f t="shared" si="9"/>
        <v>0</v>
      </c>
      <c r="W10" s="24">
        <f t="shared" si="10"/>
        <v>-261900</v>
      </c>
      <c r="X10" s="20">
        <f t="shared" si="3"/>
        <v>0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75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0</v>
      </c>
      <c r="G12" s="15">
        <v>0</v>
      </c>
      <c r="H12" s="62">
        <f t="shared" ref="H12:H19" si="12">F12+G12</f>
        <v>0</v>
      </c>
      <c r="I12" s="63">
        <v>33933</v>
      </c>
      <c r="J12" s="75">
        <v>0</v>
      </c>
      <c r="K12" s="17">
        <f t="shared" si="4"/>
        <v>0</v>
      </c>
      <c r="L12" s="18">
        <f>C12-I12</f>
        <v>67</v>
      </c>
      <c r="M12" s="18">
        <f t="shared" si="6"/>
        <v>265.99</v>
      </c>
      <c r="N12" s="19">
        <f t="shared" si="11"/>
        <v>134714.01</v>
      </c>
      <c r="O12" s="20">
        <f t="shared" si="7"/>
        <v>0.99802941176470594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f t="shared" si="8"/>
        <v>0</v>
      </c>
      <c r="V12" s="24">
        <f t="shared" si="9"/>
        <v>33933</v>
      </c>
      <c r="W12" s="24">
        <f t="shared" si="10"/>
        <v>-67</v>
      </c>
      <c r="X12" s="20">
        <f t="shared" si="3"/>
        <v>0.99802941176470583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0</v>
      </c>
      <c r="G13" s="15">
        <v>17024</v>
      </c>
      <c r="H13" s="62">
        <f t="shared" si="12"/>
        <v>17024</v>
      </c>
      <c r="I13" s="63">
        <v>17950</v>
      </c>
      <c r="J13" s="75">
        <v>0</v>
      </c>
      <c r="K13" s="17">
        <f t="shared" si="4"/>
        <v>17024</v>
      </c>
      <c r="L13" s="18">
        <f t="shared" si="5"/>
        <v>0</v>
      </c>
      <c r="M13" s="18">
        <f t="shared" si="6"/>
        <v>0</v>
      </c>
      <c r="N13" s="19">
        <f t="shared" si="11"/>
        <v>149703</v>
      </c>
      <c r="O13" s="20">
        <f t="shared" si="7"/>
        <v>1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34974</v>
      </c>
      <c r="W13" s="24">
        <f t="shared" si="10"/>
        <v>17024</v>
      </c>
      <c r="X13" s="20">
        <f t="shared" si="3"/>
        <v>1.9484122562674095</v>
      </c>
    </row>
    <row r="14" spans="1:24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38464</v>
      </c>
      <c r="G14" s="15">
        <v>0</v>
      </c>
      <c r="H14" s="62">
        <f t="shared" si="12"/>
        <v>38464</v>
      </c>
      <c r="I14" s="63">
        <v>32484</v>
      </c>
      <c r="J14" s="75">
        <v>0</v>
      </c>
      <c r="K14" s="17">
        <f t="shared" si="4"/>
        <v>38464</v>
      </c>
      <c r="L14" s="18">
        <f t="shared" si="5"/>
        <v>1316</v>
      </c>
      <c r="M14" s="18">
        <f t="shared" si="6"/>
        <v>9606.7999999999993</v>
      </c>
      <c r="N14" s="19">
        <f t="shared" si="11"/>
        <v>237133.19999999998</v>
      </c>
      <c r="O14" s="20">
        <f t="shared" si="7"/>
        <v>0.96106508875739638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70948</v>
      </c>
      <c r="W14" s="24">
        <f t="shared" si="10"/>
        <v>37148</v>
      </c>
      <c r="X14" s="20">
        <f t="shared" si="3"/>
        <v>2.0990532544378699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7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7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 t="shared" si="8"/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7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847622</v>
      </c>
      <c r="G18" s="15">
        <v>0</v>
      </c>
      <c r="H18" s="62">
        <f t="shared" si="12"/>
        <v>847622</v>
      </c>
      <c r="I18" s="75">
        <v>495919</v>
      </c>
      <c r="J18" s="75">
        <v>0</v>
      </c>
      <c r="K18" s="17">
        <f>H18+J18</f>
        <v>847622</v>
      </c>
      <c r="L18" s="18">
        <f t="shared" si="5"/>
        <v>-919</v>
      </c>
      <c r="M18" s="18">
        <f t="shared" si="6"/>
        <v>-1066.04</v>
      </c>
      <c r="N18" s="19">
        <f t="shared" si="11"/>
        <v>575266.03999999992</v>
      </c>
      <c r="O18" s="20">
        <f t="shared" si="7"/>
        <v>1.0018565656565654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v>442000</v>
      </c>
      <c r="V18" s="24">
        <f t="shared" si="9"/>
        <v>1785541</v>
      </c>
      <c r="W18" s="24">
        <f t="shared" si="10"/>
        <v>1290541</v>
      </c>
      <c r="X18" s="20">
        <f t="shared" si="3"/>
        <v>3.6071535353535356</v>
      </c>
    </row>
    <row r="19" spans="1:24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N20" si="13">SUM(E3:E19)</f>
        <v>4845470.6501327287</v>
      </c>
      <c r="F20" s="36">
        <f>SUM(F3:F19)</f>
        <v>981161</v>
      </c>
      <c r="G20" s="36">
        <f>SUM(G3:G19)</f>
        <v>447048</v>
      </c>
      <c r="H20" s="36">
        <f t="shared" si="13"/>
        <v>1428209</v>
      </c>
      <c r="I20" s="48">
        <f t="shared" si="13"/>
        <v>2827911</v>
      </c>
      <c r="J20" s="36">
        <f t="shared" si="13"/>
        <v>0</v>
      </c>
      <c r="K20" s="37">
        <f t="shared" si="13"/>
        <v>1428209</v>
      </c>
      <c r="L20" s="38">
        <f t="shared" si="13"/>
        <v>115053</v>
      </c>
      <c r="M20" s="38">
        <f>SUM(M3:M19)</f>
        <v>-288962.80486579792</v>
      </c>
      <c r="N20" s="38">
        <f t="shared" si="13"/>
        <v>5134433.4549985267</v>
      </c>
      <c r="O20" s="20">
        <f t="shared" si="7"/>
        <v>1.0596356527013289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4256120</v>
      </c>
      <c r="W20" s="39"/>
    </row>
    <row r="23" spans="1:24" x14ac:dyDescent="0.3">
      <c r="D23" t="s">
        <v>93</v>
      </c>
      <c r="E23" s="25"/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26" priority="7" operator="between">
      <formula>0.8</formula>
      <formula>1</formula>
    </cfRule>
    <cfRule type="cellIs" dxfId="25" priority="8" operator="lessThan">
      <formula>0.8</formula>
    </cfRule>
    <cfRule type="cellIs" dxfId="24" priority="9" operator="greaterThan">
      <formula>1</formula>
    </cfRule>
  </conditionalFormatting>
  <conditionalFormatting sqref="O13">
    <cfRule type="cellIs" dxfId="23" priority="4" operator="between">
      <formula>0.8</formula>
      <formula>1</formula>
    </cfRule>
    <cfRule type="cellIs" dxfId="22" priority="5" operator="lessThan">
      <formula>0.8</formula>
    </cfRule>
    <cfRule type="cellIs" dxfId="21" priority="6" operator="greaterThan">
      <formula>1</formula>
    </cfRule>
  </conditionalFormatting>
  <conditionalFormatting sqref="X13">
    <cfRule type="cellIs" dxfId="20" priority="1" operator="between">
      <formula>0.8</formula>
      <formula>1</formula>
    </cfRule>
    <cfRule type="cellIs" dxfId="19" priority="2" operator="lessThan">
      <formula>0.8</formula>
    </cfRule>
    <cfRule type="cellIs" dxfId="18" priority="3" operator="greaterThan">
      <formula>1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55403-43C1-466B-A680-876EE20538B6}">
  <dimension ref="A1:X27"/>
  <sheetViews>
    <sheetView zoomScale="78" zoomScaleNormal="78" workbookViewId="0">
      <selection activeCell="A26" sqref="A26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116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115</v>
      </c>
      <c r="L2" s="7" t="s">
        <v>14</v>
      </c>
      <c r="M2" s="7" t="s">
        <v>103</v>
      </c>
      <c r="N2" s="7" t="s">
        <v>15</v>
      </c>
      <c r="O2" s="7" t="s">
        <v>16</v>
      </c>
      <c r="P2" s="8" t="s">
        <v>111</v>
      </c>
      <c r="Q2" s="8" t="s">
        <v>112</v>
      </c>
      <c r="R2" s="8" t="s">
        <v>113</v>
      </c>
      <c r="S2" s="9" t="s">
        <v>114</v>
      </c>
      <c r="T2" s="8">
        <v>30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443016</v>
      </c>
      <c r="D3" s="42">
        <v>2.8923780588381258</v>
      </c>
      <c r="E3" s="14">
        <f t="shared" ref="E3:E18" si="0">C3*D3</f>
        <v>1281369.7581142311</v>
      </c>
      <c r="F3" s="15">
        <v>0</v>
      </c>
      <c r="G3" s="62">
        <v>10390</v>
      </c>
      <c r="H3" s="62">
        <f t="shared" ref="H3:H10" si="1">F3+G3</f>
        <v>10390</v>
      </c>
      <c r="I3" s="74">
        <v>0</v>
      </c>
      <c r="J3" s="75">
        <v>0</v>
      </c>
      <c r="K3" s="17">
        <f>H3+J3</f>
        <v>10390</v>
      </c>
      <c r="L3" s="18">
        <f>C3-I3</f>
        <v>443016</v>
      </c>
      <c r="M3" s="18">
        <f>D3*L3</f>
        <v>1281369.7581142311</v>
      </c>
      <c r="N3" s="19">
        <f t="shared" ref="N3" si="2">+I3*D3</f>
        <v>0</v>
      </c>
      <c r="O3" s="20">
        <f>N3/E3</f>
        <v>0</v>
      </c>
      <c r="P3" s="21">
        <v>74000</v>
      </c>
      <c r="Q3" s="22">
        <v>92000</v>
      </c>
      <c r="R3" s="21">
        <v>0</v>
      </c>
      <c r="S3" s="21">
        <v>111000</v>
      </c>
      <c r="T3" s="65">
        <v>0</v>
      </c>
      <c r="U3" s="21">
        <f>P3+Q3+R3+S3+T3</f>
        <v>277000</v>
      </c>
      <c r="V3" s="24">
        <f>I3+K3+U3</f>
        <v>287390</v>
      </c>
      <c r="W3" s="24">
        <f>V3-C3</f>
        <v>-155626</v>
      </c>
      <c r="X3" s="20">
        <f t="shared" ref="X3:X18" si="3">V3/C3</f>
        <v>0.64871246185239362</v>
      </c>
    </row>
    <row r="4" spans="1:24" x14ac:dyDescent="0.3">
      <c r="A4" s="11" t="s">
        <v>28</v>
      </c>
      <c r="B4" s="60" t="s">
        <v>29</v>
      </c>
      <c r="C4" s="12">
        <v>110754</v>
      </c>
      <c r="D4" s="42">
        <v>1.56</v>
      </c>
      <c r="E4" s="14">
        <f t="shared" si="0"/>
        <v>172776.24000000002</v>
      </c>
      <c r="F4" s="15">
        <v>0</v>
      </c>
      <c r="G4" s="62">
        <v>0</v>
      </c>
      <c r="H4" s="62">
        <f t="shared" si="1"/>
        <v>0</v>
      </c>
      <c r="I4" s="75">
        <v>0</v>
      </c>
      <c r="J4" s="75">
        <v>0</v>
      </c>
      <c r="K4" s="17">
        <f t="shared" ref="K4:K17" si="4">H4+J4</f>
        <v>0</v>
      </c>
      <c r="L4" s="18">
        <f t="shared" ref="L4:L18" si="5">C4-I4</f>
        <v>110754</v>
      </c>
      <c r="M4" s="18">
        <f t="shared" ref="M4:M19" si="6">D4*L4</f>
        <v>172776.24000000002</v>
      </c>
      <c r="N4" s="19">
        <f>D4*I4</f>
        <v>0</v>
      </c>
      <c r="O4" s="20">
        <f t="shared" ref="O4:O20" si="7">N4/E4</f>
        <v>0</v>
      </c>
      <c r="P4" s="21">
        <v>0</v>
      </c>
      <c r="Q4" s="22">
        <v>0</v>
      </c>
      <c r="R4" s="21">
        <v>148000</v>
      </c>
      <c r="S4" s="21">
        <v>0</v>
      </c>
      <c r="T4" s="65">
        <v>0</v>
      </c>
      <c r="U4" s="21">
        <f t="shared" ref="U4:U17" si="8">P4+Q4+R4+S4+T4</f>
        <v>148000</v>
      </c>
      <c r="V4" s="24">
        <f t="shared" ref="V4:V18" si="9">I4+K4+U4</f>
        <v>148000</v>
      </c>
      <c r="W4" s="24">
        <f t="shared" ref="W4:W18" si="10">V4-C4</f>
        <v>37246</v>
      </c>
      <c r="X4" s="20">
        <f t="shared" si="3"/>
        <v>1.3362948516532134</v>
      </c>
    </row>
    <row r="5" spans="1:24" x14ac:dyDescent="0.3">
      <c r="A5" s="11" t="s">
        <v>30</v>
      </c>
      <c r="B5" s="60" t="s">
        <v>31</v>
      </c>
      <c r="C5" s="12">
        <v>73319</v>
      </c>
      <c r="D5" s="42">
        <v>1.06</v>
      </c>
      <c r="E5" s="14">
        <f t="shared" si="0"/>
        <v>77718.14</v>
      </c>
      <c r="F5" s="15">
        <v>0</v>
      </c>
      <c r="G5" s="62">
        <v>73319</v>
      </c>
      <c r="H5" s="62">
        <f t="shared" si="1"/>
        <v>73319</v>
      </c>
      <c r="I5" s="63">
        <v>0</v>
      </c>
      <c r="J5" s="75">
        <v>0</v>
      </c>
      <c r="K5" s="17">
        <f t="shared" si="4"/>
        <v>73319</v>
      </c>
      <c r="L5" s="18">
        <f t="shared" si="5"/>
        <v>73319</v>
      </c>
      <c r="M5" s="18">
        <f t="shared" si="6"/>
        <v>77718.14</v>
      </c>
      <c r="N5" s="19">
        <f t="shared" ref="N5:N19" si="11">+I5*D5</f>
        <v>0</v>
      </c>
      <c r="O5" s="20">
        <f t="shared" si="7"/>
        <v>0</v>
      </c>
      <c r="P5" s="21">
        <v>0</v>
      </c>
      <c r="Q5" s="22">
        <v>0</v>
      </c>
      <c r="R5" s="21">
        <v>0</v>
      </c>
      <c r="S5" s="21">
        <v>0</v>
      </c>
      <c r="T5" s="65">
        <v>0</v>
      </c>
      <c r="U5" s="21">
        <f t="shared" si="8"/>
        <v>0</v>
      </c>
      <c r="V5" s="24">
        <f t="shared" si="9"/>
        <v>73319</v>
      </c>
      <c r="W5" s="24">
        <f>V5-C5</f>
        <v>0</v>
      </c>
      <c r="X5" s="20">
        <f t="shared" si="3"/>
        <v>1</v>
      </c>
    </row>
    <row r="6" spans="1:24" x14ac:dyDescent="0.3">
      <c r="A6" s="11" t="s">
        <v>32</v>
      </c>
      <c r="B6" s="60" t="s">
        <v>33</v>
      </c>
      <c r="C6" s="12">
        <v>310400</v>
      </c>
      <c r="D6" s="42">
        <v>2.1696780588381257</v>
      </c>
      <c r="E6" s="12">
        <f t="shared" si="0"/>
        <v>673468.06946335419</v>
      </c>
      <c r="F6" s="15">
        <v>0</v>
      </c>
      <c r="G6" s="62">
        <v>0</v>
      </c>
      <c r="H6" s="62">
        <f t="shared" si="1"/>
        <v>0</v>
      </c>
      <c r="I6" s="63">
        <v>0</v>
      </c>
      <c r="J6" s="75">
        <v>0</v>
      </c>
      <c r="K6" s="17">
        <f t="shared" si="4"/>
        <v>0</v>
      </c>
      <c r="L6" s="18">
        <f>C6-I6</f>
        <v>310400</v>
      </c>
      <c r="M6" s="18">
        <f t="shared" si="6"/>
        <v>673468.06946335419</v>
      </c>
      <c r="N6" s="19">
        <f t="shared" si="11"/>
        <v>0</v>
      </c>
      <c r="O6" s="20">
        <f t="shared" si="7"/>
        <v>0</v>
      </c>
      <c r="P6" s="21">
        <v>0</v>
      </c>
      <c r="Q6" s="22">
        <v>0</v>
      </c>
      <c r="R6" s="21">
        <v>0</v>
      </c>
      <c r="S6" s="21">
        <v>0</v>
      </c>
      <c r="T6" s="25">
        <v>0</v>
      </c>
      <c r="U6" s="21">
        <f t="shared" si="8"/>
        <v>0</v>
      </c>
      <c r="V6" s="24">
        <f t="shared" si="9"/>
        <v>0</v>
      </c>
      <c r="W6" s="24">
        <f t="shared" si="10"/>
        <v>-310400</v>
      </c>
      <c r="X6" s="20">
        <f t="shared" si="3"/>
        <v>0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62">
        <v>0</v>
      </c>
      <c r="H7" s="62">
        <f t="shared" si="1"/>
        <v>0</v>
      </c>
      <c r="I7" s="63">
        <v>0</v>
      </c>
      <c r="J7" s="75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495301</v>
      </c>
      <c r="D8" s="42">
        <v>1.1430280588381259</v>
      </c>
      <c r="E8" s="14">
        <f t="shared" si="0"/>
        <v>566142.94057058252</v>
      </c>
      <c r="F8" s="15">
        <v>95075</v>
      </c>
      <c r="G8" s="15">
        <v>0</v>
      </c>
      <c r="H8" s="62">
        <f t="shared" si="1"/>
        <v>95075</v>
      </c>
      <c r="I8" s="64">
        <v>0</v>
      </c>
      <c r="J8" s="74">
        <v>0</v>
      </c>
      <c r="K8" s="17">
        <f>H8+J8</f>
        <v>95075</v>
      </c>
      <c r="L8" s="18">
        <f t="shared" si="5"/>
        <v>495301</v>
      </c>
      <c r="M8" s="18">
        <f t="shared" si="6"/>
        <v>566142.94057058252</v>
      </c>
      <c r="N8" s="19">
        <f t="shared" si="11"/>
        <v>0</v>
      </c>
      <c r="O8" s="20">
        <f t="shared" si="7"/>
        <v>0</v>
      </c>
      <c r="P8" s="21">
        <v>126000</v>
      </c>
      <c r="Q8" s="22">
        <v>189000</v>
      </c>
      <c r="R8" s="21">
        <v>189000</v>
      </c>
      <c r="S8" s="21">
        <v>94500</v>
      </c>
      <c r="T8" s="65">
        <v>0</v>
      </c>
      <c r="U8" s="21">
        <f t="shared" si="8"/>
        <v>598500</v>
      </c>
      <c r="V8" s="24">
        <f t="shared" si="9"/>
        <v>693575</v>
      </c>
      <c r="W8" s="24">
        <f t="shared" si="10"/>
        <v>198274</v>
      </c>
      <c r="X8" s="20">
        <f t="shared" si="3"/>
        <v>1.4003101144556542</v>
      </c>
    </row>
    <row r="9" spans="1:24" x14ac:dyDescent="0.3">
      <c r="A9" s="11" t="s">
        <v>38</v>
      </c>
      <c r="B9" s="60" t="s">
        <v>39</v>
      </c>
      <c r="C9" s="12">
        <v>349200</v>
      </c>
      <c r="D9" s="42">
        <v>0.63422805883812572</v>
      </c>
      <c r="E9" s="14">
        <f t="shared" si="0"/>
        <v>221472.43814627349</v>
      </c>
      <c r="F9" s="15">
        <v>0</v>
      </c>
      <c r="G9" s="15">
        <v>346315</v>
      </c>
      <c r="H9" s="62">
        <f t="shared" si="1"/>
        <v>346315</v>
      </c>
      <c r="I9" s="75">
        <v>0</v>
      </c>
      <c r="J9" s="75">
        <v>0</v>
      </c>
      <c r="K9" s="17">
        <f>H9+J9</f>
        <v>346315</v>
      </c>
      <c r="L9" s="18">
        <f t="shared" si="5"/>
        <v>349200</v>
      </c>
      <c r="M9" s="18">
        <f t="shared" si="6"/>
        <v>221472.43814627349</v>
      </c>
      <c r="N9" s="19">
        <f t="shared" si="11"/>
        <v>0</v>
      </c>
      <c r="O9" s="20">
        <f t="shared" si="7"/>
        <v>0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346315</v>
      </c>
      <c r="W9" s="24">
        <f t="shared" si="10"/>
        <v>-2885</v>
      </c>
      <c r="X9" s="20">
        <f t="shared" si="3"/>
        <v>0.99173825887743416</v>
      </c>
    </row>
    <row r="10" spans="1:24" x14ac:dyDescent="0.3">
      <c r="A10" s="11" t="s">
        <v>40</v>
      </c>
      <c r="B10" s="60" t="s">
        <v>41</v>
      </c>
      <c r="C10" s="12">
        <v>654750</v>
      </c>
      <c r="D10" s="42">
        <v>0.89352805883812592</v>
      </c>
      <c r="E10" s="12">
        <f t="shared" si="0"/>
        <v>585037.49652426294</v>
      </c>
      <c r="F10" s="16">
        <v>0</v>
      </c>
      <c r="G10" s="16">
        <v>0</v>
      </c>
      <c r="H10" s="62">
        <f t="shared" si="1"/>
        <v>0</v>
      </c>
      <c r="I10" s="63">
        <v>0</v>
      </c>
      <c r="J10" s="74">
        <v>0</v>
      </c>
      <c r="K10" s="17">
        <f>H10+J10</f>
        <v>0</v>
      </c>
      <c r="L10" s="18">
        <f t="shared" si="5"/>
        <v>654750</v>
      </c>
      <c r="M10" s="18">
        <f t="shared" si="6"/>
        <v>585037.49652426294</v>
      </c>
      <c r="N10" s="19">
        <f t="shared" si="11"/>
        <v>0</v>
      </c>
      <c r="O10" s="20">
        <f t="shared" si="7"/>
        <v>0</v>
      </c>
      <c r="P10" s="21">
        <v>264000</v>
      </c>
      <c r="Q10" s="22">
        <v>440000</v>
      </c>
      <c r="R10" s="21">
        <v>0</v>
      </c>
      <c r="S10" s="21">
        <v>440000</v>
      </c>
      <c r="T10" s="65">
        <v>0</v>
      </c>
      <c r="U10" s="21">
        <f t="shared" si="8"/>
        <v>1144000</v>
      </c>
      <c r="V10" s="24">
        <f t="shared" si="9"/>
        <v>1144000</v>
      </c>
      <c r="W10" s="24">
        <f t="shared" si="10"/>
        <v>489250</v>
      </c>
      <c r="X10" s="20">
        <f t="shared" si="3"/>
        <v>1.7472317678503246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75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48000</v>
      </c>
      <c r="D12" s="42">
        <v>3.97</v>
      </c>
      <c r="E12" s="14">
        <f t="shared" si="0"/>
        <v>190560</v>
      </c>
      <c r="F12" s="15">
        <v>0</v>
      </c>
      <c r="G12" s="15">
        <v>0</v>
      </c>
      <c r="H12" s="62">
        <f t="shared" ref="H12:H19" si="12">F12+G12</f>
        <v>0</v>
      </c>
      <c r="I12" s="63">
        <v>0</v>
      </c>
      <c r="J12" s="75">
        <v>0</v>
      </c>
      <c r="K12" s="17">
        <f t="shared" si="4"/>
        <v>0</v>
      </c>
      <c r="L12" s="18">
        <f>C12-I12</f>
        <v>48000</v>
      </c>
      <c r="M12" s="18">
        <f t="shared" si="6"/>
        <v>190560</v>
      </c>
      <c r="N12" s="19">
        <f t="shared" si="11"/>
        <v>0</v>
      </c>
      <c r="O12" s="20">
        <f t="shared" si="7"/>
        <v>0</v>
      </c>
      <c r="P12" s="21">
        <v>0</v>
      </c>
      <c r="Q12" s="21">
        <v>42336</v>
      </c>
      <c r="R12" s="21">
        <v>0</v>
      </c>
      <c r="S12" s="21">
        <v>21000</v>
      </c>
      <c r="T12" s="21">
        <v>0</v>
      </c>
      <c r="U12" s="21">
        <f t="shared" si="8"/>
        <v>63336</v>
      </c>
      <c r="V12" s="24">
        <f t="shared" si="9"/>
        <v>63336</v>
      </c>
      <c r="W12" s="24">
        <f t="shared" si="10"/>
        <v>15336</v>
      </c>
      <c r="X12" s="20">
        <f t="shared" si="3"/>
        <v>1.3194999999999999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0</v>
      </c>
      <c r="G13" s="15">
        <v>17024</v>
      </c>
      <c r="H13" s="62">
        <f t="shared" si="12"/>
        <v>17024</v>
      </c>
      <c r="I13" s="63">
        <v>0</v>
      </c>
      <c r="J13" s="75">
        <v>0</v>
      </c>
      <c r="K13" s="17">
        <f t="shared" si="4"/>
        <v>17024</v>
      </c>
      <c r="L13" s="18">
        <f t="shared" si="5"/>
        <v>17950</v>
      </c>
      <c r="M13" s="18">
        <f t="shared" si="6"/>
        <v>149703</v>
      </c>
      <c r="N13" s="19">
        <f t="shared" si="11"/>
        <v>0</v>
      </c>
      <c r="O13" s="20">
        <f t="shared" si="7"/>
        <v>0</v>
      </c>
      <c r="P13" s="21">
        <v>0</v>
      </c>
      <c r="Q13" s="21">
        <v>12252</v>
      </c>
      <c r="R13" s="21">
        <v>0</v>
      </c>
      <c r="S13" s="21">
        <v>0</v>
      </c>
      <c r="T13" s="21">
        <v>0</v>
      </c>
      <c r="U13" s="21">
        <f t="shared" si="8"/>
        <v>12252</v>
      </c>
      <c r="V13" s="24">
        <f t="shared" si="9"/>
        <v>29276</v>
      </c>
      <c r="W13" s="24">
        <f t="shared" si="10"/>
        <v>11326</v>
      </c>
      <c r="X13" s="20">
        <f t="shared" si="3"/>
        <v>1.630974930362117</v>
      </c>
    </row>
    <row r="14" spans="1:24" x14ac:dyDescent="0.3">
      <c r="A14" s="11" t="s">
        <v>47</v>
      </c>
      <c r="B14" s="60" t="s">
        <v>48</v>
      </c>
      <c r="C14" s="12">
        <v>38516</v>
      </c>
      <c r="D14" s="42">
        <v>7.3</v>
      </c>
      <c r="E14" s="14">
        <f t="shared" si="0"/>
        <v>281166.8</v>
      </c>
      <c r="F14" s="15">
        <v>38464</v>
      </c>
      <c r="G14" s="15">
        <v>0</v>
      </c>
      <c r="H14" s="62">
        <f t="shared" si="12"/>
        <v>38464</v>
      </c>
      <c r="I14" s="63">
        <v>0</v>
      </c>
      <c r="J14" s="75">
        <v>0</v>
      </c>
      <c r="K14" s="17">
        <f t="shared" si="4"/>
        <v>38464</v>
      </c>
      <c r="L14" s="18">
        <f t="shared" si="5"/>
        <v>38516</v>
      </c>
      <c r="M14" s="18">
        <f t="shared" si="6"/>
        <v>281166.8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38464</v>
      </c>
      <c r="W14" s="24">
        <f t="shared" si="10"/>
        <v>-52</v>
      </c>
      <c r="X14" s="20">
        <f t="shared" si="3"/>
        <v>0.9986499117249974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7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7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>P16+Q16+R16+S16+T16</f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7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700000</v>
      </c>
      <c r="D18" s="42">
        <v>1.1599999999999999</v>
      </c>
      <c r="E18" s="12">
        <f t="shared" si="0"/>
        <v>812000</v>
      </c>
      <c r="F18" s="15">
        <v>847622</v>
      </c>
      <c r="G18" s="15">
        <v>0</v>
      </c>
      <c r="H18" s="62">
        <f t="shared" si="12"/>
        <v>847622</v>
      </c>
      <c r="I18" s="75">
        <v>0</v>
      </c>
      <c r="J18" s="75">
        <v>0</v>
      </c>
      <c r="K18" s="17">
        <f>H18+J18</f>
        <v>847622</v>
      </c>
      <c r="L18" s="18">
        <f t="shared" si="5"/>
        <v>700000</v>
      </c>
      <c r="M18" s="18">
        <f t="shared" si="6"/>
        <v>812000</v>
      </c>
      <c r="N18" s="19">
        <f t="shared" si="11"/>
        <v>0</v>
      </c>
      <c r="O18" s="20">
        <f t="shared" si="7"/>
        <v>0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f>P18+Q18+R18+S18+T18</f>
        <v>0</v>
      </c>
      <c r="V18" s="24">
        <f t="shared" si="9"/>
        <v>847622</v>
      </c>
      <c r="W18" s="24">
        <f t="shared" si="10"/>
        <v>147622</v>
      </c>
      <c r="X18" s="20">
        <f t="shared" si="3"/>
        <v>1.2108885714285715</v>
      </c>
    </row>
    <row r="19" spans="1:24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3241206</v>
      </c>
      <c r="D20" s="34"/>
      <c r="E20" s="35">
        <f t="shared" ref="E20:N20" si="13">SUM(E3:E19)</f>
        <v>5011414.8828187045</v>
      </c>
      <c r="F20" s="36">
        <f>SUM(F3:F19)</f>
        <v>981161</v>
      </c>
      <c r="G20" s="36">
        <f>SUM(G3:G19)</f>
        <v>447048</v>
      </c>
      <c r="H20" s="36">
        <f t="shared" si="13"/>
        <v>1428209</v>
      </c>
      <c r="I20" s="48">
        <f t="shared" si="13"/>
        <v>0</v>
      </c>
      <c r="J20" s="36">
        <f t="shared" si="13"/>
        <v>0</v>
      </c>
      <c r="K20" s="37">
        <f t="shared" si="13"/>
        <v>1428209</v>
      </c>
      <c r="L20" s="38">
        <f t="shared" si="13"/>
        <v>3241206</v>
      </c>
      <c r="M20" s="38">
        <f>SUM(M3:M19)</f>
        <v>5011414.8828187045</v>
      </c>
      <c r="N20" s="38">
        <f t="shared" si="13"/>
        <v>0</v>
      </c>
      <c r="O20" s="20">
        <f t="shared" si="7"/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1428209</v>
      </c>
      <c r="W20" s="39"/>
    </row>
    <row r="23" spans="1:24" x14ac:dyDescent="0.3">
      <c r="D23" t="s">
        <v>93</v>
      </c>
      <c r="E23" s="25"/>
      <c r="R23" s="76" t="s">
        <v>93</v>
      </c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17" priority="7" operator="between">
      <formula>0.8</formula>
      <formula>1</formula>
    </cfRule>
    <cfRule type="cellIs" dxfId="16" priority="8" operator="lessThan">
      <formula>0.8</formula>
    </cfRule>
    <cfRule type="cellIs" dxfId="15" priority="9" operator="greaterThan">
      <formula>1</formula>
    </cfRule>
  </conditionalFormatting>
  <conditionalFormatting sqref="O13">
    <cfRule type="cellIs" dxfId="14" priority="4" operator="between">
      <formula>0.8</formula>
      <formula>1</formula>
    </cfRule>
    <cfRule type="cellIs" dxfId="13" priority="5" operator="lessThan">
      <formula>0.8</formula>
    </cfRule>
    <cfRule type="cellIs" dxfId="12" priority="6" operator="greaterThan">
      <formula>1</formula>
    </cfRule>
  </conditionalFormatting>
  <conditionalFormatting sqref="X13">
    <cfRule type="cellIs" dxfId="11" priority="1" operator="between">
      <formula>0.8</formula>
      <formula>1</formula>
    </cfRule>
    <cfRule type="cellIs" dxfId="10" priority="2" operator="lessThan">
      <formula>0.8</formula>
    </cfRule>
    <cfRule type="cellIs" dxfId="9" priority="3" operator="greaterThan">
      <formula>1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C288-0BA0-4241-83AA-23088103A69E}">
  <dimension ref="A1:X27"/>
  <sheetViews>
    <sheetView tabSelected="1" zoomScale="78" zoomScaleNormal="78" workbookViewId="0">
      <selection activeCell="J27" sqref="J27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116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117</v>
      </c>
      <c r="L2" s="7" t="s">
        <v>14</v>
      </c>
      <c r="M2" s="7" t="s">
        <v>103</v>
      </c>
      <c r="N2" s="7" t="s">
        <v>15</v>
      </c>
      <c r="O2" s="7" t="s">
        <v>16</v>
      </c>
      <c r="P2" s="8" t="s">
        <v>111</v>
      </c>
      <c r="Q2" s="8" t="s">
        <v>112</v>
      </c>
      <c r="R2" s="8" t="s">
        <v>113</v>
      </c>
      <c r="S2" s="9" t="s">
        <v>114</v>
      </c>
      <c r="T2" s="8">
        <v>30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443016</v>
      </c>
      <c r="D3" s="42">
        <v>2.8923780588381258</v>
      </c>
      <c r="E3" s="14">
        <f t="shared" ref="E3:E18" si="0">C3*D3</f>
        <v>1281369.7581142311</v>
      </c>
      <c r="F3" s="15">
        <v>37196</v>
      </c>
      <c r="G3" s="62">
        <v>0</v>
      </c>
      <c r="H3" s="62">
        <f t="shared" ref="H3:H10" si="1">F3+G3</f>
        <v>37196</v>
      </c>
      <c r="I3" s="74">
        <v>10390</v>
      </c>
      <c r="J3" s="75">
        <v>0</v>
      </c>
      <c r="K3" s="17">
        <f>H3+J3</f>
        <v>37196</v>
      </c>
      <c r="L3" s="18">
        <f>C3-I3</f>
        <v>432626</v>
      </c>
      <c r="M3" s="18">
        <f>D3*L3</f>
        <v>1251317.950082903</v>
      </c>
      <c r="N3" s="19">
        <f t="shared" ref="N3" si="2">+I3*D3</f>
        <v>30051.808031328128</v>
      </c>
      <c r="O3" s="20">
        <f>N3/E3</f>
        <v>2.3452877548440689E-2</v>
      </c>
      <c r="P3" s="21">
        <v>37000</v>
      </c>
      <c r="Q3" s="22">
        <v>92000</v>
      </c>
      <c r="R3" s="21">
        <v>0</v>
      </c>
      <c r="S3" s="21">
        <v>111000</v>
      </c>
      <c r="T3" s="65">
        <v>0</v>
      </c>
      <c r="U3" s="21">
        <f>P3+Q3+R3+S3+T3</f>
        <v>240000</v>
      </c>
      <c r="V3" s="24">
        <f>I3+K3+U3</f>
        <v>287586</v>
      </c>
      <c r="W3" s="24">
        <f>V3-C3</f>
        <v>-155430</v>
      </c>
      <c r="X3" s="20">
        <f t="shared" ref="X3:X18" si="3">V3/C3</f>
        <v>0.64915488379652198</v>
      </c>
    </row>
    <row r="4" spans="1:24" x14ac:dyDescent="0.3">
      <c r="A4" s="11" t="s">
        <v>28</v>
      </c>
      <c r="B4" s="60" t="s">
        <v>29</v>
      </c>
      <c r="C4" s="12">
        <v>110754</v>
      </c>
      <c r="D4" s="42">
        <v>1.56</v>
      </c>
      <c r="E4" s="14">
        <f t="shared" si="0"/>
        <v>172776.24000000002</v>
      </c>
      <c r="F4" s="15">
        <v>0</v>
      </c>
      <c r="G4" s="62">
        <v>0</v>
      </c>
      <c r="H4" s="62">
        <f t="shared" si="1"/>
        <v>0</v>
      </c>
      <c r="I4" s="75">
        <v>0</v>
      </c>
      <c r="J4" s="75">
        <v>0</v>
      </c>
      <c r="K4" s="17">
        <f t="shared" ref="K4:K17" si="4">H4+J4</f>
        <v>0</v>
      </c>
      <c r="L4" s="18">
        <f t="shared" ref="L4:L18" si="5">C4-I4</f>
        <v>110754</v>
      </c>
      <c r="M4" s="18">
        <f t="shared" ref="M4:M19" si="6">D4*L4</f>
        <v>172776.24000000002</v>
      </c>
      <c r="N4" s="19">
        <f>D4*I4</f>
        <v>0</v>
      </c>
      <c r="O4" s="20">
        <f t="shared" ref="O4:O20" si="7">N4/E4</f>
        <v>0</v>
      </c>
      <c r="P4" s="21">
        <v>0</v>
      </c>
      <c r="Q4" s="22">
        <v>0</v>
      </c>
      <c r="R4" s="21">
        <v>148000</v>
      </c>
      <c r="S4" s="21">
        <v>0</v>
      </c>
      <c r="T4" s="65">
        <v>0</v>
      </c>
      <c r="U4" s="21">
        <f t="shared" ref="U4:U17" si="8">P4+Q4+R4+S4+T4</f>
        <v>148000</v>
      </c>
      <c r="V4" s="24">
        <f t="shared" ref="V4:V18" si="9">I4+K4+U4</f>
        <v>148000</v>
      </c>
      <c r="W4" s="24">
        <f t="shared" ref="W4:W18" si="10">V4-C4</f>
        <v>37246</v>
      </c>
      <c r="X4" s="20">
        <f t="shared" si="3"/>
        <v>1.3362948516532134</v>
      </c>
    </row>
    <row r="5" spans="1:24" x14ac:dyDescent="0.3">
      <c r="A5" s="11" t="s">
        <v>30</v>
      </c>
      <c r="B5" s="60" t="s">
        <v>31</v>
      </c>
      <c r="C5" s="12">
        <v>73319</v>
      </c>
      <c r="D5" s="42">
        <v>1.06</v>
      </c>
      <c r="E5" s="14">
        <f t="shared" si="0"/>
        <v>77718.14</v>
      </c>
      <c r="F5" s="15">
        <v>0</v>
      </c>
      <c r="G5" s="62">
        <v>0</v>
      </c>
      <c r="H5" s="62">
        <f t="shared" si="1"/>
        <v>0</v>
      </c>
      <c r="I5" s="63">
        <v>73319</v>
      </c>
      <c r="J5" s="75">
        <v>0</v>
      </c>
      <c r="K5" s="17">
        <f t="shared" si="4"/>
        <v>0</v>
      </c>
      <c r="L5" s="18">
        <f t="shared" si="5"/>
        <v>0</v>
      </c>
      <c r="M5" s="18">
        <f t="shared" si="6"/>
        <v>0</v>
      </c>
      <c r="N5" s="19">
        <f t="shared" ref="N5:N19" si="11">+I5*D5</f>
        <v>77718.14</v>
      </c>
      <c r="O5" s="20">
        <f t="shared" si="7"/>
        <v>1</v>
      </c>
      <c r="P5" s="21">
        <v>0</v>
      </c>
      <c r="Q5" s="22">
        <v>0</v>
      </c>
      <c r="R5" s="21">
        <v>0</v>
      </c>
      <c r="S5" s="21">
        <v>0</v>
      </c>
      <c r="T5" s="65">
        <v>0</v>
      </c>
      <c r="U5" s="21">
        <f t="shared" si="8"/>
        <v>0</v>
      </c>
      <c r="V5" s="24">
        <f t="shared" si="9"/>
        <v>73319</v>
      </c>
      <c r="W5" s="24">
        <f>V5-C5</f>
        <v>0</v>
      </c>
      <c r="X5" s="20">
        <f t="shared" si="3"/>
        <v>1</v>
      </c>
    </row>
    <row r="6" spans="1:24" x14ac:dyDescent="0.3">
      <c r="A6" s="11" t="s">
        <v>32</v>
      </c>
      <c r="B6" s="60" t="s">
        <v>33</v>
      </c>
      <c r="C6" s="12">
        <v>310400</v>
      </c>
      <c r="D6" s="42">
        <v>2.1696780588381257</v>
      </c>
      <c r="E6" s="12">
        <f t="shared" si="0"/>
        <v>673468.06946335419</v>
      </c>
      <c r="F6" s="15">
        <v>0</v>
      </c>
      <c r="G6" s="62">
        <v>0</v>
      </c>
      <c r="H6" s="62">
        <f t="shared" si="1"/>
        <v>0</v>
      </c>
      <c r="I6" s="63">
        <v>0</v>
      </c>
      <c r="J6" s="75">
        <v>0</v>
      </c>
      <c r="K6" s="17">
        <f t="shared" si="4"/>
        <v>0</v>
      </c>
      <c r="L6" s="18">
        <f>C6-I6</f>
        <v>310400</v>
      </c>
      <c r="M6" s="18">
        <f t="shared" si="6"/>
        <v>673468.06946335419</v>
      </c>
      <c r="N6" s="19">
        <f t="shared" si="11"/>
        <v>0</v>
      </c>
      <c r="O6" s="20">
        <f t="shared" si="7"/>
        <v>0</v>
      </c>
      <c r="P6" s="21">
        <v>0</v>
      </c>
      <c r="Q6" s="22">
        <v>0</v>
      </c>
      <c r="R6" s="21">
        <v>0</v>
      </c>
      <c r="S6" s="21">
        <v>0</v>
      </c>
      <c r="T6" s="25">
        <v>0</v>
      </c>
      <c r="U6" s="21">
        <f t="shared" si="8"/>
        <v>0</v>
      </c>
      <c r="V6" s="24">
        <f t="shared" si="9"/>
        <v>0</v>
      </c>
      <c r="W6" s="24">
        <f t="shared" si="10"/>
        <v>-310400</v>
      </c>
      <c r="X6" s="20">
        <f t="shared" si="3"/>
        <v>0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62">
        <v>0</v>
      </c>
      <c r="H7" s="62">
        <f t="shared" si="1"/>
        <v>0</v>
      </c>
      <c r="I7" s="63">
        <v>0</v>
      </c>
      <c r="J7" s="75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495301</v>
      </c>
      <c r="D8" s="42">
        <v>1.1430280588381259</v>
      </c>
      <c r="E8" s="14">
        <f t="shared" si="0"/>
        <v>566142.94057058252</v>
      </c>
      <c r="F8" s="15">
        <v>0</v>
      </c>
      <c r="G8" s="15">
        <v>0</v>
      </c>
      <c r="H8" s="62">
        <f t="shared" si="1"/>
        <v>0</v>
      </c>
      <c r="I8" s="64">
        <v>95075</v>
      </c>
      <c r="J8" s="74">
        <v>0</v>
      </c>
      <c r="K8" s="17">
        <f>H8+J8</f>
        <v>0</v>
      </c>
      <c r="L8" s="18">
        <f t="shared" si="5"/>
        <v>400226</v>
      </c>
      <c r="M8" s="18">
        <f t="shared" si="6"/>
        <v>457469.54787654779</v>
      </c>
      <c r="N8" s="19">
        <f t="shared" si="11"/>
        <v>108673.39269403482</v>
      </c>
      <c r="O8" s="20">
        <f t="shared" si="7"/>
        <v>0.19195398353728341</v>
      </c>
      <c r="P8" s="21">
        <v>126000</v>
      </c>
      <c r="Q8" s="22">
        <v>189000</v>
      </c>
      <c r="R8" s="21">
        <v>189000</v>
      </c>
      <c r="S8" s="21">
        <v>94500</v>
      </c>
      <c r="T8" s="65">
        <v>0</v>
      </c>
      <c r="U8" s="21">
        <f t="shared" si="8"/>
        <v>598500</v>
      </c>
      <c r="V8" s="24">
        <f t="shared" si="9"/>
        <v>693575</v>
      </c>
      <c r="W8" s="24">
        <f t="shared" si="10"/>
        <v>198274</v>
      </c>
      <c r="X8" s="20">
        <f t="shared" si="3"/>
        <v>1.4003101144556542</v>
      </c>
    </row>
    <row r="9" spans="1:24" x14ac:dyDescent="0.3">
      <c r="A9" s="11" t="s">
        <v>38</v>
      </c>
      <c r="B9" s="60" t="s">
        <v>39</v>
      </c>
      <c r="C9" s="12">
        <v>349200</v>
      </c>
      <c r="D9" s="42">
        <v>0.63422805883812572</v>
      </c>
      <c r="E9" s="14">
        <f t="shared" si="0"/>
        <v>221472.43814627349</v>
      </c>
      <c r="F9" s="15">
        <v>0</v>
      </c>
      <c r="G9" s="15">
        <v>0</v>
      </c>
      <c r="H9" s="62">
        <f t="shared" si="1"/>
        <v>0</v>
      </c>
      <c r="I9" s="75">
        <v>14215</v>
      </c>
      <c r="J9" s="75">
        <v>332100</v>
      </c>
      <c r="K9" s="17">
        <f>H9+J9</f>
        <v>332100</v>
      </c>
      <c r="L9" s="18">
        <f t="shared" si="5"/>
        <v>334985</v>
      </c>
      <c r="M9" s="18">
        <f t="shared" si="6"/>
        <v>212456.88628988955</v>
      </c>
      <c r="N9" s="19">
        <f t="shared" si="11"/>
        <v>9015.5518563839578</v>
      </c>
      <c r="O9" s="20">
        <f t="shared" si="7"/>
        <v>4.0707331042382597E-2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346315</v>
      </c>
      <c r="W9" s="24">
        <f t="shared" si="10"/>
        <v>-2885</v>
      </c>
      <c r="X9" s="20">
        <f t="shared" si="3"/>
        <v>0.99173825887743416</v>
      </c>
    </row>
    <row r="10" spans="1:24" x14ac:dyDescent="0.3">
      <c r="A10" s="11" t="s">
        <v>40</v>
      </c>
      <c r="B10" s="60" t="s">
        <v>41</v>
      </c>
      <c r="C10" s="12">
        <v>654750</v>
      </c>
      <c r="D10" s="42">
        <v>0.89352805883812592</v>
      </c>
      <c r="E10" s="12">
        <f t="shared" si="0"/>
        <v>585037.49652426294</v>
      </c>
      <c r="F10" s="16">
        <v>0</v>
      </c>
      <c r="G10" s="16">
        <v>0</v>
      </c>
      <c r="H10" s="62">
        <f t="shared" si="1"/>
        <v>0</v>
      </c>
      <c r="I10" s="63">
        <v>0</v>
      </c>
      <c r="J10" s="74">
        <v>0</v>
      </c>
      <c r="K10" s="17">
        <f>H10+J10</f>
        <v>0</v>
      </c>
      <c r="L10" s="18">
        <f t="shared" si="5"/>
        <v>654750</v>
      </c>
      <c r="M10" s="18">
        <f t="shared" si="6"/>
        <v>585037.49652426294</v>
      </c>
      <c r="N10" s="19">
        <f t="shared" si="11"/>
        <v>0</v>
      </c>
      <c r="O10" s="20">
        <f t="shared" si="7"/>
        <v>0</v>
      </c>
      <c r="P10" s="21">
        <v>264000</v>
      </c>
      <c r="Q10" s="22">
        <v>440000</v>
      </c>
      <c r="R10" s="21">
        <v>0</v>
      </c>
      <c r="S10" s="21">
        <v>440000</v>
      </c>
      <c r="T10" s="65">
        <v>0</v>
      </c>
      <c r="U10" s="21">
        <f t="shared" si="8"/>
        <v>1144000</v>
      </c>
      <c r="V10" s="24">
        <f t="shared" si="9"/>
        <v>1144000</v>
      </c>
      <c r="W10" s="24">
        <f t="shared" si="10"/>
        <v>489250</v>
      </c>
      <c r="X10" s="20">
        <f t="shared" si="3"/>
        <v>1.7472317678503246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75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48000</v>
      </c>
      <c r="D12" s="42">
        <v>3.97</v>
      </c>
      <c r="E12" s="14">
        <f t="shared" si="0"/>
        <v>190560</v>
      </c>
      <c r="F12" s="15">
        <v>0</v>
      </c>
      <c r="G12" s="15">
        <v>0</v>
      </c>
      <c r="H12" s="62">
        <f t="shared" ref="H12:H19" si="12">F12+G12</f>
        <v>0</v>
      </c>
      <c r="I12" s="63">
        <v>0</v>
      </c>
      <c r="J12" s="75">
        <v>0</v>
      </c>
      <c r="K12" s="17">
        <f t="shared" si="4"/>
        <v>0</v>
      </c>
      <c r="L12" s="18">
        <f>C12-I12</f>
        <v>48000</v>
      </c>
      <c r="M12" s="18">
        <f t="shared" si="6"/>
        <v>190560</v>
      </c>
      <c r="N12" s="19">
        <f t="shared" si="11"/>
        <v>0</v>
      </c>
      <c r="O12" s="20">
        <f t="shared" si="7"/>
        <v>0</v>
      </c>
      <c r="P12" s="21">
        <v>0</v>
      </c>
      <c r="Q12" s="21">
        <v>42336</v>
      </c>
      <c r="R12" s="21">
        <v>0</v>
      </c>
      <c r="S12" s="21">
        <v>21000</v>
      </c>
      <c r="T12" s="21">
        <v>0</v>
      </c>
      <c r="U12" s="21">
        <f t="shared" si="8"/>
        <v>63336</v>
      </c>
      <c r="V12" s="24">
        <f t="shared" si="9"/>
        <v>63336</v>
      </c>
      <c r="W12" s="24">
        <f t="shared" si="10"/>
        <v>15336</v>
      </c>
      <c r="X12" s="20">
        <f t="shared" si="3"/>
        <v>1.3194999999999999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0</v>
      </c>
      <c r="G13" s="15">
        <v>11187</v>
      </c>
      <c r="H13" s="62">
        <f t="shared" si="12"/>
        <v>11187</v>
      </c>
      <c r="I13" s="63">
        <v>5837</v>
      </c>
      <c r="J13" s="75">
        <v>0</v>
      </c>
      <c r="K13" s="17">
        <f t="shared" si="4"/>
        <v>11187</v>
      </c>
      <c r="L13" s="18">
        <f t="shared" si="5"/>
        <v>12113</v>
      </c>
      <c r="M13" s="18">
        <f t="shared" si="6"/>
        <v>101022.42</v>
      </c>
      <c r="N13" s="19">
        <f t="shared" si="11"/>
        <v>48680.58</v>
      </c>
      <c r="O13" s="20">
        <f t="shared" si="7"/>
        <v>0.32518105849582174</v>
      </c>
      <c r="P13" s="21">
        <v>0</v>
      </c>
      <c r="Q13" s="21">
        <v>12252</v>
      </c>
      <c r="R13" s="21">
        <v>0</v>
      </c>
      <c r="S13" s="21">
        <v>0</v>
      </c>
      <c r="T13" s="21">
        <v>0</v>
      </c>
      <c r="U13" s="21">
        <f t="shared" si="8"/>
        <v>12252</v>
      </c>
      <c r="V13" s="24">
        <f t="shared" si="9"/>
        <v>29276</v>
      </c>
      <c r="W13" s="24">
        <f t="shared" si="10"/>
        <v>11326</v>
      </c>
      <c r="X13" s="20">
        <f t="shared" si="3"/>
        <v>1.630974930362117</v>
      </c>
    </row>
    <row r="14" spans="1:24" x14ac:dyDescent="0.3">
      <c r="A14" s="11" t="s">
        <v>47</v>
      </c>
      <c r="B14" s="60" t="s">
        <v>48</v>
      </c>
      <c r="C14" s="12">
        <v>38516</v>
      </c>
      <c r="D14" s="42">
        <v>7.3</v>
      </c>
      <c r="E14" s="14">
        <f t="shared" si="0"/>
        <v>281166.8</v>
      </c>
      <c r="F14" s="15">
        <v>38464</v>
      </c>
      <c r="G14" s="15">
        <v>0</v>
      </c>
      <c r="H14" s="62">
        <f t="shared" si="12"/>
        <v>38464</v>
      </c>
      <c r="I14" s="63">
        <v>0</v>
      </c>
      <c r="J14" s="75">
        <v>0</v>
      </c>
      <c r="K14" s="17">
        <f t="shared" si="4"/>
        <v>38464</v>
      </c>
      <c r="L14" s="18">
        <f t="shared" si="5"/>
        <v>38516</v>
      </c>
      <c r="M14" s="18">
        <f t="shared" si="6"/>
        <v>281166.8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38464</v>
      </c>
      <c r="W14" s="24">
        <f t="shared" si="10"/>
        <v>-52</v>
      </c>
      <c r="X14" s="20">
        <f t="shared" si="3"/>
        <v>0.9986499117249974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7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7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>P16+Q16+R16+S16+T16</f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7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700000</v>
      </c>
      <c r="D18" s="42">
        <v>1.1599999999999999</v>
      </c>
      <c r="E18" s="12">
        <f t="shared" si="0"/>
        <v>812000</v>
      </c>
      <c r="F18" s="15">
        <v>511162</v>
      </c>
      <c r="G18" s="15">
        <v>345587</v>
      </c>
      <c r="H18" s="62">
        <f t="shared" si="12"/>
        <v>856749</v>
      </c>
      <c r="I18" s="75">
        <v>96862</v>
      </c>
      <c r="J18" s="75">
        <v>62344</v>
      </c>
      <c r="K18" s="17">
        <f>H18+J18</f>
        <v>919093</v>
      </c>
      <c r="L18" s="18">
        <f t="shared" si="5"/>
        <v>603138</v>
      </c>
      <c r="M18" s="18">
        <f t="shared" si="6"/>
        <v>699640.08</v>
      </c>
      <c r="N18" s="19">
        <f t="shared" si="11"/>
        <v>112359.92</v>
      </c>
      <c r="O18" s="20">
        <f t="shared" si="7"/>
        <v>0.1383742857142857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f>P18+Q18+R18+S18+T18</f>
        <v>0</v>
      </c>
      <c r="V18" s="24">
        <f t="shared" si="9"/>
        <v>1015955</v>
      </c>
      <c r="W18" s="24">
        <f t="shared" si="10"/>
        <v>315955</v>
      </c>
      <c r="X18" s="20">
        <f t="shared" si="3"/>
        <v>1.4513642857142857</v>
      </c>
    </row>
    <row r="19" spans="1:24" x14ac:dyDescent="0.3">
      <c r="A19" s="27" t="s">
        <v>57</v>
      </c>
      <c r="B19" s="60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3241206</v>
      </c>
      <c r="D20" s="34"/>
      <c r="E20" s="35">
        <f t="shared" ref="E20:N20" si="13">SUM(E3:E19)</f>
        <v>5011414.8828187045</v>
      </c>
      <c r="F20" s="36">
        <f>SUM(F3:F19)</f>
        <v>586822</v>
      </c>
      <c r="G20" s="36">
        <f>SUM(G3:G19)</f>
        <v>356774</v>
      </c>
      <c r="H20" s="36">
        <f t="shared" si="13"/>
        <v>943596</v>
      </c>
      <c r="I20" s="48">
        <f t="shared" si="13"/>
        <v>295698</v>
      </c>
      <c r="J20" s="36">
        <f t="shared" si="13"/>
        <v>394444</v>
      </c>
      <c r="K20" s="37">
        <f t="shared" si="13"/>
        <v>1338040</v>
      </c>
      <c r="L20" s="38">
        <f t="shared" si="13"/>
        <v>2945508</v>
      </c>
      <c r="M20" s="38">
        <f>SUM(M3:M19)</f>
        <v>4624915.4902369566</v>
      </c>
      <c r="N20" s="38">
        <f t="shared" si="13"/>
        <v>386499.39258174691</v>
      </c>
      <c r="O20" s="20">
        <f t="shared" si="7"/>
        <v>7.7123806673207965E-2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1633738</v>
      </c>
      <c r="W20" s="39"/>
    </row>
    <row r="23" spans="1:24" x14ac:dyDescent="0.3">
      <c r="D23" t="s">
        <v>93</v>
      </c>
      <c r="E23" s="25"/>
      <c r="R23" s="76" t="s">
        <v>93</v>
      </c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8" priority="7" operator="between">
      <formula>0.8</formula>
      <formula>1</formula>
    </cfRule>
    <cfRule type="cellIs" dxfId="7" priority="8" operator="lessThan">
      <formula>0.8</formula>
    </cfRule>
    <cfRule type="cellIs" dxfId="6" priority="9" operator="greaterThan">
      <formula>1</formula>
    </cfRule>
  </conditionalFormatting>
  <conditionalFormatting sqref="O13">
    <cfRule type="cellIs" dxfId="5" priority="4" operator="between">
      <formula>0.8</formula>
      <formula>1</formula>
    </cfRule>
    <cfRule type="cellIs" dxfId="4" priority="5" operator="lessThan">
      <formula>0.8</formula>
    </cfRule>
    <cfRule type="cellIs" dxfId="3" priority="6" operator="greaterThan">
      <formula>1</formula>
    </cfRule>
  </conditionalFormatting>
  <conditionalFormatting sqref="X13">
    <cfRule type="cellIs" dxfId="2" priority="1" operator="between">
      <formula>0.8</formula>
      <formula>1</formula>
    </cfRule>
    <cfRule type="cellIs" dxfId="1" priority="2" operator="lessThan">
      <formula>0.8</formula>
    </cfRule>
    <cfRule type="cellIs" dxfId="0" priority="3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BE30-9EAD-47B9-8E75-CB3EB3A3474B}">
  <dimension ref="A1:U20"/>
  <sheetViews>
    <sheetView workbookViewId="0">
      <selection activeCell="E24" sqref="E2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8" customWidth="1"/>
    <col min="13" max="17" width="12.44140625" customWidth="1"/>
    <col min="18" max="18" width="14.6640625" customWidth="1"/>
    <col min="19" max="19" width="11.44140625" customWidth="1"/>
    <col min="20" max="20" width="12.44140625" customWidth="1"/>
  </cols>
  <sheetData>
    <row r="1" spans="1:21" ht="15.6" x14ac:dyDescent="0.3">
      <c r="I1" s="1"/>
      <c r="M1" s="2" t="s">
        <v>0</v>
      </c>
      <c r="N1" s="2" t="s">
        <v>1</v>
      </c>
      <c r="O1" s="2" t="s">
        <v>2</v>
      </c>
      <c r="P1" s="2" t="s">
        <v>3</v>
      </c>
      <c r="Q1" s="3" t="s">
        <v>4</v>
      </c>
    </row>
    <row r="2" spans="1:21" ht="46.8" x14ac:dyDescent="0.3">
      <c r="A2" s="4" t="s">
        <v>5</v>
      </c>
      <c r="B2" s="4" t="s">
        <v>6</v>
      </c>
      <c r="C2" s="5" t="s">
        <v>7</v>
      </c>
      <c r="D2" s="5" t="s">
        <v>8</v>
      </c>
      <c r="E2" s="5" t="s">
        <v>9</v>
      </c>
      <c r="F2" s="4" t="s">
        <v>10</v>
      </c>
      <c r="G2" s="4" t="s">
        <v>11</v>
      </c>
      <c r="H2" s="4" t="s">
        <v>12</v>
      </c>
      <c r="I2" s="6" t="s">
        <v>62</v>
      </c>
      <c r="J2" s="7" t="s">
        <v>14</v>
      </c>
      <c r="K2" s="7" t="s">
        <v>15</v>
      </c>
      <c r="L2" s="7" t="s">
        <v>16</v>
      </c>
      <c r="M2" s="8" t="s">
        <v>17</v>
      </c>
      <c r="N2" s="9" t="s">
        <v>18</v>
      </c>
      <c r="O2" s="9" t="s">
        <v>19</v>
      </c>
      <c r="P2" s="9" t="s">
        <v>20</v>
      </c>
      <c r="Q2" s="8" t="s">
        <v>21</v>
      </c>
      <c r="R2" s="5" t="s">
        <v>22</v>
      </c>
      <c r="S2" s="5" t="s">
        <v>23</v>
      </c>
      <c r="T2" s="5" t="s">
        <v>24</v>
      </c>
      <c r="U2" s="10" t="s">
        <v>25</v>
      </c>
    </row>
    <row r="3" spans="1:21" x14ac:dyDescent="0.3">
      <c r="A3" s="11" t="s">
        <v>26</v>
      </c>
      <c r="B3" s="11" t="s">
        <v>27</v>
      </c>
      <c r="C3" s="12">
        <v>396771</v>
      </c>
      <c r="D3" s="13">
        <v>2.8923780588381258</v>
      </c>
      <c r="E3" s="14">
        <f t="shared" ref="E3:E18" si="0">C3*D3</f>
        <v>1147611.734783262</v>
      </c>
      <c r="F3" s="15">
        <v>0</v>
      </c>
      <c r="G3" s="16">
        <v>230364</v>
      </c>
      <c r="H3" s="15">
        <v>0</v>
      </c>
      <c r="I3" s="17">
        <f>F3+H3</f>
        <v>0</v>
      </c>
      <c r="J3" s="18">
        <f>C3-G3</f>
        <v>166407</v>
      </c>
      <c r="K3" s="19">
        <f t="shared" ref="K3" si="1">+G3*D3</f>
        <v>666299.77914618596</v>
      </c>
      <c r="L3" s="20">
        <f>K3/E3</f>
        <v>0.58059686821869538</v>
      </c>
      <c r="M3" s="21">
        <v>0</v>
      </c>
      <c r="N3" s="22">
        <v>0</v>
      </c>
      <c r="O3" s="21">
        <v>111000</v>
      </c>
      <c r="P3" s="21">
        <v>129000</v>
      </c>
      <c r="Q3" s="23">
        <v>74000</v>
      </c>
      <c r="R3" s="21">
        <f>M3+N3+O3+P3+Q3</f>
        <v>314000</v>
      </c>
      <c r="S3" s="24">
        <f>G3+I3+R3</f>
        <v>544364</v>
      </c>
      <c r="T3" s="24">
        <f>S3-C3</f>
        <v>147593</v>
      </c>
      <c r="U3" s="20">
        <f t="shared" ref="U3:U18" si="2">S3/C3</f>
        <v>1.3719853517520182</v>
      </c>
    </row>
    <row r="4" spans="1:21" x14ac:dyDescent="0.3">
      <c r="A4" s="11" t="s">
        <v>28</v>
      </c>
      <c r="B4" s="11" t="s">
        <v>29</v>
      </c>
      <c r="C4" s="12">
        <v>35386</v>
      </c>
      <c r="D4" s="13">
        <v>1.55492805883813</v>
      </c>
      <c r="E4" s="14">
        <f t="shared" si="0"/>
        <v>55022.684290046069</v>
      </c>
      <c r="F4" s="15">
        <v>0</v>
      </c>
      <c r="G4" s="15">
        <v>35386</v>
      </c>
      <c r="H4" s="15">
        <v>0</v>
      </c>
      <c r="I4" s="17">
        <f t="shared" ref="I4:I17" si="3">F4+H4</f>
        <v>0</v>
      </c>
      <c r="J4" s="18">
        <f t="shared" ref="J4:J18" si="4">C4-G4</f>
        <v>0</v>
      </c>
      <c r="K4" s="19">
        <f>D4*G4</f>
        <v>55022.684290046069</v>
      </c>
      <c r="L4" s="20">
        <f t="shared" ref="L4:L20" si="5">K4/E4</f>
        <v>1</v>
      </c>
      <c r="M4" s="21">
        <v>0</v>
      </c>
      <c r="N4" s="22">
        <v>0</v>
      </c>
      <c r="O4" s="21">
        <v>0</v>
      </c>
      <c r="P4" s="21">
        <v>0</v>
      </c>
      <c r="Q4" s="21">
        <v>0</v>
      </c>
      <c r="R4" s="21">
        <f t="shared" ref="R4:R18" si="6">M4+N4+O4+P4+Q4</f>
        <v>0</v>
      </c>
      <c r="S4" s="24">
        <f t="shared" ref="S4:S18" si="7">G4+I4+R4</f>
        <v>35386</v>
      </c>
      <c r="T4" s="24">
        <f t="shared" ref="T4:T18" si="8">S4-C4</f>
        <v>0</v>
      </c>
      <c r="U4" s="20">
        <f t="shared" si="2"/>
        <v>1</v>
      </c>
    </row>
    <row r="5" spans="1:21" x14ac:dyDescent="0.3">
      <c r="A5" s="11" t="s">
        <v>30</v>
      </c>
      <c r="B5" s="11" t="s">
        <v>31</v>
      </c>
      <c r="C5" s="12">
        <v>134229</v>
      </c>
      <c r="D5" s="13">
        <v>1.0683280588381256</v>
      </c>
      <c r="E5" s="14">
        <f t="shared" si="0"/>
        <v>143400.60700978278</v>
      </c>
      <c r="F5" s="15">
        <v>0</v>
      </c>
      <c r="G5" s="15">
        <v>134227</v>
      </c>
      <c r="H5" s="15">
        <v>0</v>
      </c>
      <c r="I5" s="17">
        <f t="shared" si="3"/>
        <v>0</v>
      </c>
      <c r="J5" s="18">
        <f t="shared" si="4"/>
        <v>2</v>
      </c>
      <c r="K5" s="19">
        <f t="shared" ref="K5:K19" si="9">+G5*D5</f>
        <v>143398.47035366509</v>
      </c>
      <c r="L5" s="20">
        <f t="shared" si="5"/>
        <v>0.99998510009014441</v>
      </c>
      <c r="M5" s="21">
        <v>0</v>
      </c>
      <c r="N5" s="22">
        <v>0</v>
      </c>
      <c r="O5" s="21">
        <v>0</v>
      </c>
      <c r="P5" s="25">
        <v>156000</v>
      </c>
      <c r="Q5" s="21">
        <v>0</v>
      </c>
      <c r="R5" s="21">
        <f t="shared" si="6"/>
        <v>156000</v>
      </c>
      <c r="S5" s="24">
        <f t="shared" si="7"/>
        <v>290227</v>
      </c>
      <c r="T5" s="24">
        <f>S5-C5</f>
        <v>155998</v>
      </c>
      <c r="U5" s="20">
        <f t="shared" si="2"/>
        <v>2.1621780688226835</v>
      </c>
    </row>
    <row r="6" spans="1:21" x14ac:dyDescent="0.3">
      <c r="A6" s="11" t="s">
        <v>32</v>
      </c>
      <c r="B6" s="11" t="s">
        <v>33</v>
      </c>
      <c r="C6" s="12">
        <v>504532</v>
      </c>
      <c r="D6" s="26">
        <v>2.1696780588381257</v>
      </c>
      <c r="E6" s="12">
        <f t="shared" si="0"/>
        <v>1094672.0103817172</v>
      </c>
      <c r="F6" s="15">
        <v>0</v>
      </c>
      <c r="G6" s="15">
        <v>349323</v>
      </c>
      <c r="H6" s="15">
        <v>0</v>
      </c>
      <c r="I6" s="17">
        <f t="shared" si="3"/>
        <v>0</v>
      </c>
      <c r="J6" s="18">
        <f t="shared" si="4"/>
        <v>155209</v>
      </c>
      <c r="K6" s="19">
        <f t="shared" si="9"/>
        <v>757918.44854751055</v>
      </c>
      <c r="L6" s="20">
        <f t="shared" si="5"/>
        <v>0.69237035510136125</v>
      </c>
      <c r="M6" s="21">
        <v>0</v>
      </c>
      <c r="N6" s="22">
        <v>0</v>
      </c>
      <c r="O6" s="21">
        <v>234000</v>
      </c>
      <c r="P6" s="21">
        <v>0</v>
      </c>
      <c r="Q6" s="21">
        <v>0</v>
      </c>
      <c r="R6" s="21">
        <f t="shared" si="6"/>
        <v>234000</v>
      </c>
      <c r="S6" s="24">
        <f t="shared" si="7"/>
        <v>583323</v>
      </c>
      <c r="T6" s="24">
        <f t="shared" si="8"/>
        <v>78791</v>
      </c>
      <c r="U6" s="20">
        <f t="shared" si="2"/>
        <v>1.1561665067825233</v>
      </c>
    </row>
    <row r="7" spans="1:21" x14ac:dyDescent="0.3">
      <c r="A7" s="11" t="s">
        <v>34</v>
      </c>
      <c r="B7" s="11" t="s">
        <v>35</v>
      </c>
      <c r="C7" s="12">
        <v>0</v>
      </c>
      <c r="D7" s="13">
        <v>4.3295293823675376</v>
      </c>
      <c r="E7" s="14">
        <f t="shared" si="0"/>
        <v>0</v>
      </c>
      <c r="F7" s="15">
        <v>0</v>
      </c>
      <c r="G7" s="15">
        <v>0</v>
      </c>
      <c r="H7" s="15">
        <v>0</v>
      </c>
      <c r="I7" s="17">
        <f t="shared" si="3"/>
        <v>0</v>
      </c>
      <c r="J7" s="18">
        <f t="shared" si="4"/>
        <v>0</v>
      </c>
      <c r="K7" s="19">
        <f t="shared" si="9"/>
        <v>0</v>
      </c>
      <c r="L7" s="20" t="e">
        <f t="shared" si="5"/>
        <v>#DIV/0!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f t="shared" si="6"/>
        <v>0</v>
      </c>
      <c r="S7" s="24">
        <f t="shared" si="7"/>
        <v>0</v>
      </c>
      <c r="T7" s="24">
        <f t="shared" si="8"/>
        <v>0</v>
      </c>
      <c r="U7" s="20" t="e">
        <f t="shared" si="2"/>
        <v>#DIV/0!</v>
      </c>
    </row>
    <row r="8" spans="1:21" x14ac:dyDescent="0.3">
      <c r="A8" s="11" t="s">
        <v>36</v>
      </c>
      <c r="B8" s="11" t="s">
        <v>37</v>
      </c>
      <c r="C8" s="12">
        <v>454700</v>
      </c>
      <c r="D8" s="13">
        <v>1.1430280588381259</v>
      </c>
      <c r="E8" s="14">
        <f t="shared" si="0"/>
        <v>519734.85835369583</v>
      </c>
      <c r="F8" s="15">
        <v>0</v>
      </c>
      <c r="G8" s="16">
        <v>455578</v>
      </c>
      <c r="H8" s="16">
        <v>0</v>
      </c>
      <c r="I8" s="17">
        <f>F8+H8</f>
        <v>0</v>
      </c>
      <c r="J8" s="18">
        <f t="shared" si="4"/>
        <v>-878</v>
      </c>
      <c r="K8" s="19">
        <f t="shared" si="9"/>
        <v>520738.43698935572</v>
      </c>
      <c r="L8" s="20">
        <f t="shared" si="5"/>
        <v>1.0019309434792172</v>
      </c>
      <c r="M8" s="21">
        <v>0</v>
      </c>
      <c r="N8" s="22">
        <v>0</v>
      </c>
      <c r="O8" s="21">
        <v>0</v>
      </c>
      <c r="P8" s="21">
        <v>252000</v>
      </c>
      <c r="Q8" s="21">
        <v>0</v>
      </c>
      <c r="R8" s="21">
        <f t="shared" si="6"/>
        <v>252000</v>
      </c>
      <c r="S8" s="24">
        <f t="shared" si="7"/>
        <v>707578</v>
      </c>
      <c r="T8" s="24">
        <f t="shared" si="8"/>
        <v>252878</v>
      </c>
      <c r="U8" s="20">
        <f t="shared" si="2"/>
        <v>1.5561425115460743</v>
      </c>
    </row>
    <row r="9" spans="1:21" x14ac:dyDescent="0.3">
      <c r="A9" s="11" t="s">
        <v>38</v>
      </c>
      <c r="B9" s="11" t="s">
        <v>39</v>
      </c>
      <c r="C9" s="12">
        <v>345470</v>
      </c>
      <c r="D9" s="13">
        <v>0.63422805883812572</v>
      </c>
      <c r="E9" s="14">
        <f t="shared" si="0"/>
        <v>219106.76748680728</v>
      </c>
      <c r="F9" s="15">
        <v>0</v>
      </c>
      <c r="G9" s="16">
        <v>83481</v>
      </c>
      <c r="H9" s="15">
        <v>0</v>
      </c>
      <c r="I9" s="17">
        <f>F9+H9</f>
        <v>0</v>
      </c>
      <c r="J9" s="18">
        <f t="shared" si="4"/>
        <v>261989</v>
      </c>
      <c r="K9" s="19">
        <f t="shared" si="9"/>
        <v>52945.992579865575</v>
      </c>
      <c r="L9" s="20">
        <f t="shared" si="5"/>
        <v>0.24164471589428896</v>
      </c>
      <c r="M9" s="21">
        <v>0</v>
      </c>
      <c r="N9" s="22">
        <v>0</v>
      </c>
      <c r="O9" s="21">
        <v>176000</v>
      </c>
      <c r="P9" s="23">
        <v>176000</v>
      </c>
      <c r="Q9" s="23">
        <v>176000</v>
      </c>
      <c r="R9" s="21">
        <f t="shared" si="6"/>
        <v>528000</v>
      </c>
      <c r="S9" s="24">
        <f t="shared" si="7"/>
        <v>611481</v>
      </c>
      <c r="T9" s="24">
        <f t="shared" si="8"/>
        <v>266011</v>
      </c>
      <c r="U9" s="20">
        <f t="shared" si="2"/>
        <v>1.769997394853388</v>
      </c>
    </row>
    <row r="10" spans="1:21" x14ac:dyDescent="0.3">
      <c r="A10" s="11" t="s">
        <v>40</v>
      </c>
      <c r="B10" s="11" t="s">
        <v>41</v>
      </c>
      <c r="C10" s="12">
        <v>0</v>
      </c>
      <c r="D10" s="26">
        <v>0.89352805883812592</v>
      </c>
      <c r="E10" s="12">
        <f t="shared" si="0"/>
        <v>0</v>
      </c>
      <c r="F10" s="16">
        <v>0</v>
      </c>
      <c r="G10" s="15">
        <v>0</v>
      </c>
      <c r="H10" s="16">
        <v>0</v>
      </c>
      <c r="I10" s="17">
        <f>F10+H10</f>
        <v>0</v>
      </c>
      <c r="J10" s="18">
        <f t="shared" si="4"/>
        <v>0</v>
      </c>
      <c r="K10" s="19">
        <f t="shared" si="9"/>
        <v>0</v>
      </c>
      <c r="L10" s="20" t="e">
        <f t="shared" si="5"/>
        <v>#DIV/0!</v>
      </c>
      <c r="M10" s="21">
        <v>0</v>
      </c>
      <c r="N10" s="22">
        <v>0</v>
      </c>
      <c r="O10" s="21">
        <v>0</v>
      </c>
      <c r="P10" s="21">
        <v>132000</v>
      </c>
      <c r="Q10" s="21">
        <v>0</v>
      </c>
      <c r="R10" s="21">
        <f t="shared" si="6"/>
        <v>132000</v>
      </c>
      <c r="S10" s="24">
        <f t="shared" si="7"/>
        <v>132000</v>
      </c>
      <c r="T10" s="24">
        <f t="shared" si="8"/>
        <v>132000</v>
      </c>
      <c r="U10" s="20" t="e">
        <f t="shared" si="2"/>
        <v>#DIV/0!</v>
      </c>
    </row>
    <row r="11" spans="1:21" x14ac:dyDescent="0.3">
      <c r="A11" s="27" t="s">
        <v>42</v>
      </c>
      <c r="B11" s="11" t="s">
        <v>43</v>
      </c>
      <c r="C11" s="12">
        <v>0</v>
      </c>
      <c r="D11" s="13">
        <v>0.40322805883812579</v>
      </c>
      <c r="E11" s="14">
        <f t="shared" si="0"/>
        <v>0</v>
      </c>
      <c r="F11" s="15">
        <v>0</v>
      </c>
      <c r="G11" s="15">
        <v>0</v>
      </c>
      <c r="H11" s="15">
        <v>0</v>
      </c>
      <c r="I11" s="17">
        <f t="shared" si="3"/>
        <v>0</v>
      </c>
      <c r="J11" s="18">
        <f t="shared" si="4"/>
        <v>0</v>
      </c>
      <c r="K11" s="19">
        <f t="shared" si="9"/>
        <v>0</v>
      </c>
      <c r="L11" s="20" t="e">
        <f t="shared" si="5"/>
        <v>#DIV/0!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f t="shared" si="6"/>
        <v>0</v>
      </c>
      <c r="S11" s="24">
        <f t="shared" si="7"/>
        <v>0</v>
      </c>
      <c r="T11" s="24">
        <f t="shared" si="8"/>
        <v>0</v>
      </c>
      <c r="U11" s="20" t="e">
        <f t="shared" si="2"/>
        <v>#DIV/0!</v>
      </c>
    </row>
    <row r="12" spans="1:21" x14ac:dyDescent="0.3">
      <c r="A12" s="11" t="s">
        <v>44</v>
      </c>
      <c r="B12" s="11" t="s">
        <v>45</v>
      </c>
      <c r="C12" s="12">
        <v>0</v>
      </c>
      <c r="D12" s="13">
        <v>4.6805391470734206</v>
      </c>
      <c r="E12" s="14">
        <f t="shared" si="0"/>
        <v>0</v>
      </c>
      <c r="F12" s="15">
        <v>0</v>
      </c>
      <c r="G12" s="15">
        <v>0</v>
      </c>
      <c r="H12" s="15">
        <v>0</v>
      </c>
      <c r="I12" s="17">
        <f t="shared" si="3"/>
        <v>0</v>
      </c>
      <c r="J12" s="18">
        <f>C12-G12</f>
        <v>0</v>
      </c>
      <c r="K12" s="19">
        <f t="shared" si="9"/>
        <v>0</v>
      </c>
      <c r="L12" s="20" t="e">
        <f t="shared" si="5"/>
        <v>#DIV/0!</v>
      </c>
      <c r="M12" s="21">
        <v>0</v>
      </c>
      <c r="N12" s="22">
        <v>0</v>
      </c>
      <c r="O12" s="21">
        <v>0</v>
      </c>
      <c r="P12" s="21">
        <v>0</v>
      </c>
      <c r="Q12" s="21">
        <v>0</v>
      </c>
      <c r="R12" s="21">
        <f t="shared" si="6"/>
        <v>0</v>
      </c>
      <c r="S12" s="24">
        <f t="shared" si="7"/>
        <v>0</v>
      </c>
      <c r="T12" s="24">
        <f t="shared" si="8"/>
        <v>0</v>
      </c>
      <c r="U12" s="20" t="e">
        <f t="shared" si="2"/>
        <v>#DIV/0!</v>
      </c>
    </row>
    <row r="13" spans="1:21" x14ac:dyDescent="0.3">
      <c r="A13" s="28">
        <v>60000000032802</v>
      </c>
      <c r="B13" s="11" t="s">
        <v>46</v>
      </c>
      <c r="C13" s="12">
        <v>0</v>
      </c>
      <c r="D13" s="13">
        <v>9.26</v>
      </c>
      <c r="E13" s="14">
        <f t="shared" si="0"/>
        <v>0</v>
      </c>
      <c r="F13" s="15">
        <v>0</v>
      </c>
      <c r="G13" s="15">
        <v>0</v>
      </c>
      <c r="H13" s="15">
        <v>0</v>
      </c>
      <c r="I13" s="17">
        <f t="shared" si="3"/>
        <v>0</v>
      </c>
      <c r="J13" s="18">
        <f t="shared" si="4"/>
        <v>0</v>
      </c>
      <c r="K13" s="19">
        <f t="shared" si="9"/>
        <v>0</v>
      </c>
      <c r="L13" s="20" t="e">
        <f t="shared" si="5"/>
        <v>#DIV/0!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f t="shared" si="6"/>
        <v>0</v>
      </c>
      <c r="S13" s="24">
        <f t="shared" si="7"/>
        <v>0</v>
      </c>
      <c r="T13" s="24">
        <f t="shared" si="8"/>
        <v>0</v>
      </c>
      <c r="U13" s="20" t="e">
        <f t="shared" si="2"/>
        <v>#DIV/0!</v>
      </c>
    </row>
    <row r="14" spans="1:21" x14ac:dyDescent="0.3">
      <c r="A14" s="11" t="s">
        <v>47</v>
      </c>
      <c r="B14" s="11" t="s">
        <v>48</v>
      </c>
      <c r="C14" s="12">
        <v>0</v>
      </c>
      <c r="D14" s="13">
        <v>8.9388782058969483</v>
      </c>
      <c r="E14" s="14">
        <f t="shared" si="0"/>
        <v>0</v>
      </c>
      <c r="F14" s="15">
        <v>0</v>
      </c>
      <c r="G14" s="15">
        <v>0</v>
      </c>
      <c r="H14" s="15">
        <v>0</v>
      </c>
      <c r="I14" s="17">
        <f t="shared" si="3"/>
        <v>0</v>
      </c>
      <c r="J14" s="18">
        <f t="shared" si="4"/>
        <v>0</v>
      </c>
      <c r="K14" s="19">
        <f t="shared" si="9"/>
        <v>0</v>
      </c>
      <c r="L14" s="20" t="e">
        <f t="shared" si="5"/>
        <v>#DIV/0!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f t="shared" si="6"/>
        <v>0</v>
      </c>
      <c r="S14" s="24">
        <f t="shared" si="7"/>
        <v>0</v>
      </c>
      <c r="T14" s="24">
        <f t="shared" si="8"/>
        <v>0</v>
      </c>
      <c r="U14" s="20" t="e">
        <f t="shared" si="2"/>
        <v>#DIV/0!</v>
      </c>
    </row>
    <row r="15" spans="1:21" x14ac:dyDescent="0.3">
      <c r="A15" s="29" t="s">
        <v>49</v>
      </c>
      <c r="B15" s="30" t="s">
        <v>50</v>
      </c>
      <c r="C15" s="12">
        <v>0</v>
      </c>
      <c r="D15" s="13">
        <v>6.7956857705540301</v>
      </c>
      <c r="E15" s="14">
        <f t="shared" si="0"/>
        <v>0</v>
      </c>
      <c r="F15" s="15">
        <v>0</v>
      </c>
      <c r="G15" s="31">
        <v>0</v>
      </c>
      <c r="H15" s="15">
        <v>0</v>
      </c>
      <c r="I15" s="17">
        <f t="shared" si="3"/>
        <v>0</v>
      </c>
      <c r="J15" s="18">
        <f t="shared" si="4"/>
        <v>0</v>
      </c>
      <c r="K15" s="19">
        <f t="shared" si="9"/>
        <v>0</v>
      </c>
      <c r="L15" s="20" t="e">
        <f t="shared" si="5"/>
        <v>#DIV/0!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f t="shared" si="6"/>
        <v>0</v>
      </c>
      <c r="S15" s="24">
        <f t="shared" si="7"/>
        <v>0</v>
      </c>
      <c r="T15" s="24">
        <f t="shared" si="8"/>
        <v>0</v>
      </c>
      <c r="U15" s="20" t="e">
        <f t="shared" si="2"/>
        <v>#DIV/0!</v>
      </c>
    </row>
    <row r="16" spans="1:21" x14ac:dyDescent="0.3">
      <c r="A16" s="29" t="s">
        <v>51</v>
      </c>
      <c r="B16" s="30" t="s">
        <v>52</v>
      </c>
      <c r="C16" s="12">
        <v>0</v>
      </c>
      <c r="D16" s="13">
        <v>10.033574703112851</v>
      </c>
      <c r="E16" s="14">
        <f t="shared" si="0"/>
        <v>0</v>
      </c>
      <c r="F16" s="15">
        <v>0</v>
      </c>
      <c r="G16" s="31">
        <v>0</v>
      </c>
      <c r="H16" s="15">
        <v>0</v>
      </c>
      <c r="I16" s="17">
        <f t="shared" si="3"/>
        <v>0</v>
      </c>
      <c r="J16" s="18">
        <f t="shared" si="4"/>
        <v>0</v>
      </c>
      <c r="K16" s="19">
        <f t="shared" si="9"/>
        <v>0</v>
      </c>
      <c r="L16" s="20" t="e">
        <f t="shared" si="5"/>
        <v>#DIV/0!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f t="shared" si="6"/>
        <v>0</v>
      </c>
      <c r="S16" s="24">
        <f t="shared" si="7"/>
        <v>0</v>
      </c>
      <c r="T16" s="24">
        <f t="shared" si="8"/>
        <v>0</v>
      </c>
      <c r="U16" s="20" t="e">
        <f t="shared" si="2"/>
        <v>#DIV/0!</v>
      </c>
    </row>
    <row r="17" spans="1:21" x14ac:dyDescent="0.3">
      <c r="A17" s="11" t="s">
        <v>53</v>
      </c>
      <c r="B17" s="11" t="s">
        <v>54</v>
      </c>
      <c r="C17" s="12">
        <v>0</v>
      </c>
      <c r="D17" s="13">
        <v>12.061373764720482</v>
      </c>
      <c r="E17" s="14">
        <f t="shared" si="0"/>
        <v>0</v>
      </c>
      <c r="F17" s="15">
        <v>0</v>
      </c>
      <c r="G17" s="31">
        <v>0</v>
      </c>
      <c r="H17" s="15">
        <v>0</v>
      </c>
      <c r="I17" s="17">
        <f t="shared" si="3"/>
        <v>0</v>
      </c>
      <c r="J17" s="18">
        <f t="shared" si="4"/>
        <v>0</v>
      </c>
      <c r="K17" s="19">
        <f t="shared" si="9"/>
        <v>0</v>
      </c>
      <c r="L17" s="20" t="e">
        <f t="shared" si="5"/>
        <v>#DIV/0!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f t="shared" si="6"/>
        <v>0</v>
      </c>
      <c r="S17" s="24">
        <f t="shared" si="7"/>
        <v>0</v>
      </c>
      <c r="T17" s="24">
        <f t="shared" si="8"/>
        <v>0</v>
      </c>
      <c r="U17" s="20" t="e">
        <f t="shared" si="2"/>
        <v>#DIV/0!</v>
      </c>
    </row>
    <row r="18" spans="1:21" x14ac:dyDescent="0.3">
      <c r="A18" s="11" t="s">
        <v>55</v>
      </c>
      <c r="B18" s="11" t="s">
        <v>56</v>
      </c>
      <c r="C18" s="12">
        <v>400000</v>
      </c>
      <c r="D18" s="26">
        <v>1.3029343529557731</v>
      </c>
      <c r="E18" s="12">
        <f t="shared" si="0"/>
        <v>521173.74118230923</v>
      </c>
      <c r="F18" s="15">
        <v>492543</v>
      </c>
      <c r="G18" s="15">
        <v>0</v>
      </c>
      <c r="H18" s="15">
        <v>400000</v>
      </c>
      <c r="I18" s="17">
        <f>F18+H18</f>
        <v>892543</v>
      </c>
      <c r="J18" s="18">
        <f t="shared" si="4"/>
        <v>400000</v>
      </c>
      <c r="K18" s="19">
        <f t="shared" si="9"/>
        <v>0</v>
      </c>
      <c r="L18" s="20">
        <f t="shared" si="5"/>
        <v>0</v>
      </c>
      <c r="M18" s="21">
        <v>0</v>
      </c>
      <c r="N18" s="22">
        <v>0</v>
      </c>
      <c r="O18" s="21">
        <v>0</v>
      </c>
      <c r="P18" s="21">
        <v>0</v>
      </c>
      <c r="Q18" s="21">
        <v>0</v>
      </c>
      <c r="R18" s="21">
        <f t="shared" si="6"/>
        <v>0</v>
      </c>
      <c r="S18" s="24">
        <f t="shared" si="7"/>
        <v>892543</v>
      </c>
      <c r="T18" s="24">
        <f t="shared" si="8"/>
        <v>492543</v>
      </c>
      <c r="U18" s="20">
        <f t="shared" si="2"/>
        <v>2.2313575000000001</v>
      </c>
    </row>
    <row r="19" spans="1:21" x14ac:dyDescent="0.3">
      <c r="A19" s="27" t="s">
        <v>57</v>
      </c>
      <c r="B19" s="11" t="s">
        <v>58</v>
      </c>
      <c r="C19" s="12">
        <v>0</v>
      </c>
      <c r="D19" s="13">
        <v>3.0573254068481477</v>
      </c>
      <c r="E19" s="14">
        <f>C19*D19</f>
        <v>0</v>
      </c>
      <c r="F19" s="15">
        <v>0</v>
      </c>
      <c r="G19" s="15">
        <v>0</v>
      </c>
      <c r="H19" s="15">
        <v>0</v>
      </c>
      <c r="I19" s="17">
        <f>F19+H19</f>
        <v>0</v>
      </c>
      <c r="J19" s="18">
        <f>C19-G19</f>
        <v>0</v>
      </c>
      <c r="K19" s="19">
        <f t="shared" si="9"/>
        <v>0</v>
      </c>
      <c r="L19" s="20" t="e">
        <f t="shared" si="5"/>
        <v>#DIV/0!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f>M19+N19+O19+P19+Q19</f>
        <v>0</v>
      </c>
      <c r="S19" s="24">
        <f>G19+I19+R19</f>
        <v>0</v>
      </c>
      <c r="T19" s="24">
        <f>S19-C19</f>
        <v>0</v>
      </c>
      <c r="U19" s="20" t="e">
        <f>S19/C19</f>
        <v>#DIV/0!</v>
      </c>
    </row>
    <row r="20" spans="1:21" ht="15.6" x14ac:dyDescent="0.3">
      <c r="A20" s="32" t="s">
        <v>59</v>
      </c>
      <c r="B20" s="32"/>
      <c r="C20" s="33">
        <f>SUM(C3:C19)</f>
        <v>2271088</v>
      </c>
      <c r="D20" s="34"/>
      <c r="E20" s="35">
        <f t="shared" ref="E20:K20" si="10">SUM(E3:E19)</f>
        <v>3700722.4034876204</v>
      </c>
      <c r="F20" s="36">
        <f t="shared" si="10"/>
        <v>492543</v>
      </c>
      <c r="G20" s="36">
        <f t="shared" si="10"/>
        <v>1288359</v>
      </c>
      <c r="H20" s="36">
        <f t="shared" si="10"/>
        <v>400000</v>
      </c>
      <c r="I20" s="37">
        <f t="shared" si="10"/>
        <v>892543</v>
      </c>
      <c r="J20" s="38">
        <f t="shared" si="10"/>
        <v>982729</v>
      </c>
      <c r="K20" s="38">
        <f t="shared" si="10"/>
        <v>2196323.8119066292</v>
      </c>
      <c r="L20" s="20">
        <f t="shared" si="5"/>
        <v>0.5934851557189964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f>M20+N20+O20+P20+Q20</f>
        <v>0</v>
      </c>
      <c r="S20" s="24">
        <f>G20+I20+R20</f>
        <v>2180902</v>
      </c>
      <c r="T20" s="39"/>
    </row>
  </sheetData>
  <conditionalFormatting sqref="U3:U19 L3:L20">
    <cfRule type="cellIs" dxfId="323" priority="7" operator="between">
      <formula>0.8</formula>
      <formula>1</formula>
    </cfRule>
    <cfRule type="cellIs" dxfId="322" priority="8" operator="lessThan">
      <formula>0.8</formula>
    </cfRule>
    <cfRule type="cellIs" dxfId="321" priority="9" operator="greaterThan">
      <formula>1</formula>
    </cfRule>
  </conditionalFormatting>
  <conditionalFormatting sqref="L13">
    <cfRule type="cellIs" dxfId="320" priority="4" operator="between">
      <formula>0.8</formula>
      <formula>1</formula>
    </cfRule>
    <cfRule type="cellIs" dxfId="319" priority="5" operator="lessThan">
      <formula>0.8</formula>
    </cfRule>
    <cfRule type="cellIs" dxfId="318" priority="6" operator="greaterThan">
      <formula>1</formula>
    </cfRule>
  </conditionalFormatting>
  <conditionalFormatting sqref="U13">
    <cfRule type="cellIs" dxfId="317" priority="1" operator="between">
      <formula>0.8</formula>
      <formula>1</formula>
    </cfRule>
    <cfRule type="cellIs" dxfId="316" priority="2" operator="lessThan">
      <formula>0.8</formula>
    </cfRule>
    <cfRule type="cellIs" dxfId="315" priority="3" operator="greaterThan">
      <formula>1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A0AC8-2EB9-4F94-977F-B1F767C9A206}">
  <dimension ref="D1"/>
  <sheetViews>
    <sheetView workbookViewId="0">
      <selection activeCell="G20" sqref="G20"/>
    </sheetView>
  </sheetViews>
  <sheetFormatPr baseColWidth="10" defaultRowHeight="14.4" outlineLevelCol="1" x14ac:dyDescent="0.3"/>
  <cols>
    <col min="4" max="4" width="11.5546875" outlineLevel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A0E29-C6D5-4B27-B6D4-A103E9FC814E}">
  <dimension ref="A1:U20"/>
  <sheetViews>
    <sheetView workbookViewId="0">
      <selection activeCell="F22" sqref="F22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8" customWidth="1"/>
    <col min="13" max="17" width="12.44140625" customWidth="1"/>
    <col min="18" max="18" width="14.6640625" customWidth="1"/>
    <col min="19" max="19" width="11.44140625" customWidth="1"/>
    <col min="20" max="20" width="12.44140625" customWidth="1"/>
  </cols>
  <sheetData>
    <row r="1" spans="1:21" ht="15.6" x14ac:dyDescent="0.3">
      <c r="I1" s="1"/>
      <c r="M1" s="2" t="s">
        <v>0</v>
      </c>
      <c r="N1" s="2" t="s">
        <v>1</v>
      </c>
      <c r="O1" s="2" t="s">
        <v>2</v>
      </c>
      <c r="P1" s="2" t="s">
        <v>3</v>
      </c>
      <c r="Q1" s="3" t="s">
        <v>4</v>
      </c>
    </row>
    <row r="2" spans="1:21" ht="46.8" x14ac:dyDescent="0.3">
      <c r="A2" s="4" t="s">
        <v>5</v>
      </c>
      <c r="B2" s="4" t="s">
        <v>6</v>
      </c>
      <c r="C2" s="5" t="s">
        <v>7</v>
      </c>
      <c r="D2" s="5" t="s">
        <v>63</v>
      </c>
      <c r="E2" s="5" t="s">
        <v>9</v>
      </c>
      <c r="F2" s="4" t="s">
        <v>10</v>
      </c>
      <c r="G2" s="4" t="s">
        <v>11</v>
      </c>
      <c r="H2" s="4" t="s">
        <v>12</v>
      </c>
      <c r="I2" s="6" t="s">
        <v>64</v>
      </c>
      <c r="J2" s="7" t="s">
        <v>14</v>
      </c>
      <c r="K2" s="7" t="s">
        <v>15</v>
      </c>
      <c r="L2" s="7" t="s">
        <v>16</v>
      </c>
      <c r="M2" s="8" t="s">
        <v>17</v>
      </c>
      <c r="N2" s="9" t="s">
        <v>18</v>
      </c>
      <c r="O2" s="9" t="s">
        <v>19</v>
      </c>
      <c r="P2" s="9" t="s">
        <v>20</v>
      </c>
      <c r="Q2" s="8" t="s">
        <v>21</v>
      </c>
      <c r="R2" s="5" t="s">
        <v>22</v>
      </c>
      <c r="S2" s="5" t="s">
        <v>23</v>
      </c>
      <c r="T2" s="5" t="s">
        <v>24</v>
      </c>
      <c r="U2" s="10" t="s">
        <v>25</v>
      </c>
    </row>
    <row r="3" spans="1:21" x14ac:dyDescent="0.3">
      <c r="A3" s="11" t="s">
        <v>26</v>
      </c>
      <c r="B3" s="11" t="s">
        <v>27</v>
      </c>
      <c r="C3" s="12">
        <v>396771</v>
      </c>
      <c r="D3" s="13">
        <v>2.8923780588381258</v>
      </c>
      <c r="E3" s="14">
        <f t="shared" ref="E3:E18" si="0">C3*D3</f>
        <v>1147611.734783262</v>
      </c>
      <c r="F3" s="15">
        <v>0</v>
      </c>
      <c r="G3" s="16">
        <v>230364</v>
      </c>
      <c r="H3" s="15">
        <v>0</v>
      </c>
      <c r="I3" s="17">
        <f>F3+H3</f>
        <v>0</v>
      </c>
      <c r="J3" s="18">
        <f>C3-G3</f>
        <v>166407</v>
      </c>
      <c r="K3" s="19">
        <f t="shared" ref="K3" si="1">+G3*D3</f>
        <v>666299.77914618596</v>
      </c>
      <c r="L3" s="20">
        <f>K3/E3</f>
        <v>0.58059686821869538</v>
      </c>
      <c r="M3" s="21">
        <v>0</v>
      </c>
      <c r="N3" s="22">
        <v>0</v>
      </c>
      <c r="O3" s="21">
        <v>111000</v>
      </c>
      <c r="P3" s="21">
        <v>129000</v>
      </c>
      <c r="Q3" s="23">
        <v>74000</v>
      </c>
      <c r="R3" s="21">
        <f>M3+N3+O3+P3+Q3</f>
        <v>314000</v>
      </c>
      <c r="S3" s="24">
        <f>G3+I3+R3</f>
        <v>544364</v>
      </c>
      <c r="T3" s="24">
        <f>S3-C3</f>
        <v>147593</v>
      </c>
      <c r="U3" s="20">
        <f t="shared" ref="U3:U18" si="2">S3/C3</f>
        <v>1.3719853517520182</v>
      </c>
    </row>
    <row r="4" spans="1:21" x14ac:dyDescent="0.3">
      <c r="A4" s="11" t="s">
        <v>28</v>
      </c>
      <c r="B4" s="11" t="s">
        <v>29</v>
      </c>
      <c r="C4" s="12">
        <v>35386</v>
      </c>
      <c r="D4" s="13">
        <v>1.55492805883813</v>
      </c>
      <c r="E4" s="14">
        <f t="shared" si="0"/>
        <v>55022.684290046069</v>
      </c>
      <c r="F4" s="15">
        <v>0</v>
      </c>
      <c r="G4" s="15">
        <v>35386</v>
      </c>
      <c r="H4" s="15">
        <v>0</v>
      </c>
      <c r="I4" s="17">
        <f t="shared" ref="I4:I17" si="3">F4+H4</f>
        <v>0</v>
      </c>
      <c r="J4" s="18">
        <f t="shared" ref="J4:J18" si="4">C4-G4</f>
        <v>0</v>
      </c>
      <c r="K4" s="19">
        <f>D4*G4</f>
        <v>55022.684290046069</v>
      </c>
      <c r="L4" s="20">
        <f t="shared" ref="L4:L20" si="5">K4/E4</f>
        <v>1</v>
      </c>
      <c r="M4" s="21">
        <v>0</v>
      </c>
      <c r="N4" s="22">
        <v>0</v>
      </c>
      <c r="O4" s="21">
        <v>0</v>
      </c>
      <c r="P4" s="21">
        <v>0</v>
      </c>
      <c r="Q4" s="21">
        <v>0</v>
      </c>
      <c r="R4" s="21">
        <f t="shared" ref="R4:R18" si="6">M4+N4+O4+P4+Q4</f>
        <v>0</v>
      </c>
      <c r="S4" s="24">
        <f t="shared" ref="S4:S18" si="7">G4+I4+R4</f>
        <v>35386</v>
      </c>
      <c r="T4" s="24">
        <f t="shared" ref="T4:T18" si="8">S4-C4</f>
        <v>0</v>
      </c>
      <c r="U4" s="20">
        <f t="shared" si="2"/>
        <v>1</v>
      </c>
    </row>
    <row r="5" spans="1:21" x14ac:dyDescent="0.3">
      <c r="A5" s="11" t="s">
        <v>30</v>
      </c>
      <c r="B5" s="11" t="s">
        <v>31</v>
      </c>
      <c r="C5" s="12">
        <v>134229</v>
      </c>
      <c r="D5" s="13">
        <v>1.0683280588381256</v>
      </c>
      <c r="E5" s="14">
        <f t="shared" si="0"/>
        <v>143400.60700978278</v>
      </c>
      <c r="F5" s="15">
        <v>0</v>
      </c>
      <c r="G5" s="15">
        <v>134227</v>
      </c>
      <c r="H5" s="15">
        <v>0</v>
      </c>
      <c r="I5" s="17">
        <f t="shared" si="3"/>
        <v>0</v>
      </c>
      <c r="J5" s="18">
        <f t="shared" si="4"/>
        <v>2</v>
      </c>
      <c r="K5" s="19">
        <f t="shared" ref="K5:K19" si="9">+G5*D5</f>
        <v>143398.47035366509</v>
      </c>
      <c r="L5" s="20">
        <f t="shared" si="5"/>
        <v>0.99998510009014441</v>
      </c>
      <c r="M5" s="21">
        <v>0</v>
      </c>
      <c r="N5" s="22">
        <v>0</v>
      </c>
      <c r="O5" s="21">
        <v>0</v>
      </c>
      <c r="P5" s="25">
        <v>156000</v>
      </c>
      <c r="Q5" s="21">
        <v>0</v>
      </c>
      <c r="R5" s="21">
        <f t="shared" si="6"/>
        <v>156000</v>
      </c>
      <c r="S5" s="24">
        <f t="shared" si="7"/>
        <v>290227</v>
      </c>
      <c r="T5" s="24">
        <f>S5-C5</f>
        <v>155998</v>
      </c>
      <c r="U5" s="20">
        <f t="shared" si="2"/>
        <v>2.1621780688226835</v>
      </c>
    </row>
    <row r="6" spans="1:21" x14ac:dyDescent="0.3">
      <c r="A6" s="11" t="s">
        <v>32</v>
      </c>
      <c r="B6" s="11" t="s">
        <v>33</v>
      </c>
      <c r="C6" s="12">
        <v>504532</v>
      </c>
      <c r="D6" s="26">
        <v>2.1696780588381257</v>
      </c>
      <c r="E6" s="12">
        <f t="shared" si="0"/>
        <v>1094672.0103817172</v>
      </c>
      <c r="F6" s="15">
        <v>0</v>
      </c>
      <c r="G6" s="15">
        <v>349323</v>
      </c>
      <c r="H6" s="15">
        <v>0</v>
      </c>
      <c r="I6" s="17">
        <f t="shared" si="3"/>
        <v>0</v>
      </c>
      <c r="J6" s="18">
        <f t="shared" si="4"/>
        <v>155209</v>
      </c>
      <c r="K6" s="19">
        <f t="shared" si="9"/>
        <v>757918.44854751055</v>
      </c>
      <c r="L6" s="20">
        <f t="shared" si="5"/>
        <v>0.69237035510136125</v>
      </c>
      <c r="M6" s="21">
        <v>0</v>
      </c>
      <c r="N6" s="22">
        <v>0</v>
      </c>
      <c r="O6" s="21">
        <v>234000</v>
      </c>
      <c r="P6" s="21">
        <v>0</v>
      </c>
      <c r="Q6" s="21">
        <v>0</v>
      </c>
      <c r="R6" s="21">
        <f t="shared" si="6"/>
        <v>234000</v>
      </c>
      <c r="S6" s="24">
        <f t="shared" si="7"/>
        <v>583323</v>
      </c>
      <c r="T6" s="24">
        <f t="shared" si="8"/>
        <v>78791</v>
      </c>
      <c r="U6" s="20">
        <f t="shared" si="2"/>
        <v>1.1561665067825233</v>
      </c>
    </row>
    <row r="7" spans="1:21" x14ac:dyDescent="0.3">
      <c r="A7" s="11" t="s">
        <v>34</v>
      </c>
      <c r="B7" s="11" t="s">
        <v>35</v>
      </c>
      <c r="C7" s="12">
        <v>0</v>
      </c>
      <c r="D7" s="13">
        <v>4.3295293823675376</v>
      </c>
      <c r="E7" s="14">
        <f t="shared" si="0"/>
        <v>0</v>
      </c>
      <c r="F7" s="15">
        <v>0</v>
      </c>
      <c r="G7" s="15">
        <v>0</v>
      </c>
      <c r="H7" s="15">
        <v>0</v>
      </c>
      <c r="I7" s="17">
        <f t="shared" si="3"/>
        <v>0</v>
      </c>
      <c r="J7" s="18">
        <f t="shared" si="4"/>
        <v>0</v>
      </c>
      <c r="K7" s="19">
        <f t="shared" si="9"/>
        <v>0</v>
      </c>
      <c r="L7" s="20" t="e">
        <f t="shared" si="5"/>
        <v>#DIV/0!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f t="shared" si="6"/>
        <v>0</v>
      </c>
      <c r="S7" s="24">
        <f t="shared" si="7"/>
        <v>0</v>
      </c>
      <c r="T7" s="24">
        <f t="shared" si="8"/>
        <v>0</v>
      </c>
      <c r="U7" s="20" t="e">
        <f t="shared" si="2"/>
        <v>#DIV/0!</v>
      </c>
    </row>
    <row r="8" spans="1:21" x14ac:dyDescent="0.3">
      <c r="A8" s="11" t="s">
        <v>36</v>
      </c>
      <c r="B8" s="11" t="s">
        <v>37</v>
      </c>
      <c r="C8" s="12">
        <v>454700</v>
      </c>
      <c r="D8" s="13">
        <v>1.1430280588381259</v>
      </c>
      <c r="E8" s="14">
        <f t="shared" si="0"/>
        <v>519734.85835369583</v>
      </c>
      <c r="F8" s="15">
        <v>0</v>
      </c>
      <c r="G8" s="16">
        <v>455578</v>
      </c>
      <c r="H8" s="16">
        <v>0</v>
      </c>
      <c r="I8" s="17">
        <f>F8+H8</f>
        <v>0</v>
      </c>
      <c r="J8" s="18">
        <f t="shared" si="4"/>
        <v>-878</v>
      </c>
      <c r="K8" s="19">
        <f t="shared" si="9"/>
        <v>520738.43698935572</v>
      </c>
      <c r="L8" s="20">
        <f t="shared" si="5"/>
        <v>1.0019309434792172</v>
      </c>
      <c r="M8" s="21">
        <v>0</v>
      </c>
      <c r="N8" s="22">
        <v>0</v>
      </c>
      <c r="O8" s="21">
        <v>0</v>
      </c>
      <c r="P8" s="21">
        <v>252000</v>
      </c>
      <c r="Q8" s="21">
        <v>0</v>
      </c>
      <c r="R8" s="21">
        <f t="shared" si="6"/>
        <v>252000</v>
      </c>
      <c r="S8" s="24">
        <f t="shared" si="7"/>
        <v>707578</v>
      </c>
      <c r="T8" s="24">
        <f t="shared" si="8"/>
        <v>252878</v>
      </c>
      <c r="U8" s="20">
        <f t="shared" si="2"/>
        <v>1.5561425115460743</v>
      </c>
    </row>
    <row r="9" spans="1:21" x14ac:dyDescent="0.3">
      <c r="A9" s="11" t="s">
        <v>38</v>
      </c>
      <c r="B9" s="11" t="s">
        <v>39</v>
      </c>
      <c r="C9" s="12">
        <v>345470</v>
      </c>
      <c r="D9" s="13">
        <v>0.63422805883812572</v>
      </c>
      <c r="E9" s="14">
        <f t="shared" si="0"/>
        <v>219106.76748680728</v>
      </c>
      <c r="F9" s="15">
        <v>0</v>
      </c>
      <c r="G9" s="16">
        <v>83481</v>
      </c>
      <c r="H9" s="15">
        <v>175324</v>
      </c>
      <c r="I9" s="17">
        <f>F9+H9</f>
        <v>175324</v>
      </c>
      <c r="J9" s="18">
        <f t="shared" si="4"/>
        <v>261989</v>
      </c>
      <c r="K9" s="19">
        <f t="shared" si="9"/>
        <v>52945.992579865575</v>
      </c>
      <c r="L9" s="20">
        <f t="shared" si="5"/>
        <v>0.24164471589428896</v>
      </c>
      <c r="M9" s="21">
        <v>0</v>
      </c>
      <c r="N9" s="22">
        <v>0</v>
      </c>
      <c r="O9" s="21">
        <v>176000</v>
      </c>
      <c r="P9" s="23">
        <v>176000</v>
      </c>
      <c r="Q9" s="23">
        <v>176000</v>
      </c>
      <c r="R9" s="21">
        <f t="shared" si="6"/>
        <v>528000</v>
      </c>
      <c r="S9" s="24">
        <f t="shared" si="7"/>
        <v>786805</v>
      </c>
      <c r="T9" s="24">
        <f t="shared" si="8"/>
        <v>441335</v>
      </c>
      <c r="U9" s="20">
        <f t="shared" si="2"/>
        <v>2.2774915332735115</v>
      </c>
    </row>
    <row r="10" spans="1:21" x14ac:dyDescent="0.3">
      <c r="A10" s="11" t="s">
        <v>40</v>
      </c>
      <c r="B10" s="11" t="s">
        <v>41</v>
      </c>
      <c r="C10" s="12">
        <v>0</v>
      </c>
      <c r="D10" s="26">
        <v>0.89352805883812592</v>
      </c>
      <c r="E10" s="12">
        <f t="shared" si="0"/>
        <v>0</v>
      </c>
      <c r="F10" s="16">
        <v>0</v>
      </c>
      <c r="G10" s="15">
        <v>0</v>
      </c>
      <c r="H10" s="16">
        <v>0</v>
      </c>
      <c r="I10" s="17">
        <f>F10+H10</f>
        <v>0</v>
      </c>
      <c r="J10" s="18">
        <f t="shared" si="4"/>
        <v>0</v>
      </c>
      <c r="K10" s="19">
        <f t="shared" si="9"/>
        <v>0</v>
      </c>
      <c r="L10" s="20" t="e">
        <f t="shared" si="5"/>
        <v>#DIV/0!</v>
      </c>
      <c r="M10" s="21">
        <v>0</v>
      </c>
      <c r="N10" s="22">
        <v>0</v>
      </c>
      <c r="O10" s="21">
        <v>0</v>
      </c>
      <c r="P10" s="21">
        <v>132000</v>
      </c>
      <c r="Q10" s="21">
        <v>0</v>
      </c>
      <c r="R10" s="21">
        <f t="shared" si="6"/>
        <v>132000</v>
      </c>
      <c r="S10" s="24">
        <f t="shared" si="7"/>
        <v>132000</v>
      </c>
      <c r="T10" s="24">
        <f t="shared" si="8"/>
        <v>132000</v>
      </c>
      <c r="U10" s="20" t="e">
        <f t="shared" si="2"/>
        <v>#DIV/0!</v>
      </c>
    </row>
    <row r="11" spans="1:21" x14ac:dyDescent="0.3">
      <c r="A11" s="27" t="s">
        <v>42</v>
      </c>
      <c r="B11" s="11" t="s">
        <v>43</v>
      </c>
      <c r="C11" s="12">
        <v>0</v>
      </c>
      <c r="D11" s="13">
        <v>0.40322805883812579</v>
      </c>
      <c r="E11" s="14">
        <f t="shared" si="0"/>
        <v>0</v>
      </c>
      <c r="F11" s="15">
        <v>0</v>
      </c>
      <c r="G11" s="15">
        <v>0</v>
      </c>
      <c r="H11" s="15">
        <v>0</v>
      </c>
      <c r="I11" s="17">
        <f t="shared" si="3"/>
        <v>0</v>
      </c>
      <c r="J11" s="18">
        <f t="shared" si="4"/>
        <v>0</v>
      </c>
      <c r="K11" s="19">
        <f t="shared" si="9"/>
        <v>0</v>
      </c>
      <c r="L11" s="20" t="e">
        <f t="shared" si="5"/>
        <v>#DIV/0!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f t="shared" si="6"/>
        <v>0</v>
      </c>
      <c r="S11" s="24">
        <f t="shared" si="7"/>
        <v>0</v>
      </c>
      <c r="T11" s="24">
        <f t="shared" si="8"/>
        <v>0</v>
      </c>
      <c r="U11" s="20" t="e">
        <f t="shared" si="2"/>
        <v>#DIV/0!</v>
      </c>
    </row>
    <row r="12" spans="1:21" x14ac:dyDescent="0.3">
      <c r="A12" s="11" t="s">
        <v>44</v>
      </c>
      <c r="B12" s="11" t="s">
        <v>45</v>
      </c>
      <c r="C12" s="12">
        <v>0</v>
      </c>
      <c r="D12" s="13">
        <v>4.6805391470734206</v>
      </c>
      <c r="E12" s="14">
        <f t="shared" si="0"/>
        <v>0</v>
      </c>
      <c r="F12" s="15">
        <v>0</v>
      </c>
      <c r="G12" s="15">
        <v>0</v>
      </c>
      <c r="H12" s="15">
        <v>0</v>
      </c>
      <c r="I12" s="17">
        <f t="shared" si="3"/>
        <v>0</v>
      </c>
      <c r="J12" s="18">
        <f>C12-G12</f>
        <v>0</v>
      </c>
      <c r="K12" s="19">
        <f t="shared" si="9"/>
        <v>0</v>
      </c>
      <c r="L12" s="20" t="e">
        <f t="shared" si="5"/>
        <v>#DIV/0!</v>
      </c>
      <c r="M12" s="21">
        <v>0</v>
      </c>
      <c r="N12" s="22">
        <v>0</v>
      </c>
      <c r="O12" s="21">
        <v>0</v>
      </c>
      <c r="P12" s="21">
        <v>0</v>
      </c>
      <c r="Q12" s="21">
        <v>0</v>
      </c>
      <c r="R12" s="21">
        <f t="shared" si="6"/>
        <v>0</v>
      </c>
      <c r="S12" s="24">
        <f t="shared" si="7"/>
        <v>0</v>
      </c>
      <c r="T12" s="24">
        <f t="shared" si="8"/>
        <v>0</v>
      </c>
      <c r="U12" s="20" t="e">
        <f t="shared" si="2"/>
        <v>#DIV/0!</v>
      </c>
    </row>
    <row r="13" spans="1:21" x14ac:dyDescent="0.3">
      <c r="A13" s="28">
        <v>60000000032802</v>
      </c>
      <c r="B13" s="11" t="s">
        <v>46</v>
      </c>
      <c r="C13" s="12">
        <v>0</v>
      </c>
      <c r="D13" s="13">
        <v>9.26</v>
      </c>
      <c r="E13" s="14">
        <f t="shared" si="0"/>
        <v>0</v>
      </c>
      <c r="F13" s="15">
        <v>0</v>
      </c>
      <c r="G13" s="15">
        <v>0</v>
      </c>
      <c r="H13" s="15">
        <v>0</v>
      </c>
      <c r="I13" s="17">
        <f t="shared" si="3"/>
        <v>0</v>
      </c>
      <c r="J13" s="18">
        <f t="shared" si="4"/>
        <v>0</v>
      </c>
      <c r="K13" s="19">
        <f t="shared" si="9"/>
        <v>0</v>
      </c>
      <c r="L13" s="20" t="e">
        <f t="shared" si="5"/>
        <v>#DIV/0!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f t="shared" si="6"/>
        <v>0</v>
      </c>
      <c r="S13" s="24">
        <f t="shared" si="7"/>
        <v>0</v>
      </c>
      <c r="T13" s="24">
        <f t="shared" si="8"/>
        <v>0</v>
      </c>
      <c r="U13" s="20" t="e">
        <f t="shared" si="2"/>
        <v>#DIV/0!</v>
      </c>
    </row>
    <row r="14" spans="1:21" x14ac:dyDescent="0.3">
      <c r="A14" s="11" t="s">
        <v>47</v>
      </c>
      <c r="B14" s="11" t="s">
        <v>48</v>
      </c>
      <c r="C14" s="12">
        <v>0</v>
      </c>
      <c r="D14" s="13">
        <v>8.9388782058969483</v>
      </c>
      <c r="E14" s="14">
        <f t="shared" si="0"/>
        <v>0</v>
      </c>
      <c r="F14" s="15">
        <v>0</v>
      </c>
      <c r="G14" s="15">
        <v>0</v>
      </c>
      <c r="H14" s="15">
        <v>0</v>
      </c>
      <c r="I14" s="17">
        <f t="shared" si="3"/>
        <v>0</v>
      </c>
      <c r="J14" s="18">
        <f t="shared" si="4"/>
        <v>0</v>
      </c>
      <c r="K14" s="19">
        <f t="shared" si="9"/>
        <v>0</v>
      </c>
      <c r="L14" s="20" t="e">
        <f t="shared" si="5"/>
        <v>#DIV/0!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f t="shared" si="6"/>
        <v>0</v>
      </c>
      <c r="S14" s="24">
        <f t="shared" si="7"/>
        <v>0</v>
      </c>
      <c r="T14" s="24">
        <f t="shared" si="8"/>
        <v>0</v>
      </c>
      <c r="U14" s="20" t="e">
        <f t="shared" si="2"/>
        <v>#DIV/0!</v>
      </c>
    </row>
    <row r="15" spans="1:21" x14ac:dyDescent="0.3">
      <c r="A15" s="29" t="s">
        <v>49</v>
      </c>
      <c r="B15" s="30" t="s">
        <v>50</v>
      </c>
      <c r="C15" s="12">
        <v>0</v>
      </c>
      <c r="D15" s="13">
        <v>6.7956857705540301</v>
      </c>
      <c r="E15" s="14">
        <f t="shared" si="0"/>
        <v>0</v>
      </c>
      <c r="F15" s="15">
        <v>0</v>
      </c>
      <c r="G15" s="31">
        <v>0</v>
      </c>
      <c r="H15" s="15">
        <v>0</v>
      </c>
      <c r="I15" s="17">
        <f t="shared" si="3"/>
        <v>0</v>
      </c>
      <c r="J15" s="18">
        <f t="shared" si="4"/>
        <v>0</v>
      </c>
      <c r="K15" s="19">
        <f t="shared" si="9"/>
        <v>0</v>
      </c>
      <c r="L15" s="20" t="e">
        <f t="shared" si="5"/>
        <v>#DIV/0!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f t="shared" si="6"/>
        <v>0</v>
      </c>
      <c r="S15" s="24">
        <f t="shared" si="7"/>
        <v>0</v>
      </c>
      <c r="T15" s="24">
        <f t="shared" si="8"/>
        <v>0</v>
      </c>
      <c r="U15" s="20" t="e">
        <f t="shared" si="2"/>
        <v>#DIV/0!</v>
      </c>
    </row>
    <row r="16" spans="1:21" x14ac:dyDescent="0.3">
      <c r="A16" s="29" t="s">
        <v>51</v>
      </c>
      <c r="B16" s="30" t="s">
        <v>52</v>
      </c>
      <c r="C16" s="12">
        <v>0</v>
      </c>
      <c r="D16" s="13">
        <v>10.033574703112851</v>
      </c>
      <c r="E16" s="14">
        <f t="shared" si="0"/>
        <v>0</v>
      </c>
      <c r="F16" s="15">
        <v>0</v>
      </c>
      <c r="G16" s="31">
        <v>0</v>
      </c>
      <c r="H16" s="15">
        <v>0</v>
      </c>
      <c r="I16" s="17">
        <f t="shared" si="3"/>
        <v>0</v>
      </c>
      <c r="J16" s="18">
        <f t="shared" si="4"/>
        <v>0</v>
      </c>
      <c r="K16" s="19">
        <f t="shared" si="9"/>
        <v>0</v>
      </c>
      <c r="L16" s="20" t="e">
        <f t="shared" si="5"/>
        <v>#DIV/0!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f t="shared" si="6"/>
        <v>0</v>
      </c>
      <c r="S16" s="24">
        <f t="shared" si="7"/>
        <v>0</v>
      </c>
      <c r="T16" s="24">
        <f t="shared" si="8"/>
        <v>0</v>
      </c>
      <c r="U16" s="20" t="e">
        <f t="shared" si="2"/>
        <v>#DIV/0!</v>
      </c>
    </row>
    <row r="17" spans="1:21" x14ac:dyDescent="0.3">
      <c r="A17" s="11" t="s">
        <v>53</v>
      </c>
      <c r="B17" s="11" t="s">
        <v>54</v>
      </c>
      <c r="C17" s="12">
        <v>0</v>
      </c>
      <c r="D17" s="13">
        <v>12.061373764720482</v>
      </c>
      <c r="E17" s="14">
        <f t="shared" si="0"/>
        <v>0</v>
      </c>
      <c r="F17" s="15">
        <v>0</v>
      </c>
      <c r="G17" s="31">
        <v>0</v>
      </c>
      <c r="H17" s="15">
        <v>0</v>
      </c>
      <c r="I17" s="17">
        <f t="shared" si="3"/>
        <v>0</v>
      </c>
      <c r="J17" s="18">
        <f t="shared" si="4"/>
        <v>0</v>
      </c>
      <c r="K17" s="19">
        <f t="shared" si="9"/>
        <v>0</v>
      </c>
      <c r="L17" s="20" t="e">
        <f t="shared" si="5"/>
        <v>#DIV/0!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f t="shared" si="6"/>
        <v>0</v>
      </c>
      <c r="S17" s="24">
        <f t="shared" si="7"/>
        <v>0</v>
      </c>
      <c r="T17" s="24">
        <f t="shared" si="8"/>
        <v>0</v>
      </c>
      <c r="U17" s="20" t="e">
        <f t="shared" si="2"/>
        <v>#DIV/0!</v>
      </c>
    </row>
    <row r="18" spans="1:21" x14ac:dyDescent="0.3">
      <c r="A18" s="11" t="s">
        <v>55</v>
      </c>
      <c r="B18" s="11" t="s">
        <v>56</v>
      </c>
      <c r="C18" s="12">
        <v>400000</v>
      </c>
      <c r="D18" s="26">
        <v>1.3029343529557731</v>
      </c>
      <c r="E18" s="12">
        <f t="shared" si="0"/>
        <v>521173.74118230923</v>
      </c>
      <c r="F18" s="15">
        <v>492543</v>
      </c>
      <c r="G18" s="15">
        <v>400000</v>
      </c>
      <c r="H18" s="15">
        <v>0</v>
      </c>
      <c r="I18" s="17">
        <f>F18+H18</f>
        <v>492543</v>
      </c>
      <c r="J18" s="18">
        <f t="shared" si="4"/>
        <v>0</v>
      </c>
      <c r="K18" s="19">
        <f t="shared" si="9"/>
        <v>521173.74118230923</v>
      </c>
      <c r="L18" s="20">
        <f t="shared" si="5"/>
        <v>1</v>
      </c>
      <c r="M18" s="21">
        <v>0</v>
      </c>
      <c r="N18" s="22">
        <v>0</v>
      </c>
      <c r="O18" s="21">
        <v>0</v>
      </c>
      <c r="P18" s="21">
        <v>0</v>
      </c>
      <c r="Q18" s="21">
        <v>0</v>
      </c>
      <c r="R18" s="21">
        <f t="shared" si="6"/>
        <v>0</v>
      </c>
      <c r="S18" s="24">
        <f t="shared" si="7"/>
        <v>892543</v>
      </c>
      <c r="T18" s="24">
        <f t="shared" si="8"/>
        <v>492543</v>
      </c>
      <c r="U18" s="20">
        <f t="shared" si="2"/>
        <v>2.2313575000000001</v>
      </c>
    </row>
    <row r="19" spans="1:21" x14ac:dyDescent="0.3">
      <c r="A19" s="27" t="s">
        <v>57</v>
      </c>
      <c r="B19" s="11" t="s">
        <v>58</v>
      </c>
      <c r="C19" s="12">
        <v>0</v>
      </c>
      <c r="D19" s="13">
        <v>3.0573254068481477</v>
      </c>
      <c r="E19" s="14">
        <f>C19*D19</f>
        <v>0</v>
      </c>
      <c r="F19" s="15">
        <v>0</v>
      </c>
      <c r="G19" s="15">
        <v>0</v>
      </c>
      <c r="H19" s="15">
        <v>0</v>
      </c>
      <c r="I19" s="17">
        <f>F19+H19</f>
        <v>0</v>
      </c>
      <c r="J19" s="18">
        <f>C19-G19</f>
        <v>0</v>
      </c>
      <c r="K19" s="19">
        <f t="shared" si="9"/>
        <v>0</v>
      </c>
      <c r="L19" s="20" t="e">
        <f t="shared" si="5"/>
        <v>#DIV/0!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f>M19+N19+O19+P19+Q19</f>
        <v>0</v>
      </c>
      <c r="S19" s="24">
        <f>G19+I19+R19</f>
        <v>0</v>
      </c>
      <c r="T19" s="24">
        <f>S19-C19</f>
        <v>0</v>
      </c>
      <c r="U19" s="20" t="e">
        <f>S19/C19</f>
        <v>#DIV/0!</v>
      </c>
    </row>
    <row r="20" spans="1:21" ht="15.6" x14ac:dyDescent="0.3">
      <c r="A20" s="32" t="s">
        <v>59</v>
      </c>
      <c r="B20" s="32"/>
      <c r="C20" s="33">
        <f>SUM(C3:C19)</f>
        <v>2271088</v>
      </c>
      <c r="D20" s="34"/>
      <c r="E20" s="35">
        <f t="shared" ref="E20:K20" si="10">SUM(E3:E19)</f>
        <v>3700722.4034876204</v>
      </c>
      <c r="F20" s="36">
        <f t="shared" si="10"/>
        <v>492543</v>
      </c>
      <c r="G20" s="36">
        <f t="shared" si="10"/>
        <v>1688359</v>
      </c>
      <c r="H20" s="36">
        <f t="shared" si="10"/>
        <v>175324</v>
      </c>
      <c r="I20" s="37">
        <f t="shared" si="10"/>
        <v>667867</v>
      </c>
      <c r="J20" s="38">
        <f t="shared" si="10"/>
        <v>582729</v>
      </c>
      <c r="K20" s="38">
        <f t="shared" si="10"/>
        <v>2717497.5530889384</v>
      </c>
      <c r="L20" s="20">
        <f t="shared" si="5"/>
        <v>0.73431542731438726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f>M20+N20+O20+P20+Q20</f>
        <v>0</v>
      </c>
      <c r="S20" s="24">
        <f>G20+I20+R20</f>
        <v>2356226</v>
      </c>
      <c r="T20" s="39"/>
    </row>
  </sheetData>
  <conditionalFormatting sqref="U3:U19 L3:L20">
    <cfRule type="cellIs" dxfId="314" priority="7" operator="between">
      <formula>0.8</formula>
      <formula>1</formula>
    </cfRule>
    <cfRule type="cellIs" dxfId="313" priority="8" operator="lessThan">
      <formula>0.8</formula>
    </cfRule>
    <cfRule type="cellIs" dxfId="312" priority="9" operator="greaterThan">
      <formula>1</formula>
    </cfRule>
  </conditionalFormatting>
  <conditionalFormatting sqref="L13">
    <cfRule type="cellIs" dxfId="311" priority="4" operator="between">
      <formula>0.8</formula>
      <formula>1</formula>
    </cfRule>
    <cfRule type="cellIs" dxfId="310" priority="5" operator="lessThan">
      <formula>0.8</formula>
    </cfRule>
    <cfRule type="cellIs" dxfId="309" priority="6" operator="greaterThan">
      <formula>1</formula>
    </cfRule>
  </conditionalFormatting>
  <conditionalFormatting sqref="U13">
    <cfRule type="cellIs" dxfId="308" priority="1" operator="between">
      <formula>0.8</formula>
      <formula>1</formula>
    </cfRule>
    <cfRule type="cellIs" dxfId="307" priority="2" operator="lessThan">
      <formula>0.8</formula>
    </cfRule>
    <cfRule type="cellIs" dxfId="306" priority="3" operator="greaterThan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F8590-582E-44FB-A957-82AC82B737F7}">
  <dimension ref="A1:U20"/>
  <sheetViews>
    <sheetView workbookViewId="0">
      <selection activeCell="F23" sqref="F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8" customWidth="1"/>
    <col min="13" max="17" width="12.44140625" customWidth="1"/>
    <col min="18" max="18" width="14.6640625" customWidth="1"/>
    <col min="19" max="19" width="11.44140625" customWidth="1"/>
    <col min="20" max="20" width="12.44140625" customWidth="1"/>
  </cols>
  <sheetData>
    <row r="1" spans="1:21" ht="15.6" x14ac:dyDescent="0.3">
      <c r="I1" s="1"/>
      <c r="M1" s="2" t="s">
        <v>0</v>
      </c>
      <c r="N1" s="2" t="s">
        <v>1</v>
      </c>
      <c r="O1" s="2" t="s">
        <v>2</v>
      </c>
      <c r="P1" s="2" t="s">
        <v>3</v>
      </c>
      <c r="Q1" s="3" t="s">
        <v>4</v>
      </c>
    </row>
    <row r="2" spans="1:21" ht="46.8" x14ac:dyDescent="0.3">
      <c r="A2" s="4" t="s">
        <v>5</v>
      </c>
      <c r="B2" s="4" t="s">
        <v>6</v>
      </c>
      <c r="C2" s="5" t="s">
        <v>7</v>
      </c>
      <c r="D2" s="5" t="s">
        <v>63</v>
      </c>
      <c r="E2" s="5" t="s">
        <v>9</v>
      </c>
      <c r="F2" s="4" t="s">
        <v>10</v>
      </c>
      <c r="G2" s="4" t="s">
        <v>11</v>
      </c>
      <c r="H2" s="4" t="s">
        <v>12</v>
      </c>
      <c r="I2" s="6" t="s">
        <v>65</v>
      </c>
      <c r="J2" s="7" t="s">
        <v>14</v>
      </c>
      <c r="K2" s="7" t="s">
        <v>15</v>
      </c>
      <c r="L2" s="7" t="s">
        <v>16</v>
      </c>
      <c r="M2" s="8" t="s">
        <v>17</v>
      </c>
      <c r="N2" s="9" t="s">
        <v>18</v>
      </c>
      <c r="O2" s="9" t="s">
        <v>19</v>
      </c>
      <c r="P2" s="9" t="s">
        <v>20</v>
      </c>
      <c r="Q2" s="8" t="s">
        <v>21</v>
      </c>
      <c r="R2" s="5" t="s">
        <v>22</v>
      </c>
      <c r="S2" s="5" t="s">
        <v>23</v>
      </c>
      <c r="T2" s="5" t="s">
        <v>24</v>
      </c>
      <c r="U2" s="10" t="s">
        <v>25</v>
      </c>
    </row>
    <row r="3" spans="1:21" x14ac:dyDescent="0.3">
      <c r="A3" s="11" t="s">
        <v>26</v>
      </c>
      <c r="B3" s="11" t="s">
        <v>27</v>
      </c>
      <c r="C3" s="12">
        <v>396771</v>
      </c>
      <c r="D3" s="13">
        <v>2.8923780588381258</v>
      </c>
      <c r="E3" s="14">
        <f t="shared" ref="E3:E18" si="0">C3*D3</f>
        <v>1147611.734783262</v>
      </c>
      <c r="F3" s="15">
        <v>0</v>
      </c>
      <c r="G3" s="16">
        <v>230364</v>
      </c>
      <c r="H3" s="15">
        <v>0</v>
      </c>
      <c r="I3" s="17">
        <f>F3+H3</f>
        <v>0</v>
      </c>
      <c r="J3" s="18">
        <f>C3-G3</f>
        <v>166407</v>
      </c>
      <c r="K3" s="19">
        <f t="shared" ref="K3" si="1">+G3*D3</f>
        <v>666299.77914618596</v>
      </c>
      <c r="L3" s="20">
        <f>K3/E3</f>
        <v>0.58059686821869538</v>
      </c>
      <c r="M3" s="21">
        <v>0</v>
      </c>
      <c r="N3" s="22">
        <v>0</v>
      </c>
      <c r="O3" s="21">
        <v>111000</v>
      </c>
      <c r="P3" s="21">
        <v>129000</v>
      </c>
      <c r="Q3" s="23">
        <v>74000</v>
      </c>
      <c r="R3" s="21">
        <f>M3+N3+O3+P3+Q3</f>
        <v>314000</v>
      </c>
      <c r="S3" s="24">
        <f>G3+I3+R3</f>
        <v>544364</v>
      </c>
      <c r="T3" s="24">
        <f>S3-C3</f>
        <v>147593</v>
      </c>
      <c r="U3" s="20">
        <f t="shared" ref="U3:U18" si="2">S3/C3</f>
        <v>1.3719853517520182</v>
      </c>
    </row>
    <row r="4" spans="1:21" x14ac:dyDescent="0.3">
      <c r="A4" s="11" t="s">
        <v>28</v>
      </c>
      <c r="B4" s="11" t="s">
        <v>29</v>
      </c>
      <c r="C4" s="12">
        <v>35386</v>
      </c>
      <c r="D4" s="13">
        <v>1.55492805883813</v>
      </c>
      <c r="E4" s="14">
        <f t="shared" si="0"/>
        <v>55022.684290046069</v>
      </c>
      <c r="F4" s="15">
        <v>0</v>
      </c>
      <c r="G4" s="15">
        <v>35386</v>
      </c>
      <c r="H4" s="15">
        <v>0</v>
      </c>
      <c r="I4" s="17">
        <f t="shared" ref="I4:I17" si="3">F4+H4</f>
        <v>0</v>
      </c>
      <c r="J4" s="18">
        <f t="shared" ref="J4:J18" si="4">C4-G4</f>
        <v>0</v>
      </c>
      <c r="K4" s="19">
        <f>D4*G4</f>
        <v>55022.684290046069</v>
      </c>
      <c r="L4" s="20">
        <f t="shared" ref="L4:L20" si="5">K4/E4</f>
        <v>1</v>
      </c>
      <c r="M4" s="21">
        <v>0</v>
      </c>
      <c r="N4" s="22">
        <v>0</v>
      </c>
      <c r="O4" s="21">
        <v>0</v>
      </c>
      <c r="P4" s="21">
        <v>0</v>
      </c>
      <c r="Q4" s="21">
        <v>0</v>
      </c>
      <c r="R4" s="21">
        <f t="shared" ref="R4:R18" si="6">M4+N4+O4+P4+Q4</f>
        <v>0</v>
      </c>
      <c r="S4" s="24">
        <f t="shared" ref="S4:S18" si="7">G4+I4+R4</f>
        <v>35386</v>
      </c>
      <c r="T4" s="24">
        <f t="shared" ref="T4:T18" si="8">S4-C4</f>
        <v>0</v>
      </c>
      <c r="U4" s="20">
        <f t="shared" si="2"/>
        <v>1</v>
      </c>
    </row>
    <row r="5" spans="1:21" x14ac:dyDescent="0.3">
      <c r="A5" s="11" t="s">
        <v>30</v>
      </c>
      <c r="B5" s="11" t="s">
        <v>31</v>
      </c>
      <c r="C5" s="12">
        <v>134229</v>
      </c>
      <c r="D5" s="13">
        <v>1.0683280588381256</v>
      </c>
      <c r="E5" s="14">
        <f t="shared" si="0"/>
        <v>143400.60700978278</v>
      </c>
      <c r="F5" s="15">
        <v>0</v>
      </c>
      <c r="G5" s="15">
        <v>134227</v>
      </c>
      <c r="H5" s="15">
        <v>0</v>
      </c>
      <c r="I5" s="17">
        <f t="shared" si="3"/>
        <v>0</v>
      </c>
      <c r="J5" s="18">
        <f t="shared" si="4"/>
        <v>2</v>
      </c>
      <c r="K5" s="19">
        <f t="shared" ref="K5:K19" si="9">+G5*D5</f>
        <v>143398.47035366509</v>
      </c>
      <c r="L5" s="20">
        <f t="shared" si="5"/>
        <v>0.99998510009014441</v>
      </c>
      <c r="M5" s="21">
        <v>0</v>
      </c>
      <c r="N5" s="22">
        <v>0</v>
      </c>
      <c r="O5" s="21">
        <v>0</v>
      </c>
      <c r="P5" s="25">
        <v>156000</v>
      </c>
      <c r="Q5" s="21">
        <v>0</v>
      </c>
      <c r="R5" s="21">
        <f t="shared" si="6"/>
        <v>156000</v>
      </c>
      <c r="S5" s="24">
        <f t="shared" si="7"/>
        <v>290227</v>
      </c>
      <c r="T5" s="24">
        <f>S5-C5</f>
        <v>155998</v>
      </c>
      <c r="U5" s="20">
        <f t="shared" si="2"/>
        <v>2.1621780688226835</v>
      </c>
    </row>
    <row r="6" spans="1:21" x14ac:dyDescent="0.3">
      <c r="A6" s="11" t="s">
        <v>32</v>
      </c>
      <c r="B6" s="11" t="s">
        <v>33</v>
      </c>
      <c r="C6" s="12">
        <v>504532</v>
      </c>
      <c r="D6" s="26">
        <v>2.1696780588381257</v>
      </c>
      <c r="E6" s="12">
        <f t="shared" si="0"/>
        <v>1094672.0103817172</v>
      </c>
      <c r="F6" s="15">
        <v>0</v>
      </c>
      <c r="G6" s="15">
        <v>349323</v>
      </c>
      <c r="H6" s="15">
        <v>0</v>
      </c>
      <c r="I6" s="17">
        <f t="shared" si="3"/>
        <v>0</v>
      </c>
      <c r="J6" s="18">
        <f t="shared" si="4"/>
        <v>155209</v>
      </c>
      <c r="K6" s="19">
        <f t="shared" si="9"/>
        <v>757918.44854751055</v>
      </c>
      <c r="L6" s="20">
        <f t="shared" si="5"/>
        <v>0.69237035510136125</v>
      </c>
      <c r="M6" s="21">
        <v>0</v>
      </c>
      <c r="N6" s="22">
        <v>0</v>
      </c>
      <c r="O6" s="21">
        <v>234000</v>
      </c>
      <c r="P6" s="21">
        <v>0</v>
      </c>
      <c r="Q6" s="21">
        <v>0</v>
      </c>
      <c r="R6" s="21">
        <f t="shared" si="6"/>
        <v>234000</v>
      </c>
      <c r="S6" s="24">
        <f t="shared" si="7"/>
        <v>583323</v>
      </c>
      <c r="T6" s="24">
        <f t="shared" si="8"/>
        <v>78791</v>
      </c>
      <c r="U6" s="20">
        <f t="shared" si="2"/>
        <v>1.1561665067825233</v>
      </c>
    </row>
    <row r="7" spans="1:21" x14ac:dyDescent="0.3">
      <c r="A7" s="11" t="s">
        <v>34</v>
      </c>
      <c r="B7" s="11" t="s">
        <v>35</v>
      </c>
      <c r="C7" s="12">
        <v>0</v>
      </c>
      <c r="D7" s="13">
        <v>4.3295293823675376</v>
      </c>
      <c r="E7" s="14">
        <f t="shared" si="0"/>
        <v>0</v>
      </c>
      <c r="F7" s="15">
        <v>0</v>
      </c>
      <c r="G7" s="15">
        <v>0</v>
      </c>
      <c r="H7" s="15">
        <v>0</v>
      </c>
      <c r="I7" s="17">
        <f t="shared" si="3"/>
        <v>0</v>
      </c>
      <c r="J7" s="18">
        <f t="shared" si="4"/>
        <v>0</v>
      </c>
      <c r="K7" s="19">
        <f t="shared" si="9"/>
        <v>0</v>
      </c>
      <c r="L7" s="20" t="e">
        <f t="shared" si="5"/>
        <v>#DIV/0!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f t="shared" si="6"/>
        <v>0</v>
      </c>
      <c r="S7" s="24">
        <f t="shared" si="7"/>
        <v>0</v>
      </c>
      <c r="T7" s="24">
        <f t="shared" si="8"/>
        <v>0</v>
      </c>
      <c r="U7" s="20" t="e">
        <f t="shared" si="2"/>
        <v>#DIV/0!</v>
      </c>
    </row>
    <row r="8" spans="1:21" x14ac:dyDescent="0.3">
      <c r="A8" s="11" t="s">
        <v>36</v>
      </c>
      <c r="B8" s="11" t="s">
        <v>37</v>
      </c>
      <c r="C8" s="12">
        <v>454700</v>
      </c>
      <c r="D8" s="13">
        <v>1.1430280588381259</v>
      </c>
      <c r="E8" s="14">
        <f t="shared" si="0"/>
        <v>519734.85835369583</v>
      </c>
      <c r="F8" s="15">
        <v>0</v>
      </c>
      <c r="G8" s="16">
        <v>455578</v>
      </c>
      <c r="H8" s="16">
        <v>0</v>
      </c>
      <c r="I8" s="17">
        <f>F8+H8</f>
        <v>0</v>
      </c>
      <c r="J8" s="18">
        <f t="shared" si="4"/>
        <v>-878</v>
      </c>
      <c r="K8" s="19">
        <f t="shared" si="9"/>
        <v>520738.43698935572</v>
      </c>
      <c r="L8" s="20">
        <f t="shared" si="5"/>
        <v>1.0019309434792172</v>
      </c>
      <c r="M8" s="21">
        <v>0</v>
      </c>
      <c r="N8" s="22">
        <v>0</v>
      </c>
      <c r="O8" s="21">
        <v>0</v>
      </c>
      <c r="P8" s="21">
        <v>252000</v>
      </c>
      <c r="Q8" s="21">
        <v>0</v>
      </c>
      <c r="R8" s="21">
        <f t="shared" si="6"/>
        <v>252000</v>
      </c>
      <c r="S8" s="24">
        <f t="shared" si="7"/>
        <v>707578</v>
      </c>
      <c r="T8" s="24">
        <f t="shared" si="8"/>
        <v>252878</v>
      </c>
      <c r="U8" s="20">
        <f t="shared" si="2"/>
        <v>1.5561425115460743</v>
      </c>
    </row>
    <row r="9" spans="1:21" x14ac:dyDescent="0.3">
      <c r="A9" s="11" t="s">
        <v>38</v>
      </c>
      <c r="B9" s="11" t="s">
        <v>39</v>
      </c>
      <c r="C9" s="12">
        <v>345470</v>
      </c>
      <c r="D9" s="13">
        <v>0.63422805883812572</v>
      </c>
      <c r="E9" s="14">
        <f t="shared" si="0"/>
        <v>219106.76748680728</v>
      </c>
      <c r="F9" s="15">
        <v>0</v>
      </c>
      <c r="G9" s="16">
        <v>258805</v>
      </c>
      <c r="H9" s="15">
        <v>0</v>
      </c>
      <c r="I9" s="17">
        <f>F9+H9</f>
        <v>0</v>
      </c>
      <c r="J9" s="18">
        <f t="shared" si="4"/>
        <v>86665</v>
      </c>
      <c r="K9" s="19">
        <f t="shared" si="9"/>
        <v>164141.39276760112</v>
      </c>
      <c r="L9" s="20">
        <f t="shared" si="5"/>
        <v>0.74913885431441229</v>
      </c>
      <c r="M9" s="21">
        <v>0</v>
      </c>
      <c r="N9" s="22">
        <v>0</v>
      </c>
      <c r="O9" s="21">
        <v>176000</v>
      </c>
      <c r="P9" s="23">
        <v>176000</v>
      </c>
      <c r="Q9" s="23">
        <v>176000</v>
      </c>
      <c r="R9" s="21">
        <f t="shared" si="6"/>
        <v>528000</v>
      </c>
      <c r="S9" s="24">
        <f t="shared" si="7"/>
        <v>786805</v>
      </c>
      <c r="T9" s="24">
        <f t="shared" si="8"/>
        <v>441335</v>
      </c>
      <c r="U9" s="20">
        <f t="shared" si="2"/>
        <v>2.2774915332735115</v>
      </c>
    </row>
    <row r="10" spans="1:21" x14ac:dyDescent="0.3">
      <c r="A10" s="11" t="s">
        <v>40</v>
      </c>
      <c r="B10" s="11" t="s">
        <v>41</v>
      </c>
      <c r="C10" s="12">
        <v>0</v>
      </c>
      <c r="D10" s="26">
        <v>0.89352805883812592</v>
      </c>
      <c r="E10" s="12">
        <f t="shared" si="0"/>
        <v>0</v>
      </c>
      <c r="F10" s="16">
        <v>0</v>
      </c>
      <c r="G10" s="15">
        <v>0</v>
      </c>
      <c r="H10" s="16">
        <v>0</v>
      </c>
      <c r="I10" s="17">
        <f>F10+H10</f>
        <v>0</v>
      </c>
      <c r="J10" s="18">
        <f t="shared" si="4"/>
        <v>0</v>
      </c>
      <c r="K10" s="19">
        <f t="shared" si="9"/>
        <v>0</v>
      </c>
      <c r="L10" s="20" t="e">
        <f t="shared" si="5"/>
        <v>#DIV/0!</v>
      </c>
      <c r="M10" s="21">
        <v>0</v>
      </c>
      <c r="N10" s="22">
        <v>0</v>
      </c>
      <c r="O10" s="21">
        <v>0</v>
      </c>
      <c r="P10" s="21">
        <v>132000</v>
      </c>
      <c r="Q10" s="21">
        <v>0</v>
      </c>
      <c r="R10" s="21">
        <f t="shared" si="6"/>
        <v>132000</v>
      </c>
      <c r="S10" s="24">
        <f t="shared" si="7"/>
        <v>132000</v>
      </c>
      <c r="T10" s="24">
        <f t="shared" si="8"/>
        <v>132000</v>
      </c>
      <c r="U10" s="20" t="e">
        <f t="shared" si="2"/>
        <v>#DIV/0!</v>
      </c>
    </row>
    <row r="11" spans="1:21" x14ac:dyDescent="0.3">
      <c r="A11" s="27" t="s">
        <v>42</v>
      </c>
      <c r="B11" s="11" t="s">
        <v>43</v>
      </c>
      <c r="C11" s="12">
        <v>0</v>
      </c>
      <c r="D11" s="13">
        <v>0.40322805883812579</v>
      </c>
      <c r="E11" s="14">
        <f t="shared" si="0"/>
        <v>0</v>
      </c>
      <c r="F11" s="15">
        <v>0</v>
      </c>
      <c r="G11" s="15">
        <v>0</v>
      </c>
      <c r="H11" s="15">
        <v>0</v>
      </c>
      <c r="I11" s="17">
        <f t="shared" si="3"/>
        <v>0</v>
      </c>
      <c r="J11" s="18">
        <f t="shared" si="4"/>
        <v>0</v>
      </c>
      <c r="K11" s="19">
        <f t="shared" si="9"/>
        <v>0</v>
      </c>
      <c r="L11" s="20" t="e">
        <f t="shared" si="5"/>
        <v>#DIV/0!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f t="shared" si="6"/>
        <v>0</v>
      </c>
      <c r="S11" s="24">
        <f t="shared" si="7"/>
        <v>0</v>
      </c>
      <c r="T11" s="24">
        <f t="shared" si="8"/>
        <v>0</v>
      </c>
      <c r="U11" s="20" t="e">
        <f t="shared" si="2"/>
        <v>#DIV/0!</v>
      </c>
    </row>
    <row r="12" spans="1:21" x14ac:dyDescent="0.3">
      <c r="A12" s="11" t="s">
        <v>44</v>
      </c>
      <c r="B12" s="11" t="s">
        <v>45</v>
      </c>
      <c r="C12" s="12">
        <v>0</v>
      </c>
      <c r="D12" s="13">
        <v>4.6805391470734206</v>
      </c>
      <c r="E12" s="14">
        <f t="shared" si="0"/>
        <v>0</v>
      </c>
      <c r="F12" s="15">
        <v>0</v>
      </c>
      <c r="G12" s="15">
        <v>0</v>
      </c>
      <c r="H12" s="15">
        <v>0</v>
      </c>
      <c r="I12" s="17">
        <f t="shared" si="3"/>
        <v>0</v>
      </c>
      <c r="J12" s="18">
        <f>C12-G12</f>
        <v>0</v>
      </c>
      <c r="K12" s="19">
        <f t="shared" si="9"/>
        <v>0</v>
      </c>
      <c r="L12" s="20" t="e">
        <f t="shared" si="5"/>
        <v>#DIV/0!</v>
      </c>
      <c r="M12" s="21">
        <v>0</v>
      </c>
      <c r="N12" s="22">
        <v>0</v>
      </c>
      <c r="O12" s="21">
        <v>0</v>
      </c>
      <c r="P12" s="21">
        <v>0</v>
      </c>
      <c r="Q12" s="21">
        <v>0</v>
      </c>
      <c r="R12" s="21">
        <f t="shared" si="6"/>
        <v>0</v>
      </c>
      <c r="S12" s="24">
        <f t="shared" si="7"/>
        <v>0</v>
      </c>
      <c r="T12" s="24">
        <f t="shared" si="8"/>
        <v>0</v>
      </c>
      <c r="U12" s="20" t="e">
        <f t="shared" si="2"/>
        <v>#DIV/0!</v>
      </c>
    </row>
    <row r="13" spans="1:21" x14ac:dyDescent="0.3">
      <c r="A13" s="28">
        <v>60000000032802</v>
      </c>
      <c r="B13" s="11" t="s">
        <v>46</v>
      </c>
      <c r="C13" s="12">
        <v>0</v>
      </c>
      <c r="D13" s="13">
        <v>9.26</v>
      </c>
      <c r="E13" s="14">
        <f t="shared" si="0"/>
        <v>0</v>
      </c>
      <c r="F13" s="15">
        <v>0</v>
      </c>
      <c r="G13" s="15">
        <v>0</v>
      </c>
      <c r="H13" s="15">
        <v>0</v>
      </c>
      <c r="I13" s="17">
        <f t="shared" si="3"/>
        <v>0</v>
      </c>
      <c r="J13" s="18">
        <f t="shared" si="4"/>
        <v>0</v>
      </c>
      <c r="K13" s="19">
        <f t="shared" si="9"/>
        <v>0</v>
      </c>
      <c r="L13" s="20" t="e">
        <f t="shared" si="5"/>
        <v>#DIV/0!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f t="shared" si="6"/>
        <v>0</v>
      </c>
      <c r="S13" s="24">
        <f t="shared" si="7"/>
        <v>0</v>
      </c>
      <c r="T13" s="24">
        <f t="shared" si="8"/>
        <v>0</v>
      </c>
      <c r="U13" s="20" t="e">
        <f t="shared" si="2"/>
        <v>#DIV/0!</v>
      </c>
    </row>
    <row r="14" spans="1:21" x14ac:dyDescent="0.3">
      <c r="A14" s="11" t="s">
        <v>47</v>
      </c>
      <c r="B14" s="11" t="s">
        <v>48</v>
      </c>
      <c r="C14" s="12">
        <v>0</v>
      </c>
      <c r="D14" s="13">
        <v>8.9388782058969483</v>
      </c>
      <c r="E14" s="14">
        <f t="shared" si="0"/>
        <v>0</v>
      </c>
      <c r="F14" s="15">
        <v>0</v>
      </c>
      <c r="G14" s="15">
        <v>0</v>
      </c>
      <c r="H14" s="15">
        <v>0</v>
      </c>
      <c r="I14" s="17">
        <f t="shared" si="3"/>
        <v>0</v>
      </c>
      <c r="J14" s="18">
        <f t="shared" si="4"/>
        <v>0</v>
      </c>
      <c r="K14" s="19">
        <f t="shared" si="9"/>
        <v>0</v>
      </c>
      <c r="L14" s="20" t="e">
        <f t="shared" si="5"/>
        <v>#DIV/0!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f t="shared" si="6"/>
        <v>0</v>
      </c>
      <c r="S14" s="24">
        <f t="shared" si="7"/>
        <v>0</v>
      </c>
      <c r="T14" s="24">
        <f t="shared" si="8"/>
        <v>0</v>
      </c>
      <c r="U14" s="20" t="e">
        <f t="shared" si="2"/>
        <v>#DIV/0!</v>
      </c>
    </row>
    <row r="15" spans="1:21" x14ac:dyDescent="0.3">
      <c r="A15" s="29" t="s">
        <v>49</v>
      </c>
      <c r="B15" s="30" t="s">
        <v>50</v>
      </c>
      <c r="C15" s="12">
        <v>0</v>
      </c>
      <c r="D15" s="13">
        <v>6.7956857705540301</v>
      </c>
      <c r="E15" s="14">
        <f t="shared" si="0"/>
        <v>0</v>
      </c>
      <c r="F15" s="15">
        <v>0</v>
      </c>
      <c r="G15" s="31">
        <v>0</v>
      </c>
      <c r="H15" s="15">
        <v>0</v>
      </c>
      <c r="I15" s="17">
        <f t="shared" si="3"/>
        <v>0</v>
      </c>
      <c r="J15" s="18">
        <f t="shared" si="4"/>
        <v>0</v>
      </c>
      <c r="K15" s="19">
        <f t="shared" si="9"/>
        <v>0</v>
      </c>
      <c r="L15" s="20" t="e">
        <f t="shared" si="5"/>
        <v>#DIV/0!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f t="shared" si="6"/>
        <v>0</v>
      </c>
      <c r="S15" s="24">
        <f t="shared" si="7"/>
        <v>0</v>
      </c>
      <c r="T15" s="24">
        <f t="shared" si="8"/>
        <v>0</v>
      </c>
      <c r="U15" s="20" t="e">
        <f t="shared" si="2"/>
        <v>#DIV/0!</v>
      </c>
    </row>
    <row r="16" spans="1:21" x14ac:dyDescent="0.3">
      <c r="A16" s="29" t="s">
        <v>51</v>
      </c>
      <c r="B16" s="30" t="s">
        <v>52</v>
      </c>
      <c r="C16" s="12">
        <v>0</v>
      </c>
      <c r="D16" s="13">
        <v>10.033574703112851</v>
      </c>
      <c r="E16" s="14">
        <f t="shared" si="0"/>
        <v>0</v>
      </c>
      <c r="F16" s="15">
        <v>0</v>
      </c>
      <c r="G16" s="31">
        <v>0</v>
      </c>
      <c r="H16" s="15">
        <v>0</v>
      </c>
      <c r="I16" s="17">
        <f t="shared" si="3"/>
        <v>0</v>
      </c>
      <c r="J16" s="18">
        <f t="shared" si="4"/>
        <v>0</v>
      </c>
      <c r="K16" s="19">
        <f t="shared" si="9"/>
        <v>0</v>
      </c>
      <c r="L16" s="20" t="e">
        <f t="shared" si="5"/>
        <v>#DIV/0!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f t="shared" si="6"/>
        <v>0</v>
      </c>
      <c r="S16" s="24">
        <f t="shared" si="7"/>
        <v>0</v>
      </c>
      <c r="T16" s="24">
        <f t="shared" si="8"/>
        <v>0</v>
      </c>
      <c r="U16" s="20" t="e">
        <f t="shared" si="2"/>
        <v>#DIV/0!</v>
      </c>
    </row>
    <row r="17" spans="1:21" x14ac:dyDescent="0.3">
      <c r="A17" s="11" t="s">
        <v>53</v>
      </c>
      <c r="B17" s="11" t="s">
        <v>54</v>
      </c>
      <c r="C17" s="12">
        <v>0</v>
      </c>
      <c r="D17" s="13">
        <v>12.061373764720482</v>
      </c>
      <c r="E17" s="14">
        <f t="shared" si="0"/>
        <v>0</v>
      </c>
      <c r="F17" s="15">
        <v>0</v>
      </c>
      <c r="G17" s="31">
        <v>0</v>
      </c>
      <c r="H17" s="15">
        <v>0</v>
      </c>
      <c r="I17" s="17">
        <f t="shared" si="3"/>
        <v>0</v>
      </c>
      <c r="J17" s="18">
        <f t="shared" si="4"/>
        <v>0</v>
      </c>
      <c r="K17" s="19">
        <f t="shared" si="9"/>
        <v>0</v>
      </c>
      <c r="L17" s="20" t="e">
        <f t="shared" si="5"/>
        <v>#DIV/0!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f t="shared" si="6"/>
        <v>0</v>
      </c>
      <c r="S17" s="24">
        <f t="shared" si="7"/>
        <v>0</v>
      </c>
      <c r="T17" s="24">
        <f t="shared" si="8"/>
        <v>0</v>
      </c>
      <c r="U17" s="20" t="e">
        <f t="shared" si="2"/>
        <v>#DIV/0!</v>
      </c>
    </row>
    <row r="18" spans="1:21" x14ac:dyDescent="0.3">
      <c r="A18" s="11" t="s">
        <v>55</v>
      </c>
      <c r="B18" s="11" t="s">
        <v>56</v>
      </c>
      <c r="C18" s="12">
        <v>400000</v>
      </c>
      <c r="D18" s="26">
        <v>1.3029343529557731</v>
      </c>
      <c r="E18" s="12">
        <f t="shared" si="0"/>
        <v>521173.74118230923</v>
      </c>
      <c r="F18" s="15">
        <v>492543</v>
      </c>
      <c r="G18" s="15">
        <v>400000</v>
      </c>
      <c r="H18" s="15">
        <v>0</v>
      </c>
      <c r="I18" s="17">
        <f>F18+H18</f>
        <v>492543</v>
      </c>
      <c r="J18" s="18">
        <f t="shared" si="4"/>
        <v>0</v>
      </c>
      <c r="K18" s="19">
        <f t="shared" si="9"/>
        <v>521173.74118230923</v>
      </c>
      <c r="L18" s="20">
        <f t="shared" si="5"/>
        <v>1</v>
      </c>
      <c r="M18" s="21">
        <v>0</v>
      </c>
      <c r="N18" s="22">
        <v>0</v>
      </c>
      <c r="O18" s="21">
        <v>0</v>
      </c>
      <c r="P18" s="21">
        <v>0</v>
      </c>
      <c r="Q18" s="21">
        <v>0</v>
      </c>
      <c r="R18" s="21">
        <f t="shared" si="6"/>
        <v>0</v>
      </c>
      <c r="S18" s="24">
        <f t="shared" si="7"/>
        <v>892543</v>
      </c>
      <c r="T18" s="24">
        <f t="shared" si="8"/>
        <v>492543</v>
      </c>
      <c r="U18" s="20">
        <f t="shared" si="2"/>
        <v>2.2313575000000001</v>
      </c>
    </row>
    <row r="19" spans="1:21" x14ac:dyDescent="0.3">
      <c r="A19" s="27" t="s">
        <v>57</v>
      </c>
      <c r="B19" s="11" t="s">
        <v>58</v>
      </c>
      <c r="C19" s="12">
        <v>0</v>
      </c>
      <c r="D19" s="13">
        <v>3.0573254068481477</v>
      </c>
      <c r="E19" s="14">
        <f>C19*D19</f>
        <v>0</v>
      </c>
      <c r="F19" s="15">
        <v>0</v>
      </c>
      <c r="G19" s="15">
        <v>0</v>
      </c>
      <c r="H19" s="15">
        <v>0</v>
      </c>
      <c r="I19" s="17">
        <f>F19+H19</f>
        <v>0</v>
      </c>
      <c r="J19" s="18">
        <f>C19-G19</f>
        <v>0</v>
      </c>
      <c r="K19" s="19">
        <f t="shared" si="9"/>
        <v>0</v>
      </c>
      <c r="L19" s="20" t="e">
        <f t="shared" si="5"/>
        <v>#DIV/0!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f>M19+N19+O19+P19+Q19</f>
        <v>0</v>
      </c>
      <c r="S19" s="24">
        <f>G19+I19+R19</f>
        <v>0</v>
      </c>
      <c r="T19" s="24">
        <f>S19-C19</f>
        <v>0</v>
      </c>
      <c r="U19" s="20" t="e">
        <f>S19/C19</f>
        <v>#DIV/0!</v>
      </c>
    </row>
    <row r="20" spans="1:21" ht="15.6" x14ac:dyDescent="0.3">
      <c r="A20" s="32" t="s">
        <v>59</v>
      </c>
      <c r="B20" s="32"/>
      <c r="C20" s="33">
        <f>SUM(C3:C19)</f>
        <v>2271088</v>
      </c>
      <c r="D20" s="34"/>
      <c r="E20" s="35">
        <f t="shared" ref="E20:K20" si="10">SUM(E3:E19)</f>
        <v>3700722.4034876204</v>
      </c>
      <c r="F20" s="36">
        <f t="shared" si="10"/>
        <v>492543</v>
      </c>
      <c r="G20" s="36">
        <f t="shared" si="10"/>
        <v>1863683</v>
      </c>
      <c r="H20" s="36">
        <f t="shared" si="10"/>
        <v>0</v>
      </c>
      <c r="I20" s="37">
        <f t="shared" si="10"/>
        <v>492543</v>
      </c>
      <c r="J20" s="38">
        <f t="shared" si="10"/>
        <v>407405</v>
      </c>
      <c r="K20" s="38">
        <f t="shared" si="10"/>
        <v>2828692.9532766738</v>
      </c>
      <c r="L20" s="20">
        <f t="shared" si="5"/>
        <v>0.76436237168474674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f>M20+N20+O20+P20+Q20</f>
        <v>0</v>
      </c>
      <c r="S20" s="24">
        <f>G20+I20+R20</f>
        <v>2356226</v>
      </c>
      <c r="T20" s="39"/>
    </row>
  </sheetData>
  <conditionalFormatting sqref="U3:U19 L3:L20">
    <cfRule type="cellIs" dxfId="305" priority="7" operator="between">
      <formula>0.8</formula>
      <formula>1</formula>
    </cfRule>
    <cfRule type="cellIs" dxfId="304" priority="8" operator="lessThan">
      <formula>0.8</formula>
    </cfRule>
    <cfRule type="cellIs" dxfId="303" priority="9" operator="greaterThan">
      <formula>1</formula>
    </cfRule>
  </conditionalFormatting>
  <conditionalFormatting sqref="L13">
    <cfRule type="cellIs" dxfId="302" priority="4" operator="between">
      <formula>0.8</formula>
      <formula>1</formula>
    </cfRule>
    <cfRule type="cellIs" dxfId="301" priority="5" operator="lessThan">
      <formula>0.8</formula>
    </cfRule>
    <cfRule type="cellIs" dxfId="300" priority="6" operator="greaterThan">
      <formula>1</formula>
    </cfRule>
  </conditionalFormatting>
  <conditionalFormatting sqref="U13">
    <cfRule type="cellIs" dxfId="299" priority="1" operator="between">
      <formula>0.8</formula>
      <formula>1</formula>
    </cfRule>
    <cfRule type="cellIs" dxfId="298" priority="2" operator="lessThan">
      <formula>0.8</formula>
    </cfRule>
    <cfRule type="cellIs" dxfId="297" priority="3" operator="greaterThan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97469-63BE-48B3-BCF9-C35890AD8A7A}">
  <dimension ref="A1:U20"/>
  <sheetViews>
    <sheetView workbookViewId="0">
      <selection activeCell="G25" sqref="G25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8" customWidth="1"/>
    <col min="13" max="17" width="12.44140625" customWidth="1"/>
    <col min="18" max="18" width="14.6640625" customWidth="1"/>
    <col min="19" max="19" width="11.44140625" customWidth="1"/>
    <col min="20" max="20" width="12.44140625" customWidth="1"/>
  </cols>
  <sheetData>
    <row r="1" spans="1:21" ht="15.6" x14ac:dyDescent="0.3">
      <c r="I1" s="1"/>
      <c r="M1" s="2" t="s">
        <v>0</v>
      </c>
      <c r="N1" s="2" t="s">
        <v>1</v>
      </c>
      <c r="O1" s="2" t="s">
        <v>2</v>
      </c>
      <c r="P1" s="2" t="s">
        <v>3</v>
      </c>
      <c r="Q1" s="3" t="s">
        <v>4</v>
      </c>
    </row>
    <row r="2" spans="1:21" ht="46.8" x14ac:dyDescent="0.3">
      <c r="A2" s="4" t="s">
        <v>5</v>
      </c>
      <c r="B2" s="4" t="s">
        <v>6</v>
      </c>
      <c r="C2" s="5" t="s">
        <v>7</v>
      </c>
      <c r="D2" s="5" t="s">
        <v>63</v>
      </c>
      <c r="E2" s="5" t="s">
        <v>9</v>
      </c>
      <c r="F2" s="4" t="s">
        <v>10</v>
      </c>
      <c r="G2" s="4" t="s">
        <v>11</v>
      </c>
      <c r="H2" s="4" t="s">
        <v>12</v>
      </c>
      <c r="I2" s="6" t="s">
        <v>66</v>
      </c>
      <c r="J2" s="7" t="s">
        <v>14</v>
      </c>
      <c r="K2" s="7" t="s">
        <v>15</v>
      </c>
      <c r="L2" s="7" t="s">
        <v>16</v>
      </c>
      <c r="M2" s="8" t="s">
        <v>17</v>
      </c>
      <c r="N2" s="9" t="s">
        <v>18</v>
      </c>
      <c r="O2" s="9" t="s">
        <v>19</v>
      </c>
      <c r="P2" s="9" t="s">
        <v>20</v>
      </c>
      <c r="Q2" s="8" t="s">
        <v>21</v>
      </c>
      <c r="R2" s="5" t="s">
        <v>22</v>
      </c>
      <c r="S2" s="5" t="s">
        <v>23</v>
      </c>
      <c r="T2" s="5" t="s">
        <v>24</v>
      </c>
      <c r="U2" s="10" t="s">
        <v>25</v>
      </c>
    </row>
    <row r="3" spans="1:21" x14ac:dyDescent="0.3">
      <c r="A3" s="11" t="s">
        <v>26</v>
      </c>
      <c r="B3" s="11" t="s">
        <v>27</v>
      </c>
      <c r="C3" s="12">
        <v>396771</v>
      </c>
      <c r="D3" s="13">
        <v>2.8923780588381258</v>
      </c>
      <c r="E3" s="14">
        <f t="shared" ref="E3:E18" si="0">C3*D3</f>
        <v>1147611.734783262</v>
      </c>
      <c r="F3" s="15">
        <v>0</v>
      </c>
      <c r="G3" s="16">
        <v>230364</v>
      </c>
      <c r="H3" s="15">
        <v>0</v>
      </c>
      <c r="I3" s="17">
        <f>F3+H3</f>
        <v>0</v>
      </c>
      <c r="J3" s="18">
        <f>C3-G3</f>
        <v>166407</v>
      </c>
      <c r="K3" s="19">
        <f t="shared" ref="K3" si="1">+G3*D3</f>
        <v>666299.77914618596</v>
      </c>
      <c r="L3" s="20">
        <f>K3/E3</f>
        <v>0.58059686821869538</v>
      </c>
      <c r="M3" s="21">
        <v>0</v>
      </c>
      <c r="N3" s="22">
        <v>0</v>
      </c>
      <c r="O3" s="21">
        <v>111000</v>
      </c>
      <c r="P3" s="21">
        <v>129000</v>
      </c>
      <c r="Q3" s="23">
        <v>74000</v>
      </c>
      <c r="R3" s="21">
        <f>M3+N3+O3+P3+Q3</f>
        <v>314000</v>
      </c>
      <c r="S3" s="24">
        <f>G3+I3+R3</f>
        <v>544364</v>
      </c>
      <c r="T3" s="24">
        <f>S3-C3</f>
        <v>147593</v>
      </c>
      <c r="U3" s="20">
        <f t="shared" ref="U3:U18" si="2">S3/C3</f>
        <v>1.3719853517520182</v>
      </c>
    </row>
    <row r="4" spans="1:21" x14ac:dyDescent="0.3">
      <c r="A4" s="11" t="s">
        <v>28</v>
      </c>
      <c r="B4" s="11" t="s">
        <v>29</v>
      </c>
      <c r="C4" s="12">
        <v>35386</v>
      </c>
      <c r="D4" s="13">
        <v>1.55492805883813</v>
      </c>
      <c r="E4" s="14">
        <f t="shared" si="0"/>
        <v>55022.684290046069</v>
      </c>
      <c r="F4" s="15">
        <v>0</v>
      </c>
      <c r="G4" s="15">
        <v>35386</v>
      </c>
      <c r="H4" s="15">
        <v>0</v>
      </c>
      <c r="I4" s="17">
        <f t="shared" ref="I4:I17" si="3">F4+H4</f>
        <v>0</v>
      </c>
      <c r="J4" s="18">
        <f t="shared" ref="J4:J18" si="4">C4-G4</f>
        <v>0</v>
      </c>
      <c r="K4" s="19">
        <f>D4*G4</f>
        <v>55022.684290046069</v>
      </c>
      <c r="L4" s="20">
        <f t="shared" ref="L4:L20" si="5">K4/E4</f>
        <v>1</v>
      </c>
      <c r="M4" s="21">
        <v>0</v>
      </c>
      <c r="N4" s="22">
        <v>0</v>
      </c>
      <c r="O4" s="21">
        <v>0</v>
      </c>
      <c r="P4" s="21">
        <v>0</v>
      </c>
      <c r="Q4" s="21">
        <v>0</v>
      </c>
      <c r="R4" s="21">
        <f t="shared" ref="R4:R18" si="6">M4+N4+O4+P4+Q4</f>
        <v>0</v>
      </c>
      <c r="S4" s="24">
        <f t="shared" ref="S4:S18" si="7">G4+I4+R4</f>
        <v>35386</v>
      </c>
      <c r="T4" s="24">
        <f t="shared" ref="T4:T18" si="8">S4-C4</f>
        <v>0</v>
      </c>
      <c r="U4" s="20">
        <f t="shared" si="2"/>
        <v>1</v>
      </c>
    </row>
    <row r="5" spans="1:21" x14ac:dyDescent="0.3">
      <c r="A5" s="11" t="s">
        <v>30</v>
      </c>
      <c r="B5" s="11" t="s">
        <v>31</v>
      </c>
      <c r="C5" s="12">
        <v>134229</v>
      </c>
      <c r="D5" s="13">
        <v>1.0683280588381256</v>
      </c>
      <c r="E5" s="14">
        <f t="shared" si="0"/>
        <v>143400.60700978278</v>
      </c>
      <c r="F5" s="15">
        <v>0</v>
      </c>
      <c r="G5" s="15">
        <v>134227</v>
      </c>
      <c r="H5" s="15">
        <v>0</v>
      </c>
      <c r="I5" s="17">
        <f t="shared" si="3"/>
        <v>0</v>
      </c>
      <c r="J5" s="18">
        <f t="shared" si="4"/>
        <v>2</v>
      </c>
      <c r="K5" s="19">
        <f t="shared" ref="K5:K19" si="9">+G5*D5</f>
        <v>143398.47035366509</v>
      </c>
      <c r="L5" s="20">
        <f t="shared" si="5"/>
        <v>0.99998510009014441</v>
      </c>
      <c r="M5" s="21">
        <v>0</v>
      </c>
      <c r="N5" s="22">
        <v>0</v>
      </c>
      <c r="O5" s="21">
        <v>0</v>
      </c>
      <c r="P5" s="25">
        <v>156000</v>
      </c>
      <c r="Q5" s="21">
        <v>0</v>
      </c>
      <c r="R5" s="21">
        <f t="shared" si="6"/>
        <v>156000</v>
      </c>
      <c r="S5" s="24">
        <f t="shared" si="7"/>
        <v>290227</v>
      </c>
      <c r="T5" s="24">
        <f>S5-C5</f>
        <v>155998</v>
      </c>
      <c r="U5" s="20">
        <f t="shared" si="2"/>
        <v>2.1621780688226835</v>
      </c>
    </row>
    <row r="6" spans="1:21" x14ac:dyDescent="0.3">
      <c r="A6" s="11" t="s">
        <v>32</v>
      </c>
      <c r="B6" s="11" t="s">
        <v>33</v>
      </c>
      <c r="C6" s="12">
        <v>504532</v>
      </c>
      <c r="D6" s="26">
        <v>2.1696780588381257</v>
      </c>
      <c r="E6" s="12">
        <f t="shared" si="0"/>
        <v>1094672.0103817172</v>
      </c>
      <c r="F6" s="15">
        <v>0</v>
      </c>
      <c r="G6" s="15">
        <v>504532</v>
      </c>
      <c r="H6" s="15">
        <v>37229</v>
      </c>
      <c r="I6" s="17">
        <f t="shared" si="3"/>
        <v>37229</v>
      </c>
      <c r="J6" s="18">
        <f t="shared" si="4"/>
        <v>0</v>
      </c>
      <c r="K6" s="19">
        <f t="shared" si="9"/>
        <v>1094672.0103817172</v>
      </c>
      <c r="L6" s="20">
        <f t="shared" si="5"/>
        <v>1</v>
      </c>
      <c r="M6" s="21">
        <v>0</v>
      </c>
      <c r="N6" s="22">
        <v>0</v>
      </c>
      <c r="O6" s="21">
        <v>234000</v>
      </c>
      <c r="P6" s="21">
        <v>0</v>
      </c>
      <c r="Q6" s="21">
        <v>0</v>
      </c>
      <c r="R6" s="21">
        <f t="shared" si="6"/>
        <v>234000</v>
      </c>
      <c r="S6" s="24">
        <f t="shared" si="7"/>
        <v>775761</v>
      </c>
      <c r="T6" s="24">
        <f t="shared" si="8"/>
        <v>271229</v>
      </c>
      <c r="U6" s="20">
        <f t="shared" si="2"/>
        <v>1.5375853265997004</v>
      </c>
    </row>
    <row r="7" spans="1:21" x14ac:dyDescent="0.3">
      <c r="A7" s="11" t="s">
        <v>34</v>
      </c>
      <c r="B7" s="11" t="s">
        <v>35</v>
      </c>
      <c r="C7" s="12">
        <v>0</v>
      </c>
      <c r="D7" s="13">
        <v>4.3295293823675376</v>
      </c>
      <c r="E7" s="14">
        <f t="shared" si="0"/>
        <v>0</v>
      </c>
      <c r="F7" s="15">
        <v>0</v>
      </c>
      <c r="G7" s="15">
        <v>0</v>
      </c>
      <c r="H7" s="15">
        <v>0</v>
      </c>
      <c r="I7" s="17">
        <f t="shared" si="3"/>
        <v>0</v>
      </c>
      <c r="J7" s="18">
        <f t="shared" si="4"/>
        <v>0</v>
      </c>
      <c r="K7" s="19">
        <f t="shared" si="9"/>
        <v>0</v>
      </c>
      <c r="L7" s="20" t="e">
        <f t="shared" si="5"/>
        <v>#DIV/0!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f t="shared" si="6"/>
        <v>0</v>
      </c>
      <c r="S7" s="24">
        <f t="shared" si="7"/>
        <v>0</v>
      </c>
      <c r="T7" s="24">
        <f t="shared" si="8"/>
        <v>0</v>
      </c>
      <c r="U7" s="20" t="e">
        <f t="shared" si="2"/>
        <v>#DIV/0!</v>
      </c>
    </row>
    <row r="8" spans="1:21" x14ac:dyDescent="0.3">
      <c r="A8" s="11" t="s">
        <v>36</v>
      </c>
      <c r="B8" s="11" t="s">
        <v>37</v>
      </c>
      <c r="C8" s="12">
        <v>454700</v>
      </c>
      <c r="D8" s="13">
        <v>1.1430280588381259</v>
      </c>
      <c r="E8" s="14">
        <f t="shared" si="0"/>
        <v>519734.85835369583</v>
      </c>
      <c r="F8" s="15">
        <v>0</v>
      </c>
      <c r="G8" s="16">
        <v>455578</v>
      </c>
      <c r="H8" s="16">
        <v>0</v>
      </c>
      <c r="I8" s="17">
        <f>F8+H8</f>
        <v>0</v>
      </c>
      <c r="J8" s="18">
        <f t="shared" si="4"/>
        <v>-878</v>
      </c>
      <c r="K8" s="19">
        <f t="shared" si="9"/>
        <v>520738.43698935572</v>
      </c>
      <c r="L8" s="20">
        <f t="shared" si="5"/>
        <v>1.0019309434792172</v>
      </c>
      <c r="M8" s="21">
        <v>0</v>
      </c>
      <c r="N8" s="22">
        <v>0</v>
      </c>
      <c r="O8" s="21">
        <v>0</v>
      </c>
      <c r="P8" s="21">
        <v>252000</v>
      </c>
      <c r="Q8" s="21">
        <v>0</v>
      </c>
      <c r="R8" s="21">
        <f t="shared" si="6"/>
        <v>252000</v>
      </c>
      <c r="S8" s="24">
        <f t="shared" si="7"/>
        <v>707578</v>
      </c>
      <c r="T8" s="24">
        <f t="shared" si="8"/>
        <v>252878</v>
      </c>
      <c r="U8" s="20">
        <f t="shared" si="2"/>
        <v>1.5561425115460743</v>
      </c>
    </row>
    <row r="9" spans="1:21" x14ac:dyDescent="0.3">
      <c r="A9" s="11" t="s">
        <v>38</v>
      </c>
      <c r="B9" s="11" t="s">
        <v>39</v>
      </c>
      <c r="C9" s="12">
        <v>345470</v>
      </c>
      <c r="D9" s="13">
        <v>0.63422805883812572</v>
      </c>
      <c r="E9" s="14">
        <f t="shared" si="0"/>
        <v>219106.76748680728</v>
      </c>
      <c r="F9" s="15">
        <v>0</v>
      </c>
      <c r="G9" s="16">
        <v>258805</v>
      </c>
      <c r="H9" s="15">
        <v>0</v>
      </c>
      <c r="I9" s="17">
        <f>F9+H9</f>
        <v>0</v>
      </c>
      <c r="J9" s="18">
        <f t="shared" si="4"/>
        <v>86665</v>
      </c>
      <c r="K9" s="19">
        <f t="shared" si="9"/>
        <v>164141.39276760112</v>
      </c>
      <c r="L9" s="20">
        <f t="shared" si="5"/>
        <v>0.74913885431441229</v>
      </c>
      <c r="M9" s="21">
        <v>0</v>
      </c>
      <c r="N9" s="22">
        <v>0</v>
      </c>
      <c r="O9" s="21">
        <v>176000</v>
      </c>
      <c r="P9" s="23">
        <v>176000</v>
      </c>
      <c r="Q9" s="23">
        <v>176000</v>
      </c>
      <c r="R9" s="21">
        <f t="shared" si="6"/>
        <v>528000</v>
      </c>
      <c r="S9" s="24">
        <f t="shared" si="7"/>
        <v>786805</v>
      </c>
      <c r="T9" s="24">
        <f t="shared" si="8"/>
        <v>441335</v>
      </c>
      <c r="U9" s="20">
        <f t="shared" si="2"/>
        <v>2.2774915332735115</v>
      </c>
    </row>
    <row r="10" spans="1:21" x14ac:dyDescent="0.3">
      <c r="A10" s="11" t="s">
        <v>40</v>
      </c>
      <c r="B10" s="11" t="s">
        <v>41</v>
      </c>
      <c r="C10" s="12">
        <v>0</v>
      </c>
      <c r="D10" s="26">
        <v>0.89352805883812592</v>
      </c>
      <c r="E10" s="12">
        <f t="shared" si="0"/>
        <v>0</v>
      </c>
      <c r="F10" s="16">
        <v>0</v>
      </c>
      <c r="G10" s="15">
        <v>0</v>
      </c>
      <c r="H10" s="16">
        <v>0</v>
      </c>
      <c r="I10" s="17">
        <f>F10+H10</f>
        <v>0</v>
      </c>
      <c r="J10" s="18">
        <f t="shared" si="4"/>
        <v>0</v>
      </c>
      <c r="K10" s="19">
        <f t="shared" si="9"/>
        <v>0</v>
      </c>
      <c r="L10" s="20" t="e">
        <f t="shared" si="5"/>
        <v>#DIV/0!</v>
      </c>
      <c r="M10" s="21">
        <v>0</v>
      </c>
      <c r="N10" s="22">
        <v>0</v>
      </c>
      <c r="O10" s="21">
        <v>0</v>
      </c>
      <c r="P10" s="21">
        <v>132000</v>
      </c>
      <c r="Q10" s="21">
        <v>0</v>
      </c>
      <c r="R10" s="21">
        <f t="shared" si="6"/>
        <v>132000</v>
      </c>
      <c r="S10" s="24">
        <f t="shared" si="7"/>
        <v>132000</v>
      </c>
      <c r="T10" s="24">
        <f t="shared" si="8"/>
        <v>132000</v>
      </c>
      <c r="U10" s="20" t="e">
        <f t="shared" si="2"/>
        <v>#DIV/0!</v>
      </c>
    </row>
    <row r="11" spans="1:21" x14ac:dyDescent="0.3">
      <c r="A11" s="27" t="s">
        <v>42</v>
      </c>
      <c r="B11" s="11" t="s">
        <v>43</v>
      </c>
      <c r="C11" s="12">
        <v>0</v>
      </c>
      <c r="D11" s="13">
        <v>0.40322805883812579</v>
      </c>
      <c r="E11" s="14">
        <f t="shared" si="0"/>
        <v>0</v>
      </c>
      <c r="F11" s="15">
        <v>0</v>
      </c>
      <c r="G11" s="15">
        <v>0</v>
      </c>
      <c r="H11" s="15">
        <v>0</v>
      </c>
      <c r="I11" s="17">
        <f t="shared" si="3"/>
        <v>0</v>
      </c>
      <c r="J11" s="18">
        <f t="shared" si="4"/>
        <v>0</v>
      </c>
      <c r="K11" s="19">
        <f t="shared" si="9"/>
        <v>0</v>
      </c>
      <c r="L11" s="20" t="e">
        <f t="shared" si="5"/>
        <v>#DIV/0!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f t="shared" si="6"/>
        <v>0</v>
      </c>
      <c r="S11" s="24">
        <f t="shared" si="7"/>
        <v>0</v>
      </c>
      <c r="T11" s="24">
        <f t="shared" si="8"/>
        <v>0</v>
      </c>
      <c r="U11" s="20" t="e">
        <f t="shared" si="2"/>
        <v>#DIV/0!</v>
      </c>
    </row>
    <row r="12" spans="1:21" x14ac:dyDescent="0.3">
      <c r="A12" s="11" t="s">
        <v>44</v>
      </c>
      <c r="B12" s="11" t="s">
        <v>45</v>
      </c>
      <c r="C12" s="12">
        <v>0</v>
      </c>
      <c r="D12" s="13">
        <v>4.6805391470734206</v>
      </c>
      <c r="E12" s="14">
        <f t="shared" si="0"/>
        <v>0</v>
      </c>
      <c r="F12" s="15">
        <v>0</v>
      </c>
      <c r="G12" s="15">
        <v>0</v>
      </c>
      <c r="H12" s="15">
        <v>0</v>
      </c>
      <c r="I12" s="17">
        <f t="shared" si="3"/>
        <v>0</v>
      </c>
      <c r="J12" s="18">
        <f>C12-G12</f>
        <v>0</v>
      </c>
      <c r="K12" s="19">
        <f t="shared" si="9"/>
        <v>0</v>
      </c>
      <c r="L12" s="20" t="e">
        <f t="shared" si="5"/>
        <v>#DIV/0!</v>
      </c>
      <c r="M12" s="21">
        <v>0</v>
      </c>
      <c r="N12" s="22">
        <v>0</v>
      </c>
      <c r="O12" s="21">
        <v>0</v>
      </c>
      <c r="P12" s="21">
        <v>0</v>
      </c>
      <c r="Q12" s="21">
        <v>0</v>
      </c>
      <c r="R12" s="21">
        <f t="shared" si="6"/>
        <v>0</v>
      </c>
      <c r="S12" s="24">
        <f t="shared" si="7"/>
        <v>0</v>
      </c>
      <c r="T12" s="24">
        <f t="shared" si="8"/>
        <v>0</v>
      </c>
      <c r="U12" s="20" t="e">
        <f t="shared" si="2"/>
        <v>#DIV/0!</v>
      </c>
    </row>
    <row r="13" spans="1:21" x14ac:dyDescent="0.3">
      <c r="A13" s="28">
        <v>60000000032802</v>
      </c>
      <c r="B13" s="11" t="s">
        <v>46</v>
      </c>
      <c r="C13" s="12">
        <v>0</v>
      </c>
      <c r="D13" s="13">
        <v>9.26</v>
      </c>
      <c r="E13" s="14">
        <f t="shared" si="0"/>
        <v>0</v>
      </c>
      <c r="F13" s="15">
        <v>0</v>
      </c>
      <c r="G13" s="15">
        <v>0</v>
      </c>
      <c r="H13" s="15">
        <v>0</v>
      </c>
      <c r="I13" s="17">
        <f t="shared" si="3"/>
        <v>0</v>
      </c>
      <c r="J13" s="18">
        <f t="shared" si="4"/>
        <v>0</v>
      </c>
      <c r="K13" s="19">
        <f t="shared" si="9"/>
        <v>0</v>
      </c>
      <c r="L13" s="20" t="e">
        <f t="shared" si="5"/>
        <v>#DIV/0!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f t="shared" si="6"/>
        <v>0</v>
      </c>
      <c r="S13" s="24">
        <f t="shared" si="7"/>
        <v>0</v>
      </c>
      <c r="T13" s="24">
        <f t="shared" si="8"/>
        <v>0</v>
      </c>
      <c r="U13" s="20" t="e">
        <f t="shared" si="2"/>
        <v>#DIV/0!</v>
      </c>
    </row>
    <row r="14" spans="1:21" x14ac:dyDescent="0.3">
      <c r="A14" s="11" t="s">
        <v>47</v>
      </c>
      <c r="B14" s="11" t="s">
        <v>48</v>
      </c>
      <c r="C14" s="12">
        <v>0</v>
      </c>
      <c r="D14" s="13">
        <v>8.9388782058969483</v>
      </c>
      <c r="E14" s="14">
        <f t="shared" si="0"/>
        <v>0</v>
      </c>
      <c r="F14" s="15">
        <v>0</v>
      </c>
      <c r="G14" s="15">
        <v>0</v>
      </c>
      <c r="H14" s="15">
        <v>0</v>
      </c>
      <c r="I14" s="17">
        <f t="shared" si="3"/>
        <v>0</v>
      </c>
      <c r="J14" s="18">
        <f t="shared" si="4"/>
        <v>0</v>
      </c>
      <c r="K14" s="19">
        <f t="shared" si="9"/>
        <v>0</v>
      </c>
      <c r="L14" s="20" t="e">
        <f t="shared" si="5"/>
        <v>#DIV/0!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f t="shared" si="6"/>
        <v>0</v>
      </c>
      <c r="S14" s="24">
        <f t="shared" si="7"/>
        <v>0</v>
      </c>
      <c r="T14" s="24">
        <f t="shared" si="8"/>
        <v>0</v>
      </c>
      <c r="U14" s="20" t="e">
        <f t="shared" si="2"/>
        <v>#DIV/0!</v>
      </c>
    </row>
    <row r="15" spans="1:21" x14ac:dyDescent="0.3">
      <c r="A15" s="29" t="s">
        <v>49</v>
      </c>
      <c r="B15" s="30" t="s">
        <v>50</v>
      </c>
      <c r="C15" s="12">
        <v>0</v>
      </c>
      <c r="D15" s="13">
        <v>6.7956857705540301</v>
      </c>
      <c r="E15" s="14">
        <f t="shared" si="0"/>
        <v>0</v>
      </c>
      <c r="F15" s="15">
        <v>0</v>
      </c>
      <c r="G15" s="31">
        <v>0</v>
      </c>
      <c r="H15" s="15">
        <v>0</v>
      </c>
      <c r="I15" s="17">
        <f t="shared" si="3"/>
        <v>0</v>
      </c>
      <c r="J15" s="18">
        <f t="shared" si="4"/>
        <v>0</v>
      </c>
      <c r="K15" s="19">
        <f t="shared" si="9"/>
        <v>0</v>
      </c>
      <c r="L15" s="20" t="e">
        <f t="shared" si="5"/>
        <v>#DIV/0!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f t="shared" si="6"/>
        <v>0</v>
      </c>
      <c r="S15" s="24">
        <f t="shared" si="7"/>
        <v>0</v>
      </c>
      <c r="T15" s="24">
        <f t="shared" si="8"/>
        <v>0</v>
      </c>
      <c r="U15" s="20" t="e">
        <f t="shared" si="2"/>
        <v>#DIV/0!</v>
      </c>
    </row>
    <row r="16" spans="1:21" x14ac:dyDescent="0.3">
      <c r="A16" s="29" t="s">
        <v>51</v>
      </c>
      <c r="B16" s="30" t="s">
        <v>52</v>
      </c>
      <c r="C16" s="12">
        <v>0</v>
      </c>
      <c r="D16" s="13">
        <v>10.033574703112851</v>
      </c>
      <c r="E16" s="14">
        <f t="shared" si="0"/>
        <v>0</v>
      </c>
      <c r="F16" s="15">
        <v>0</v>
      </c>
      <c r="G16" s="31">
        <v>0</v>
      </c>
      <c r="H16" s="15">
        <v>0</v>
      </c>
      <c r="I16" s="17">
        <f t="shared" si="3"/>
        <v>0</v>
      </c>
      <c r="J16" s="18">
        <f t="shared" si="4"/>
        <v>0</v>
      </c>
      <c r="K16" s="19">
        <f t="shared" si="9"/>
        <v>0</v>
      </c>
      <c r="L16" s="20" t="e">
        <f t="shared" si="5"/>
        <v>#DIV/0!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f t="shared" si="6"/>
        <v>0</v>
      </c>
      <c r="S16" s="24">
        <f t="shared" si="7"/>
        <v>0</v>
      </c>
      <c r="T16" s="24">
        <f t="shared" si="8"/>
        <v>0</v>
      </c>
      <c r="U16" s="20" t="e">
        <f t="shared" si="2"/>
        <v>#DIV/0!</v>
      </c>
    </row>
    <row r="17" spans="1:21" x14ac:dyDescent="0.3">
      <c r="A17" s="11" t="s">
        <v>53</v>
      </c>
      <c r="B17" s="11" t="s">
        <v>54</v>
      </c>
      <c r="C17" s="12">
        <v>0</v>
      </c>
      <c r="D17" s="13">
        <v>12.061373764720482</v>
      </c>
      <c r="E17" s="14">
        <f t="shared" si="0"/>
        <v>0</v>
      </c>
      <c r="F17" s="15">
        <v>0</v>
      </c>
      <c r="G17" s="31">
        <v>0</v>
      </c>
      <c r="H17" s="15">
        <v>0</v>
      </c>
      <c r="I17" s="17">
        <f t="shared" si="3"/>
        <v>0</v>
      </c>
      <c r="J17" s="18">
        <f t="shared" si="4"/>
        <v>0</v>
      </c>
      <c r="K17" s="19">
        <f t="shared" si="9"/>
        <v>0</v>
      </c>
      <c r="L17" s="20" t="e">
        <f t="shared" si="5"/>
        <v>#DIV/0!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f t="shared" si="6"/>
        <v>0</v>
      </c>
      <c r="S17" s="24">
        <f t="shared" si="7"/>
        <v>0</v>
      </c>
      <c r="T17" s="24">
        <f t="shared" si="8"/>
        <v>0</v>
      </c>
      <c r="U17" s="20" t="e">
        <f t="shared" si="2"/>
        <v>#DIV/0!</v>
      </c>
    </row>
    <row r="18" spans="1:21" x14ac:dyDescent="0.3">
      <c r="A18" s="11" t="s">
        <v>55</v>
      </c>
      <c r="B18" s="11" t="s">
        <v>56</v>
      </c>
      <c r="C18" s="12">
        <v>400000</v>
      </c>
      <c r="D18" s="26">
        <v>1.3029343529557731</v>
      </c>
      <c r="E18" s="12">
        <f t="shared" si="0"/>
        <v>521173.74118230923</v>
      </c>
      <c r="F18" s="15">
        <v>492543</v>
      </c>
      <c r="G18" s="15">
        <v>400000</v>
      </c>
      <c r="H18" s="15">
        <v>0</v>
      </c>
      <c r="I18" s="17">
        <f>F18+H18</f>
        <v>492543</v>
      </c>
      <c r="J18" s="18">
        <f t="shared" si="4"/>
        <v>0</v>
      </c>
      <c r="K18" s="19">
        <f t="shared" si="9"/>
        <v>521173.74118230923</v>
      </c>
      <c r="L18" s="20">
        <f t="shared" si="5"/>
        <v>1</v>
      </c>
      <c r="M18" s="21">
        <v>0</v>
      </c>
      <c r="N18" s="22">
        <v>0</v>
      </c>
      <c r="O18" s="21">
        <v>0</v>
      </c>
      <c r="P18" s="21">
        <v>0</v>
      </c>
      <c r="Q18" s="21">
        <v>0</v>
      </c>
      <c r="R18" s="21">
        <f t="shared" si="6"/>
        <v>0</v>
      </c>
      <c r="S18" s="24">
        <f t="shared" si="7"/>
        <v>892543</v>
      </c>
      <c r="T18" s="24">
        <f t="shared" si="8"/>
        <v>492543</v>
      </c>
      <c r="U18" s="20">
        <f t="shared" si="2"/>
        <v>2.2313575000000001</v>
      </c>
    </row>
    <row r="19" spans="1:21" x14ac:dyDescent="0.3">
      <c r="A19" s="27" t="s">
        <v>57</v>
      </c>
      <c r="B19" s="11" t="s">
        <v>58</v>
      </c>
      <c r="C19" s="12">
        <v>0</v>
      </c>
      <c r="D19" s="13">
        <v>3.0573254068481477</v>
      </c>
      <c r="E19" s="14">
        <f>C19*D19</f>
        <v>0</v>
      </c>
      <c r="F19" s="15">
        <v>0</v>
      </c>
      <c r="G19" s="15">
        <v>0</v>
      </c>
      <c r="H19" s="15">
        <v>0</v>
      </c>
      <c r="I19" s="17">
        <f>F19+H19</f>
        <v>0</v>
      </c>
      <c r="J19" s="18">
        <f>C19-G19</f>
        <v>0</v>
      </c>
      <c r="K19" s="19">
        <f t="shared" si="9"/>
        <v>0</v>
      </c>
      <c r="L19" s="20" t="e">
        <f t="shared" si="5"/>
        <v>#DIV/0!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f>M19+N19+O19+P19+Q19</f>
        <v>0</v>
      </c>
      <c r="S19" s="24">
        <f>G19+I19+R19</f>
        <v>0</v>
      </c>
      <c r="T19" s="24">
        <f>S19-C19</f>
        <v>0</v>
      </c>
      <c r="U19" s="20" t="e">
        <f>S19/C19</f>
        <v>#DIV/0!</v>
      </c>
    </row>
    <row r="20" spans="1:21" ht="15.6" x14ac:dyDescent="0.3">
      <c r="A20" s="32" t="s">
        <v>59</v>
      </c>
      <c r="B20" s="32"/>
      <c r="C20" s="33">
        <f>SUM(C3:C19)</f>
        <v>2271088</v>
      </c>
      <c r="D20" s="34"/>
      <c r="E20" s="35">
        <f t="shared" ref="E20:K20" si="10">SUM(E3:E19)</f>
        <v>3700722.4034876204</v>
      </c>
      <c r="F20" s="36">
        <f t="shared" si="10"/>
        <v>492543</v>
      </c>
      <c r="G20" s="36">
        <f t="shared" si="10"/>
        <v>2018892</v>
      </c>
      <c r="H20" s="36">
        <f t="shared" si="10"/>
        <v>37229</v>
      </c>
      <c r="I20" s="37">
        <f t="shared" si="10"/>
        <v>529772</v>
      </c>
      <c r="J20" s="38">
        <f t="shared" si="10"/>
        <v>252196</v>
      </c>
      <c r="K20" s="38">
        <f t="shared" si="10"/>
        <v>3165446.5151108806</v>
      </c>
      <c r="L20" s="20">
        <f t="shared" si="5"/>
        <v>0.85535908127767513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f>M20+N20+O20+P20+Q20</f>
        <v>0</v>
      </c>
      <c r="S20" s="24">
        <f>G20+I20+R20</f>
        <v>2548664</v>
      </c>
      <c r="T20" s="39"/>
    </row>
  </sheetData>
  <conditionalFormatting sqref="U3:U19 L3:L20">
    <cfRule type="cellIs" dxfId="296" priority="7" operator="between">
      <formula>0.8</formula>
      <formula>1</formula>
    </cfRule>
    <cfRule type="cellIs" dxfId="295" priority="8" operator="lessThan">
      <formula>0.8</formula>
    </cfRule>
    <cfRule type="cellIs" dxfId="294" priority="9" operator="greaterThan">
      <formula>1</formula>
    </cfRule>
  </conditionalFormatting>
  <conditionalFormatting sqref="L13">
    <cfRule type="cellIs" dxfId="293" priority="4" operator="between">
      <formula>0.8</formula>
      <formula>1</formula>
    </cfRule>
    <cfRule type="cellIs" dxfId="292" priority="5" operator="lessThan">
      <formula>0.8</formula>
    </cfRule>
    <cfRule type="cellIs" dxfId="291" priority="6" operator="greaterThan">
      <formula>1</formula>
    </cfRule>
  </conditionalFormatting>
  <conditionalFormatting sqref="U13">
    <cfRule type="cellIs" dxfId="290" priority="1" operator="between">
      <formula>0.8</formula>
      <formula>1</formula>
    </cfRule>
    <cfRule type="cellIs" dxfId="289" priority="2" operator="lessThan">
      <formula>0.8</formula>
    </cfRule>
    <cfRule type="cellIs" dxfId="288" priority="3" operator="greaterThan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08E34-015D-40AC-8505-E0AE9341754B}">
  <dimension ref="A1:W20"/>
  <sheetViews>
    <sheetView workbookViewId="0">
      <selection activeCell="G25" sqref="G25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" t="s">
        <v>11</v>
      </c>
      <c r="J2" s="4" t="s">
        <v>12</v>
      </c>
      <c r="K2" s="6" t="s">
        <v>70</v>
      </c>
      <c r="L2" s="7" t="s">
        <v>14</v>
      </c>
      <c r="M2" s="7" t="s">
        <v>15</v>
      </c>
      <c r="N2" s="7" t="s">
        <v>16</v>
      </c>
      <c r="O2" s="8" t="s">
        <v>17</v>
      </c>
      <c r="P2" s="9" t="s">
        <v>18</v>
      </c>
      <c r="Q2" s="9" t="s">
        <v>19</v>
      </c>
      <c r="R2" s="9" t="s">
        <v>20</v>
      </c>
      <c r="S2" s="8" t="s">
        <v>21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11" t="s">
        <v>27</v>
      </c>
      <c r="C3" s="12">
        <v>396771</v>
      </c>
      <c r="D3" s="13">
        <v>2.8923780588381258</v>
      </c>
      <c r="E3" s="14">
        <f t="shared" ref="E3:E18" si="0">C3*D3</f>
        <v>1147611.734783262</v>
      </c>
      <c r="F3" s="15">
        <v>129737</v>
      </c>
      <c r="G3" s="15">
        <v>0</v>
      </c>
      <c r="H3" s="15">
        <f>F3+G3</f>
        <v>129737</v>
      </c>
      <c r="I3" s="16">
        <v>230364</v>
      </c>
      <c r="J3" s="15">
        <v>0</v>
      </c>
      <c r="K3" s="17">
        <f>H3+J3</f>
        <v>129737</v>
      </c>
      <c r="L3" s="18">
        <f>C3-I3</f>
        <v>166407</v>
      </c>
      <c r="M3" s="19">
        <f t="shared" ref="M3" si="1">+I3*D3</f>
        <v>666299.77914618596</v>
      </c>
      <c r="N3" s="20">
        <f>M3/E3</f>
        <v>0.58059686821869538</v>
      </c>
      <c r="O3" s="21">
        <v>0</v>
      </c>
      <c r="P3" s="22">
        <v>0</v>
      </c>
      <c r="Q3" s="21">
        <v>0</v>
      </c>
      <c r="R3" s="21">
        <v>111000</v>
      </c>
      <c r="S3" s="21">
        <v>0</v>
      </c>
      <c r="T3" s="21">
        <f>O3+P3+Q3+R3+S3</f>
        <v>111000</v>
      </c>
      <c r="U3" s="24">
        <f>I3+K3+T3</f>
        <v>471101</v>
      </c>
      <c r="V3" s="24">
        <f>U3-C3</f>
        <v>74330</v>
      </c>
      <c r="W3" s="20">
        <f t="shared" ref="W3:W18" si="2">U3/C3</f>
        <v>1.1873372801943691</v>
      </c>
    </row>
    <row r="4" spans="1:23" x14ac:dyDescent="0.3">
      <c r="A4" s="11" t="s">
        <v>28</v>
      </c>
      <c r="B4" s="11" t="s">
        <v>29</v>
      </c>
      <c r="C4" s="12">
        <v>35386</v>
      </c>
      <c r="D4" s="13">
        <v>1.55492805883813</v>
      </c>
      <c r="E4" s="14">
        <f t="shared" si="0"/>
        <v>55022.684290046069</v>
      </c>
      <c r="F4" s="15">
        <v>0</v>
      </c>
      <c r="G4" s="15">
        <v>0</v>
      </c>
      <c r="H4" s="15">
        <f t="shared" ref="H4:H19" si="3">F4+G4</f>
        <v>0</v>
      </c>
      <c r="I4" s="15">
        <v>35386</v>
      </c>
      <c r="J4" s="15">
        <v>0</v>
      </c>
      <c r="K4" s="17">
        <f t="shared" ref="K4:K17" si="4">H4+J4</f>
        <v>0</v>
      </c>
      <c r="L4" s="18">
        <f t="shared" ref="L4:L18" si="5">C4-I4</f>
        <v>0</v>
      </c>
      <c r="M4" s="19">
        <f>D4*I4</f>
        <v>55022.684290046069</v>
      </c>
      <c r="N4" s="20">
        <f t="shared" ref="N4:N20" si="6">M4/E4</f>
        <v>1</v>
      </c>
      <c r="O4" s="21">
        <v>0</v>
      </c>
      <c r="P4" s="22">
        <v>0</v>
      </c>
      <c r="Q4" s="21">
        <v>0</v>
      </c>
      <c r="R4" s="21">
        <v>0</v>
      </c>
      <c r="S4" s="21">
        <v>0</v>
      </c>
      <c r="T4" s="21">
        <f t="shared" ref="T4:T18" si="7">O4+P4+Q4+R4+S4</f>
        <v>0</v>
      </c>
      <c r="U4" s="24">
        <f t="shared" ref="U4:U18" si="8">I4+K4+T4</f>
        <v>35386</v>
      </c>
      <c r="V4" s="24">
        <f t="shared" ref="V4:V18" si="9">U4-C4</f>
        <v>0</v>
      </c>
      <c r="W4" s="20">
        <f t="shared" si="2"/>
        <v>1</v>
      </c>
    </row>
    <row r="5" spans="1:23" x14ac:dyDescent="0.3">
      <c r="A5" s="11" t="s">
        <v>30</v>
      </c>
      <c r="B5" s="11" t="s">
        <v>31</v>
      </c>
      <c r="C5" s="12">
        <v>134229</v>
      </c>
      <c r="D5" s="13">
        <v>1.0683280588381256</v>
      </c>
      <c r="E5" s="14">
        <f t="shared" si="0"/>
        <v>143400.60700978278</v>
      </c>
      <c r="F5" s="15">
        <v>0</v>
      </c>
      <c r="G5" s="15">
        <v>0</v>
      </c>
      <c r="H5" s="15">
        <f t="shared" si="3"/>
        <v>0</v>
      </c>
      <c r="I5" s="15">
        <v>134227</v>
      </c>
      <c r="J5" s="15">
        <v>0</v>
      </c>
      <c r="K5" s="17">
        <f t="shared" si="4"/>
        <v>0</v>
      </c>
      <c r="L5" s="18">
        <f t="shared" si="5"/>
        <v>2</v>
      </c>
      <c r="M5" s="19">
        <f t="shared" ref="M5:M19" si="10">+I5*D5</f>
        <v>143398.47035366509</v>
      </c>
      <c r="N5" s="20">
        <f t="shared" si="6"/>
        <v>0.99998510009014441</v>
      </c>
      <c r="O5" s="21">
        <v>0</v>
      </c>
      <c r="P5" s="22">
        <v>0</v>
      </c>
      <c r="Q5" s="21">
        <v>0</v>
      </c>
      <c r="R5" s="25">
        <v>156000</v>
      </c>
      <c r="S5" s="21">
        <v>0</v>
      </c>
      <c r="T5" s="21">
        <f t="shared" si="7"/>
        <v>156000</v>
      </c>
      <c r="U5" s="24">
        <f t="shared" si="8"/>
        <v>290227</v>
      </c>
      <c r="V5" s="24">
        <f>U5-C5</f>
        <v>155998</v>
      </c>
      <c r="W5" s="20">
        <f t="shared" si="2"/>
        <v>2.1621780688226835</v>
      </c>
    </row>
    <row r="6" spans="1:23" x14ac:dyDescent="0.3">
      <c r="A6" s="11" t="s">
        <v>32</v>
      </c>
      <c r="B6" s="11" t="s">
        <v>33</v>
      </c>
      <c r="C6" s="12">
        <v>504532</v>
      </c>
      <c r="D6" s="26">
        <v>2.1696780588381257</v>
      </c>
      <c r="E6" s="12">
        <f t="shared" si="0"/>
        <v>1094672.0103817172</v>
      </c>
      <c r="F6" s="15">
        <v>0</v>
      </c>
      <c r="G6" s="15">
        <v>37229</v>
      </c>
      <c r="H6" s="15">
        <f t="shared" si="3"/>
        <v>37229</v>
      </c>
      <c r="I6" s="15">
        <v>504532</v>
      </c>
      <c r="J6" s="15">
        <v>0</v>
      </c>
      <c r="K6" s="17">
        <f t="shared" si="4"/>
        <v>37229</v>
      </c>
      <c r="L6" s="18">
        <f t="shared" si="5"/>
        <v>0</v>
      </c>
      <c r="M6" s="19">
        <f t="shared" si="10"/>
        <v>1094672.0103817172</v>
      </c>
      <c r="N6" s="20">
        <f t="shared" si="6"/>
        <v>1</v>
      </c>
      <c r="O6" s="21">
        <v>0</v>
      </c>
      <c r="P6" s="22">
        <v>0</v>
      </c>
      <c r="Q6" s="21">
        <v>0</v>
      </c>
      <c r="R6" s="21">
        <v>0</v>
      </c>
      <c r="S6" s="21">
        <v>0</v>
      </c>
      <c r="T6" s="21">
        <f t="shared" si="7"/>
        <v>0</v>
      </c>
      <c r="U6" s="24">
        <f t="shared" si="8"/>
        <v>541761</v>
      </c>
      <c r="V6" s="24">
        <f t="shared" si="9"/>
        <v>37229</v>
      </c>
      <c r="W6" s="20">
        <f t="shared" si="2"/>
        <v>1.0737891749185384</v>
      </c>
    </row>
    <row r="7" spans="1:23" x14ac:dyDescent="0.3">
      <c r="A7" s="11" t="s">
        <v>34</v>
      </c>
      <c r="B7" s="11" t="s">
        <v>35</v>
      </c>
      <c r="C7" s="12">
        <v>0</v>
      </c>
      <c r="D7" s="13">
        <v>4.3295293823675376</v>
      </c>
      <c r="E7" s="14">
        <f t="shared" si="0"/>
        <v>0</v>
      </c>
      <c r="F7" s="15">
        <v>0</v>
      </c>
      <c r="G7" s="15">
        <v>0</v>
      </c>
      <c r="H7" s="15">
        <f t="shared" si="3"/>
        <v>0</v>
      </c>
      <c r="I7" s="15">
        <v>0</v>
      </c>
      <c r="J7" s="15">
        <v>0</v>
      </c>
      <c r="K7" s="17">
        <f t="shared" si="4"/>
        <v>0</v>
      </c>
      <c r="L7" s="18">
        <f t="shared" si="5"/>
        <v>0</v>
      </c>
      <c r="M7" s="19">
        <f t="shared" si="10"/>
        <v>0</v>
      </c>
      <c r="N7" s="20" t="e">
        <f t="shared" si="6"/>
        <v>#DIV/0!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f t="shared" si="7"/>
        <v>0</v>
      </c>
      <c r="U7" s="24">
        <f t="shared" si="8"/>
        <v>0</v>
      </c>
      <c r="V7" s="24">
        <f t="shared" si="9"/>
        <v>0</v>
      </c>
      <c r="W7" s="20" t="e">
        <f t="shared" si="2"/>
        <v>#DIV/0!</v>
      </c>
    </row>
    <row r="8" spans="1:23" x14ac:dyDescent="0.3">
      <c r="A8" s="11" t="s">
        <v>36</v>
      </c>
      <c r="B8" s="11" t="s">
        <v>37</v>
      </c>
      <c r="C8" s="12">
        <v>454700</v>
      </c>
      <c r="D8" s="13">
        <v>1.1430280588381259</v>
      </c>
      <c r="E8" s="14">
        <f t="shared" si="0"/>
        <v>519734.85835369583</v>
      </c>
      <c r="F8" s="15">
        <v>0</v>
      </c>
      <c r="G8" s="15">
        <v>0</v>
      </c>
      <c r="H8" s="15">
        <f t="shared" si="3"/>
        <v>0</v>
      </c>
      <c r="I8" s="16">
        <v>455578</v>
      </c>
      <c r="J8" s="16">
        <v>0</v>
      </c>
      <c r="K8" s="17">
        <f>H8+J8</f>
        <v>0</v>
      </c>
      <c r="L8" s="18">
        <f t="shared" si="5"/>
        <v>-878</v>
      </c>
      <c r="M8" s="19">
        <f t="shared" si="10"/>
        <v>520738.43698935572</v>
      </c>
      <c r="N8" s="20">
        <f t="shared" si="6"/>
        <v>1.0019309434792172</v>
      </c>
      <c r="O8" s="21">
        <v>0</v>
      </c>
      <c r="P8" s="22">
        <v>0</v>
      </c>
      <c r="Q8" s="21">
        <v>0</v>
      </c>
      <c r="R8" s="21">
        <v>252000</v>
      </c>
      <c r="S8" s="21">
        <v>0</v>
      </c>
      <c r="T8" s="21">
        <f t="shared" si="7"/>
        <v>252000</v>
      </c>
      <c r="U8" s="24">
        <f t="shared" si="8"/>
        <v>707578</v>
      </c>
      <c r="V8" s="24">
        <f t="shared" si="9"/>
        <v>252878</v>
      </c>
      <c r="W8" s="20">
        <f t="shared" si="2"/>
        <v>1.5561425115460743</v>
      </c>
    </row>
    <row r="9" spans="1:23" x14ac:dyDescent="0.3">
      <c r="A9" s="11" t="s">
        <v>38</v>
      </c>
      <c r="B9" s="11" t="s">
        <v>39</v>
      </c>
      <c r="C9" s="12">
        <v>345470</v>
      </c>
      <c r="D9" s="13">
        <v>0.63422805883812572</v>
      </c>
      <c r="E9" s="14">
        <f t="shared" si="0"/>
        <v>219106.76748680728</v>
      </c>
      <c r="F9" s="15">
        <v>0</v>
      </c>
      <c r="G9" s="15">
        <v>0</v>
      </c>
      <c r="H9" s="15">
        <f t="shared" si="3"/>
        <v>0</v>
      </c>
      <c r="I9" s="16">
        <v>258805</v>
      </c>
      <c r="J9" s="15">
        <v>0</v>
      </c>
      <c r="K9" s="17">
        <f>H9+J9</f>
        <v>0</v>
      </c>
      <c r="L9" s="18">
        <f t="shared" si="5"/>
        <v>86665</v>
      </c>
      <c r="M9" s="19">
        <f t="shared" si="10"/>
        <v>164141.39276760112</v>
      </c>
      <c r="N9" s="20">
        <f t="shared" si="6"/>
        <v>0.74913885431441229</v>
      </c>
      <c r="O9" s="21">
        <v>0</v>
      </c>
      <c r="P9" s="22">
        <v>0</v>
      </c>
      <c r="Q9" s="21">
        <v>0</v>
      </c>
      <c r="R9" s="21">
        <v>176000</v>
      </c>
      <c r="S9" s="21">
        <v>352000</v>
      </c>
      <c r="T9" s="21">
        <f t="shared" si="7"/>
        <v>528000</v>
      </c>
      <c r="U9" s="24">
        <f t="shared" si="8"/>
        <v>786805</v>
      </c>
      <c r="V9" s="24">
        <f t="shared" si="9"/>
        <v>441335</v>
      </c>
      <c r="W9" s="20">
        <f t="shared" si="2"/>
        <v>2.2774915332735115</v>
      </c>
    </row>
    <row r="10" spans="1:23" x14ac:dyDescent="0.3">
      <c r="A10" s="11" t="s">
        <v>40</v>
      </c>
      <c r="B10" s="11" t="s">
        <v>41</v>
      </c>
      <c r="C10" s="12">
        <v>0</v>
      </c>
      <c r="D10" s="26">
        <v>0.89352805883812592</v>
      </c>
      <c r="E10" s="12">
        <f t="shared" si="0"/>
        <v>0</v>
      </c>
      <c r="F10" s="16">
        <v>0</v>
      </c>
      <c r="G10" s="16">
        <v>0</v>
      </c>
      <c r="H10" s="15">
        <f t="shared" si="3"/>
        <v>0</v>
      </c>
      <c r="I10" s="15">
        <v>0</v>
      </c>
      <c r="J10" s="16">
        <v>0</v>
      </c>
      <c r="K10" s="17">
        <f>H10+J10</f>
        <v>0</v>
      </c>
      <c r="L10" s="18">
        <f t="shared" si="5"/>
        <v>0</v>
      </c>
      <c r="M10" s="19">
        <f t="shared" si="10"/>
        <v>0</v>
      </c>
      <c r="N10" s="20" t="e">
        <f t="shared" si="6"/>
        <v>#DIV/0!</v>
      </c>
      <c r="O10" s="21">
        <v>0</v>
      </c>
      <c r="P10" s="22">
        <v>0</v>
      </c>
      <c r="Q10" s="21">
        <v>0</v>
      </c>
      <c r="R10" s="21">
        <v>132000</v>
      </c>
      <c r="S10" s="21">
        <v>0</v>
      </c>
      <c r="T10" s="21">
        <f t="shared" si="7"/>
        <v>132000</v>
      </c>
      <c r="U10" s="24">
        <f t="shared" si="8"/>
        <v>132000</v>
      </c>
      <c r="V10" s="24">
        <f t="shared" si="9"/>
        <v>132000</v>
      </c>
      <c r="W10" s="20" t="e">
        <f t="shared" si="2"/>
        <v>#DIV/0!</v>
      </c>
    </row>
    <row r="11" spans="1:23" x14ac:dyDescent="0.3">
      <c r="A11" s="27" t="s">
        <v>42</v>
      </c>
      <c r="B11" s="11" t="s">
        <v>43</v>
      </c>
      <c r="C11" s="12">
        <v>0</v>
      </c>
      <c r="D11" s="13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3"/>
        <v>0</v>
      </c>
      <c r="I11" s="15">
        <v>0</v>
      </c>
      <c r="J11" s="15">
        <v>0</v>
      </c>
      <c r="K11" s="17">
        <f t="shared" si="4"/>
        <v>0</v>
      </c>
      <c r="L11" s="18">
        <f t="shared" si="5"/>
        <v>0</v>
      </c>
      <c r="M11" s="19">
        <f t="shared" si="10"/>
        <v>0</v>
      </c>
      <c r="N11" s="20" t="e">
        <f t="shared" si="6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7"/>
        <v>0</v>
      </c>
      <c r="U11" s="24">
        <f t="shared" si="8"/>
        <v>0</v>
      </c>
      <c r="V11" s="24">
        <f t="shared" si="9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0</v>
      </c>
      <c r="D12" s="13">
        <v>4.6805391470734206</v>
      </c>
      <c r="E12" s="14">
        <f t="shared" si="0"/>
        <v>0</v>
      </c>
      <c r="F12" s="15">
        <v>0</v>
      </c>
      <c r="G12" s="15">
        <v>0</v>
      </c>
      <c r="H12" s="15">
        <f t="shared" si="3"/>
        <v>0</v>
      </c>
      <c r="I12" s="15">
        <v>0</v>
      </c>
      <c r="J12" s="15">
        <v>0</v>
      </c>
      <c r="K12" s="17">
        <f t="shared" si="4"/>
        <v>0</v>
      </c>
      <c r="L12" s="18">
        <f>C12-I12</f>
        <v>0</v>
      </c>
      <c r="M12" s="19">
        <f t="shared" si="10"/>
        <v>0</v>
      </c>
      <c r="N12" s="20" t="e">
        <f t="shared" si="6"/>
        <v>#DIV/0!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7"/>
        <v>0</v>
      </c>
      <c r="U12" s="24">
        <f t="shared" si="8"/>
        <v>0</v>
      </c>
      <c r="V12" s="24">
        <f t="shared" si="9"/>
        <v>0</v>
      </c>
      <c r="W12" s="20" t="e">
        <f t="shared" si="2"/>
        <v>#DIV/0!</v>
      </c>
    </row>
    <row r="13" spans="1:23" x14ac:dyDescent="0.3">
      <c r="A13" s="28">
        <v>60000000032802</v>
      </c>
      <c r="B13" s="11" t="s">
        <v>46</v>
      </c>
      <c r="C13" s="12">
        <v>0</v>
      </c>
      <c r="D13" s="13">
        <v>9.26</v>
      </c>
      <c r="E13" s="14">
        <f t="shared" si="0"/>
        <v>0</v>
      </c>
      <c r="F13" s="15">
        <v>0</v>
      </c>
      <c r="G13" s="15">
        <v>0</v>
      </c>
      <c r="H13" s="15">
        <f t="shared" si="3"/>
        <v>0</v>
      </c>
      <c r="I13" s="15">
        <v>0</v>
      </c>
      <c r="J13" s="15">
        <v>0</v>
      </c>
      <c r="K13" s="17">
        <f t="shared" si="4"/>
        <v>0</v>
      </c>
      <c r="L13" s="18">
        <f t="shared" si="5"/>
        <v>0</v>
      </c>
      <c r="M13" s="19">
        <f t="shared" si="10"/>
        <v>0</v>
      </c>
      <c r="N13" s="20" t="e">
        <f t="shared" si="6"/>
        <v>#DIV/0!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7"/>
        <v>0</v>
      </c>
      <c r="U13" s="24">
        <f t="shared" si="8"/>
        <v>0</v>
      </c>
      <c r="V13" s="24">
        <f t="shared" si="9"/>
        <v>0</v>
      </c>
      <c r="W13" s="20" t="e">
        <f t="shared" si="2"/>
        <v>#DIV/0!</v>
      </c>
    </row>
    <row r="14" spans="1:23" x14ac:dyDescent="0.3">
      <c r="A14" s="11" t="s">
        <v>47</v>
      </c>
      <c r="B14" s="11" t="s">
        <v>48</v>
      </c>
      <c r="C14" s="12">
        <v>0</v>
      </c>
      <c r="D14" s="13">
        <v>8.9388782058969483</v>
      </c>
      <c r="E14" s="14">
        <f t="shared" si="0"/>
        <v>0</v>
      </c>
      <c r="F14" s="15">
        <v>0</v>
      </c>
      <c r="G14" s="15">
        <v>0</v>
      </c>
      <c r="H14" s="15">
        <f t="shared" si="3"/>
        <v>0</v>
      </c>
      <c r="I14" s="15">
        <v>0</v>
      </c>
      <c r="J14" s="15">
        <v>0</v>
      </c>
      <c r="K14" s="17">
        <f t="shared" si="4"/>
        <v>0</v>
      </c>
      <c r="L14" s="18">
        <f t="shared" si="5"/>
        <v>0</v>
      </c>
      <c r="M14" s="19">
        <f t="shared" si="10"/>
        <v>0</v>
      </c>
      <c r="N14" s="20" t="e">
        <f t="shared" si="6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7"/>
        <v>0</v>
      </c>
      <c r="U14" s="24">
        <f t="shared" si="8"/>
        <v>0</v>
      </c>
      <c r="V14" s="24">
        <f t="shared" si="9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13">
        <v>6.7956857705540301</v>
      </c>
      <c r="E15" s="14">
        <f t="shared" si="0"/>
        <v>0</v>
      </c>
      <c r="F15" s="15">
        <v>0</v>
      </c>
      <c r="G15" s="15">
        <v>0</v>
      </c>
      <c r="H15" s="15">
        <f t="shared" si="3"/>
        <v>0</v>
      </c>
      <c r="I15" s="31">
        <v>0</v>
      </c>
      <c r="J15" s="15">
        <v>0</v>
      </c>
      <c r="K15" s="17">
        <f t="shared" si="4"/>
        <v>0</v>
      </c>
      <c r="L15" s="18">
        <f t="shared" si="5"/>
        <v>0</v>
      </c>
      <c r="M15" s="19">
        <f t="shared" si="10"/>
        <v>0</v>
      </c>
      <c r="N15" s="20" t="e">
        <f t="shared" si="6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7"/>
        <v>0</v>
      </c>
      <c r="U15" s="24">
        <f t="shared" si="8"/>
        <v>0</v>
      </c>
      <c r="V15" s="24">
        <f t="shared" si="9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13">
        <v>10.033574703112851</v>
      </c>
      <c r="E16" s="14">
        <f t="shared" si="0"/>
        <v>0</v>
      </c>
      <c r="F16" s="15">
        <v>0</v>
      </c>
      <c r="G16" s="15">
        <v>0</v>
      </c>
      <c r="H16" s="15">
        <f t="shared" si="3"/>
        <v>0</v>
      </c>
      <c r="I16" s="31">
        <v>0</v>
      </c>
      <c r="J16" s="15">
        <v>0</v>
      </c>
      <c r="K16" s="17">
        <f t="shared" si="4"/>
        <v>0</v>
      </c>
      <c r="L16" s="18">
        <f t="shared" si="5"/>
        <v>0</v>
      </c>
      <c r="M16" s="19">
        <f t="shared" si="10"/>
        <v>0</v>
      </c>
      <c r="N16" s="20" t="e">
        <f t="shared" si="6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7"/>
        <v>0</v>
      </c>
      <c r="U16" s="24">
        <f t="shared" si="8"/>
        <v>0</v>
      </c>
      <c r="V16" s="24">
        <f t="shared" si="9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13">
        <v>12.061373764720482</v>
      </c>
      <c r="E17" s="14">
        <f t="shared" si="0"/>
        <v>0</v>
      </c>
      <c r="F17" s="15">
        <v>0</v>
      </c>
      <c r="G17" s="15">
        <v>0</v>
      </c>
      <c r="H17" s="15">
        <f t="shared" si="3"/>
        <v>0</v>
      </c>
      <c r="I17" s="31">
        <v>0</v>
      </c>
      <c r="J17" s="15">
        <v>0</v>
      </c>
      <c r="K17" s="17">
        <f t="shared" si="4"/>
        <v>0</v>
      </c>
      <c r="L17" s="18">
        <f t="shared" si="5"/>
        <v>0</v>
      </c>
      <c r="M17" s="19">
        <f t="shared" si="10"/>
        <v>0</v>
      </c>
      <c r="N17" s="20" t="e">
        <f t="shared" si="6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7"/>
        <v>0</v>
      </c>
      <c r="U17" s="24">
        <f t="shared" si="8"/>
        <v>0</v>
      </c>
      <c r="V17" s="24">
        <f t="shared" si="9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400000</v>
      </c>
      <c r="D18" s="26">
        <v>1.3029343529557731</v>
      </c>
      <c r="E18" s="12">
        <f t="shared" si="0"/>
        <v>521173.74118230923</v>
      </c>
      <c r="F18" s="15">
        <v>74231</v>
      </c>
      <c r="G18" s="15">
        <v>418311</v>
      </c>
      <c r="H18" s="15">
        <f t="shared" si="3"/>
        <v>492542</v>
      </c>
      <c r="I18" s="15">
        <v>400000</v>
      </c>
      <c r="J18" s="15">
        <v>0</v>
      </c>
      <c r="K18" s="17">
        <f>H18+J18</f>
        <v>492542</v>
      </c>
      <c r="L18" s="18">
        <f t="shared" si="5"/>
        <v>0</v>
      </c>
      <c r="M18" s="19">
        <f t="shared" si="10"/>
        <v>521173.74118230923</v>
      </c>
      <c r="N18" s="20">
        <f t="shared" si="6"/>
        <v>1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7"/>
        <v>0</v>
      </c>
      <c r="U18" s="24">
        <f t="shared" si="8"/>
        <v>892542</v>
      </c>
      <c r="V18" s="24">
        <f t="shared" si="9"/>
        <v>492542</v>
      </c>
      <c r="W18" s="20">
        <f t="shared" si="2"/>
        <v>2.2313550000000002</v>
      </c>
    </row>
    <row r="19" spans="1:23" x14ac:dyDescent="0.3">
      <c r="A19" s="27" t="s">
        <v>57</v>
      </c>
      <c r="B19" s="11" t="s">
        <v>58</v>
      </c>
      <c r="C19" s="12">
        <v>0</v>
      </c>
      <c r="D19" s="13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3"/>
        <v>0</v>
      </c>
      <c r="I19" s="15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6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2271088</v>
      </c>
      <c r="D20" s="34"/>
      <c r="E20" s="35">
        <f t="shared" ref="E20:M20" si="11">SUM(E3:E19)</f>
        <v>3700722.4034876204</v>
      </c>
      <c r="F20" s="36">
        <f>SUM(F3:F19)</f>
        <v>203968</v>
      </c>
      <c r="G20" s="36">
        <f>SUM(G3:G19)</f>
        <v>455540</v>
      </c>
      <c r="H20" s="36">
        <f t="shared" si="11"/>
        <v>659508</v>
      </c>
      <c r="I20" s="36">
        <f t="shared" si="11"/>
        <v>2018892</v>
      </c>
      <c r="J20" s="36">
        <f t="shared" si="11"/>
        <v>0</v>
      </c>
      <c r="K20" s="37">
        <f t="shared" si="11"/>
        <v>659508</v>
      </c>
      <c r="L20" s="38">
        <f t="shared" si="11"/>
        <v>252196</v>
      </c>
      <c r="M20" s="38">
        <f t="shared" si="11"/>
        <v>3165446.5151108806</v>
      </c>
      <c r="N20" s="20">
        <f t="shared" si="6"/>
        <v>0.85535908127767513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2678400</v>
      </c>
      <c r="V20" s="39"/>
    </row>
  </sheetData>
  <conditionalFormatting sqref="W3:W19 N3:N20">
    <cfRule type="cellIs" dxfId="287" priority="7" operator="between">
      <formula>0.8</formula>
      <formula>1</formula>
    </cfRule>
    <cfRule type="cellIs" dxfId="286" priority="8" operator="lessThan">
      <formula>0.8</formula>
    </cfRule>
    <cfRule type="cellIs" dxfId="285" priority="9" operator="greaterThan">
      <formula>1</formula>
    </cfRule>
  </conditionalFormatting>
  <conditionalFormatting sqref="N13">
    <cfRule type="cellIs" dxfId="284" priority="4" operator="between">
      <formula>0.8</formula>
      <formula>1</formula>
    </cfRule>
    <cfRule type="cellIs" dxfId="283" priority="5" operator="lessThan">
      <formula>0.8</formula>
    </cfRule>
    <cfRule type="cellIs" dxfId="282" priority="6" operator="greaterThan">
      <formula>1</formula>
    </cfRule>
  </conditionalFormatting>
  <conditionalFormatting sqref="W13">
    <cfRule type="cellIs" dxfId="281" priority="1" operator="between">
      <formula>0.8</formula>
      <formula>1</formula>
    </cfRule>
    <cfRule type="cellIs" dxfId="280" priority="2" operator="lessThan">
      <formula>0.8</formula>
    </cfRule>
    <cfRule type="cellIs" dxfId="279" priority="3" operator="greaterThan">
      <formula>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75DCB-E6E3-47C0-8BED-152CCDD9ADBE}">
  <dimension ref="A1:W23"/>
  <sheetViews>
    <sheetView workbookViewId="0">
      <selection activeCell="G22" sqref="G22:G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71</v>
      </c>
      <c r="L2" s="7" t="s">
        <v>14</v>
      </c>
      <c r="M2" s="7" t="s">
        <v>15</v>
      </c>
      <c r="N2" s="7" t="s">
        <v>16</v>
      </c>
      <c r="O2" s="8" t="s">
        <v>17</v>
      </c>
      <c r="P2" s="9" t="s">
        <v>18</v>
      </c>
      <c r="Q2" s="9" t="s">
        <v>19</v>
      </c>
      <c r="R2" s="9" t="s">
        <v>20</v>
      </c>
      <c r="S2" s="8" t="s">
        <v>21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11" t="s">
        <v>27</v>
      </c>
      <c r="C3" s="12">
        <v>396771</v>
      </c>
      <c r="D3" s="42">
        <v>2.8923780588381258</v>
      </c>
      <c r="E3" s="14">
        <f t="shared" ref="E3:E18" si="0">C3*D3</f>
        <v>1147611.734783262</v>
      </c>
      <c r="F3" s="15">
        <v>0</v>
      </c>
      <c r="G3" s="15">
        <v>0</v>
      </c>
      <c r="H3" s="15">
        <f>F3+G3</f>
        <v>0</v>
      </c>
      <c r="I3" s="43">
        <v>378344</v>
      </c>
      <c r="J3" s="15">
        <v>0</v>
      </c>
      <c r="K3" s="17">
        <f>H3+J3</f>
        <v>0</v>
      </c>
      <c r="L3" s="18">
        <f>C3-I3</f>
        <v>18427</v>
      </c>
      <c r="M3" s="19">
        <f t="shared" ref="M3" si="1">+I3*D3</f>
        <v>1094313.8842930519</v>
      </c>
      <c r="N3" s="20">
        <f>M3/E3</f>
        <v>0.95355759367494097</v>
      </c>
      <c r="O3" s="21">
        <v>0</v>
      </c>
      <c r="P3" s="22">
        <v>0</v>
      </c>
      <c r="Q3" s="21">
        <v>0</v>
      </c>
      <c r="R3" s="21">
        <v>72000</v>
      </c>
      <c r="S3" s="21">
        <v>74000</v>
      </c>
      <c r="T3" s="21">
        <f>O3+P3+Q3+R3+S3</f>
        <v>146000</v>
      </c>
      <c r="U3" s="24">
        <f>I3+K3+T3</f>
        <v>524344</v>
      </c>
      <c r="V3" s="24">
        <f>U3-C3</f>
        <v>127573</v>
      </c>
      <c r="W3" s="20">
        <f t="shared" ref="W3:W18" si="2">U3/C3</f>
        <v>1.3215280350630465</v>
      </c>
    </row>
    <row r="4" spans="1:23" x14ac:dyDescent="0.3">
      <c r="A4" s="11" t="s">
        <v>28</v>
      </c>
      <c r="B4" s="11" t="s">
        <v>29</v>
      </c>
      <c r="C4" s="12">
        <v>35386</v>
      </c>
      <c r="D4" s="44">
        <v>1.56</v>
      </c>
      <c r="E4" s="14">
        <f t="shared" si="0"/>
        <v>55202.16</v>
      </c>
      <c r="F4" s="15">
        <v>0</v>
      </c>
      <c r="G4" s="15">
        <v>0</v>
      </c>
      <c r="H4" s="15">
        <f>F4+G4</f>
        <v>0</v>
      </c>
      <c r="I4" s="45">
        <v>35386</v>
      </c>
      <c r="J4" s="15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55202.16</v>
      </c>
      <c r="N4" s="20">
        <f t="shared" ref="N4:N20" si="5">M4/E4</f>
        <v>1</v>
      </c>
      <c r="O4" s="21">
        <v>0</v>
      </c>
      <c r="P4" s="22">
        <v>0</v>
      </c>
      <c r="Q4" s="21">
        <v>0</v>
      </c>
      <c r="R4" s="21">
        <v>0</v>
      </c>
      <c r="S4" s="21">
        <v>0</v>
      </c>
      <c r="T4" s="21">
        <f t="shared" ref="T4:T18" si="6">O4+P4+Q4+R4+S4</f>
        <v>0</v>
      </c>
      <c r="U4" s="24">
        <f t="shared" ref="U4:U18" si="7">I4+K4+T4</f>
        <v>35386</v>
      </c>
      <c r="V4" s="24">
        <f t="shared" ref="V4:V18" si="8">U4-C4</f>
        <v>0</v>
      </c>
      <c r="W4" s="20">
        <f t="shared" si="2"/>
        <v>1</v>
      </c>
    </row>
    <row r="5" spans="1:23" x14ac:dyDescent="0.3">
      <c r="A5" s="11" t="s">
        <v>30</v>
      </c>
      <c r="B5" s="11" t="s">
        <v>31</v>
      </c>
      <c r="C5" s="12">
        <v>134229</v>
      </c>
      <c r="D5" s="44">
        <v>1.06</v>
      </c>
      <c r="E5" s="14">
        <f t="shared" si="0"/>
        <v>142282.74000000002</v>
      </c>
      <c r="F5" s="15">
        <v>0</v>
      </c>
      <c r="G5" s="15">
        <v>0</v>
      </c>
      <c r="H5" s="15">
        <f t="shared" ref="H5:H19" si="9">F5+G5</f>
        <v>0</v>
      </c>
      <c r="I5" s="45">
        <v>134227</v>
      </c>
      <c r="J5" s="15">
        <v>0</v>
      </c>
      <c r="K5" s="17">
        <f t="shared" si="3"/>
        <v>0</v>
      </c>
      <c r="L5" s="18">
        <f t="shared" si="4"/>
        <v>2</v>
      </c>
      <c r="M5" s="19">
        <f t="shared" ref="M5:M19" si="10">+I5*D5</f>
        <v>142280.62</v>
      </c>
      <c r="N5" s="20">
        <f t="shared" si="5"/>
        <v>0.9999851000901443</v>
      </c>
      <c r="O5" s="21">
        <v>0</v>
      </c>
      <c r="P5" s="22">
        <v>0</v>
      </c>
      <c r="Q5" s="21">
        <v>0</v>
      </c>
      <c r="R5" s="25">
        <v>0</v>
      </c>
      <c r="S5" s="21">
        <v>143000</v>
      </c>
      <c r="T5" s="21">
        <f t="shared" si="6"/>
        <v>143000</v>
      </c>
      <c r="U5" s="24">
        <f t="shared" si="7"/>
        <v>277227</v>
      </c>
      <c r="V5" s="24">
        <f>U5-C5</f>
        <v>142998</v>
      </c>
      <c r="W5" s="20">
        <f t="shared" si="2"/>
        <v>2.0653286547616387</v>
      </c>
    </row>
    <row r="6" spans="1:23" x14ac:dyDescent="0.3">
      <c r="A6" s="11" t="s">
        <v>32</v>
      </c>
      <c r="B6" s="11" t="s">
        <v>33</v>
      </c>
      <c r="C6" s="12">
        <v>504532</v>
      </c>
      <c r="D6" s="42">
        <v>2.1696780588381257</v>
      </c>
      <c r="E6" s="12">
        <f t="shared" si="0"/>
        <v>1094672.0103817172</v>
      </c>
      <c r="F6" s="15">
        <v>38995</v>
      </c>
      <c r="G6" s="15">
        <v>37229</v>
      </c>
      <c r="H6" s="15">
        <f t="shared" si="9"/>
        <v>76224</v>
      </c>
      <c r="I6" s="45">
        <v>504532</v>
      </c>
      <c r="J6" s="15">
        <v>0</v>
      </c>
      <c r="K6" s="17">
        <f t="shared" si="3"/>
        <v>76224</v>
      </c>
      <c r="L6" s="18">
        <f t="shared" si="4"/>
        <v>0</v>
      </c>
      <c r="M6" s="19">
        <f t="shared" si="10"/>
        <v>1094672.0103817172</v>
      </c>
      <c r="N6" s="20">
        <f t="shared" si="5"/>
        <v>1</v>
      </c>
      <c r="O6" s="21">
        <v>0</v>
      </c>
      <c r="P6" s="22">
        <v>0</v>
      </c>
      <c r="Q6" s="21">
        <v>0</v>
      </c>
      <c r="R6" s="21">
        <v>0</v>
      </c>
      <c r="S6" s="21">
        <v>0</v>
      </c>
      <c r="T6" s="21">
        <f t="shared" si="6"/>
        <v>0</v>
      </c>
      <c r="U6" s="24">
        <f t="shared" si="7"/>
        <v>580756</v>
      </c>
      <c r="V6" s="24">
        <f t="shared" si="8"/>
        <v>76224</v>
      </c>
      <c r="W6" s="20">
        <f t="shared" si="2"/>
        <v>1.1510786233578842</v>
      </c>
    </row>
    <row r="7" spans="1:23" x14ac:dyDescent="0.3">
      <c r="A7" s="11" t="s">
        <v>34</v>
      </c>
      <c r="B7" s="11" t="s">
        <v>35</v>
      </c>
      <c r="C7" s="12">
        <v>0</v>
      </c>
      <c r="D7" s="44">
        <v>4.24</v>
      </c>
      <c r="E7" s="14">
        <f t="shared" si="0"/>
        <v>0</v>
      </c>
      <c r="F7" s="15">
        <v>0</v>
      </c>
      <c r="G7" s="15">
        <v>0</v>
      </c>
      <c r="H7" s="15">
        <f t="shared" si="9"/>
        <v>0</v>
      </c>
      <c r="I7" s="45">
        <v>0</v>
      </c>
      <c r="J7" s="15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11" t="s">
        <v>37</v>
      </c>
      <c r="C8" s="12">
        <v>454700</v>
      </c>
      <c r="D8" s="42">
        <v>1.1430280588381259</v>
      </c>
      <c r="E8" s="14">
        <f t="shared" si="0"/>
        <v>519734.85835369583</v>
      </c>
      <c r="F8" s="15">
        <v>126465</v>
      </c>
      <c r="G8" s="15">
        <v>126724</v>
      </c>
      <c r="H8" s="36">
        <f t="shared" si="9"/>
        <v>253189</v>
      </c>
      <c r="I8" s="43">
        <v>455578</v>
      </c>
      <c r="J8" s="16">
        <v>0</v>
      </c>
      <c r="K8" s="17">
        <f>H8+J8</f>
        <v>253189</v>
      </c>
      <c r="L8" s="18">
        <f t="shared" si="4"/>
        <v>-878</v>
      </c>
      <c r="M8" s="19">
        <f t="shared" si="10"/>
        <v>520738.43698935572</v>
      </c>
      <c r="N8" s="20">
        <f t="shared" si="5"/>
        <v>1.0019309434792172</v>
      </c>
      <c r="O8" s="21">
        <v>0</v>
      </c>
      <c r="P8" s="22">
        <v>0</v>
      </c>
      <c r="Q8" s="21">
        <v>0</v>
      </c>
      <c r="R8" s="21">
        <v>0</v>
      </c>
      <c r="S8" s="21">
        <v>0</v>
      </c>
      <c r="T8" s="21">
        <f t="shared" si="6"/>
        <v>0</v>
      </c>
      <c r="U8" s="24">
        <f t="shared" si="7"/>
        <v>708767</v>
      </c>
      <c r="V8" s="24">
        <f t="shared" si="8"/>
        <v>254067</v>
      </c>
      <c r="W8" s="20">
        <f t="shared" si="2"/>
        <v>1.5587574224763581</v>
      </c>
    </row>
    <row r="9" spans="1:23" x14ac:dyDescent="0.3">
      <c r="A9" s="11" t="s">
        <v>38</v>
      </c>
      <c r="B9" s="11" t="s">
        <v>39</v>
      </c>
      <c r="C9" s="12">
        <v>345470</v>
      </c>
      <c r="D9" s="42">
        <v>0.63422805883812572</v>
      </c>
      <c r="E9" s="14">
        <f t="shared" si="0"/>
        <v>219106.76748680728</v>
      </c>
      <c r="F9" s="15">
        <v>0</v>
      </c>
      <c r="G9" s="15">
        <v>0</v>
      </c>
      <c r="H9" s="15">
        <f t="shared" si="9"/>
        <v>0</v>
      </c>
      <c r="I9" s="43">
        <v>258805</v>
      </c>
      <c r="J9" s="15">
        <v>0</v>
      </c>
      <c r="K9" s="17">
        <f>H9+J9</f>
        <v>0</v>
      </c>
      <c r="L9" s="18">
        <f t="shared" si="4"/>
        <v>86665</v>
      </c>
      <c r="M9" s="19">
        <f t="shared" si="10"/>
        <v>164141.39276760112</v>
      </c>
      <c r="N9" s="20">
        <f t="shared" si="5"/>
        <v>0.74913885431441229</v>
      </c>
      <c r="O9" s="21">
        <v>0</v>
      </c>
      <c r="P9" s="22">
        <v>0</v>
      </c>
      <c r="Q9" s="21">
        <v>0</v>
      </c>
      <c r="R9" s="21">
        <v>0</v>
      </c>
      <c r="S9" s="21">
        <v>0</v>
      </c>
      <c r="T9" s="21">
        <f t="shared" si="6"/>
        <v>0</v>
      </c>
      <c r="U9" s="24">
        <f t="shared" si="7"/>
        <v>258805</v>
      </c>
      <c r="V9" s="24">
        <f t="shared" si="8"/>
        <v>-86665</v>
      </c>
      <c r="W9" s="20">
        <f t="shared" si="2"/>
        <v>0.74913885431441229</v>
      </c>
    </row>
    <row r="10" spans="1:23" x14ac:dyDescent="0.3">
      <c r="A10" s="11" t="s">
        <v>40</v>
      </c>
      <c r="B10" s="11" t="s">
        <v>41</v>
      </c>
      <c r="C10" s="12">
        <v>0</v>
      </c>
      <c r="D10" s="42">
        <v>0.89352805883812592</v>
      </c>
      <c r="E10" s="12">
        <f t="shared" si="0"/>
        <v>0</v>
      </c>
      <c r="F10" s="16">
        <v>0</v>
      </c>
      <c r="G10" s="16">
        <v>0</v>
      </c>
      <c r="H10" s="15">
        <f t="shared" si="9"/>
        <v>0</v>
      </c>
      <c r="I10" s="45">
        <v>0</v>
      </c>
      <c r="J10" s="16">
        <v>0</v>
      </c>
      <c r="K10" s="17">
        <f>H10+J10</f>
        <v>0</v>
      </c>
      <c r="L10" s="18">
        <f t="shared" si="4"/>
        <v>0</v>
      </c>
      <c r="M10" s="19">
        <f t="shared" si="10"/>
        <v>0</v>
      </c>
      <c r="N10" s="20" t="e">
        <f t="shared" si="5"/>
        <v>#DIV/0!</v>
      </c>
      <c r="O10" s="21">
        <v>0</v>
      </c>
      <c r="P10" s="22">
        <v>0</v>
      </c>
      <c r="Q10" s="21">
        <v>0</v>
      </c>
      <c r="R10" s="21">
        <v>0</v>
      </c>
      <c r="S10" s="46">
        <v>132000</v>
      </c>
      <c r="T10" s="21">
        <f t="shared" si="6"/>
        <v>132000</v>
      </c>
      <c r="U10" s="24">
        <f t="shared" si="7"/>
        <v>132000</v>
      </c>
      <c r="V10" s="24">
        <f t="shared" si="8"/>
        <v>132000</v>
      </c>
      <c r="W10" s="20" t="e">
        <f t="shared" si="2"/>
        <v>#DIV/0!</v>
      </c>
    </row>
    <row r="11" spans="1:23" x14ac:dyDescent="0.3">
      <c r="A11" s="27" t="s">
        <v>42</v>
      </c>
      <c r="B11" s="11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9"/>
        <v>0</v>
      </c>
      <c r="I11" s="45">
        <v>0</v>
      </c>
      <c r="J11" s="15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0</v>
      </c>
      <c r="D12" s="44">
        <v>3.97</v>
      </c>
      <c r="E12" s="14">
        <f t="shared" si="0"/>
        <v>0</v>
      </c>
      <c r="F12" s="15">
        <v>0</v>
      </c>
      <c r="G12" s="15">
        <v>0</v>
      </c>
      <c r="H12" s="15">
        <f t="shared" si="9"/>
        <v>0</v>
      </c>
      <c r="I12" s="45">
        <v>0</v>
      </c>
      <c r="J12" s="15">
        <v>0</v>
      </c>
      <c r="K12" s="17">
        <f t="shared" si="3"/>
        <v>0</v>
      </c>
      <c r="L12" s="18">
        <f>C12-I12</f>
        <v>0</v>
      </c>
      <c r="M12" s="19">
        <f t="shared" si="10"/>
        <v>0</v>
      </c>
      <c r="N12" s="20" t="e">
        <f t="shared" si="5"/>
        <v>#DIV/0!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0</v>
      </c>
      <c r="V12" s="24">
        <f t="shared" si="8"/>
        <v>0</v>
      </c>
      <c r="W12" s="20" t="e">
        <f t="shared" si="2"/>
        <v>#DIV/0!</v>
      </c>
    </row>
    <row r="13" spans="1:23" x14ac:dyDescent="0.3">
      <c r="A13" s="28">
        <v>60000000032802</v>
      </c>
      <c r="B13" s="11" t="s">
        <v>46</v>
      </c>
      <c r="C13" s="12">
        <v>0</v>
      </c>
      <c r="D13" s="44">
        <v>8.34</v>
      </c>
      <c r="E13" s="14">
        <f t="shared" si="0"/>
        <v>0</v>
      </c>
      <c r="F13" s="15">
        <v>0</v>
      </c>
      <c r="G13" s="15">
        <v>0</v>
      </c>
      <c r="H13" s="15">
        <f t="shared" si="9"/>
        <v>0</v>
      </c>
      <c r="I13" s="45">
        <v>0</v>
      </c>
      <c r="J13" s="15">
        <v>0</v>
      </c>
      <c r="K13" s="17">
        <f t="shared" si="3"/>
        <v>0</v>
      </c>
      <c r="L13" s="18">
        <f t="shared" si="4"/>
        <v>0</v>
      </c>
      <c r="M13" s="19">
        <f t="shared" si="10"/>
        <v>0</v>
      </c>
      <c r="N13" s="20" t="e">
        <f t="shared" si="5"/>
        <v>#DIV/0!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0</v>
      </c>
      <c r="V13" s="24">
        <f t="shared" si="8"/>
        <v>0</v>
      </c>
      <c r="W13" s="20" t="e">
        <f t="shared" si="2"/>
        <v>#DIV/0!</v>
      </c>
    </row>
    <row r="14" spans="1:23" x14ac:dyDescent="0.3">
      <c r="A14" s="11" t="s">
        <v>47</v>
      </c>
      <c r="B14" s="11" t="s">
        <v>48</v>
      </c>
      <c r="C14" s="12">
        <v>0</v>
      </c>
      <c r="D14" s="44">
        <v>7.3</v>
      </c>
      <c r="E14" s="14">
        <f t="shared" si="0"/>
        <v>0</v>
      </c>
      <c r="F14" s="15">
        <v>0</v>
      </c>
      <c r="G14" s="15">
        <v>0</v>
      </c>
      <c r="H14" s="15">
        <f t="shared" si="9"/>
        <v>0</v>
      </c>
      <c r="I14" s="45">
        <v>0</v>
      </c>
      <c r="J14" s="15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47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4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47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4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47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400000</v>
      </c>
      <c r="D18" s="44">
        <v>1.1599999999999999</v>
      </c>
      <c r="E18" s="12">
        <f t="shared" si="0"/>
        <v>463999.99999999994</v>
      </c>
      <c r="F18" s="15">
        <v>74231</v>
      </c>
      <c r="G18" s="15">
        <v>418311</v>
      </c>
      <c r="H18" s="15">
        <f t="shared" si="9"/>
        <v>492542</v>
      </c>
      <c r="I18" s="45">
        <v>400000</v>
      </c>
      <c r="J18" s="15">
        <v>0</v>
      </c>
      <c r="K18" s="17">
        <f>H18+J18</f>
        <v>492542</v>
      </c>
      <c r="L18" s="18">
        <f t="shared" si="4"/>
        <v>0</v>
      </c>
      <c r="M18" s="19">
        <f t="shared" si="10"/>
        <v>463999.99999999994</v>
      </c>
      <c r="N18" s="20">
        <f t="shared" si="5"/>
        <v>1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892542</v>
      </c>
      <c r="V18" s="24">
        <f t="shared" si="8"/>
        <v>492542</v>
      </c>
      <c r="W18" s="20">
        <f t="shared" si="2"/>
        <v>2.2313550000000002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45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2271088</v>
      </c>
      <c r="D20" s="34"/>
      <c r="E20" s="35">
        <f t="shared" ref="E20:M20" si="11">SUM(E3:E19)</f>
        <v>3642610.2710054824</v>
      </c>
      <c r="F20" s="36">
        <f>SUM(F3:F19)</f>
        <v>239691</v>
      </c>
      <c r="G20" s="36">
        <f>SUM(G3:G19)</f>
        <v>582264</v>
      </c>
      <c r="H20" s="36">
        <f t="shared" si="11"/>
        <v>821955</v>
      </c>
      <c r="I20" s="48">
        <f t="shared" si="11"/>
        <v>2166872</v>
      </c>
      <c r="J20" s="36">
        <f t="shared" si="11"/>
        <v>0</v>
      </c>
      <c r="K20" s="37">
        <f t="shared" si="11"/>
        <v>821955</v>
      </c>
      <c r="L20" s="38">
        <f t="shared" si="11"/>
        <v>104216</v>
      </c>
      <c r="M20" s="38">
        <f t="shared" si="11"/>
        <v>3535348.5044317259</v>
      </c>
      <c r="N20" s="20">
        <f t="shared" si="5"/>
        <v>0.9705535979438864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2988827</v>
      </c>
      <c r="V20" s="39"/>
    </row>
    <row r="23" spans="1:23" x14ac:dyDescent="0.3">
      <c r="M23" s="49"/>
    </row>
  </sheetData>
  <conditionalFormatting sqref="W3:W19 N3:N20">
    <cfRule type="cellIs" dxfId="278" priority="7" operator="between">
      <formula>0.8</formula>
      <formula>1</formula>
    </cfRule>
    <cfRule type="cellIs" dxfId="277" priority="8" operator="lessThan">
      <formula>0.8</formula>
    </cfRule>
    <cfRule type="cellIs" dxfId="276" priority="9" operator="greaterThan">
      <formula>1</formula>
    </cfRule>
  </conditionalFormatting>
  <conditionalFormatting sqref="N13">
    <cfRule type="cellIs" dxfId="275" priority="4" operator="between">
      <formula>0.8</formula>
      <formula>1</formula>
    </cfRule>
    <cfRule type="cellIs" dxfId="274" priority="5" operator="lessThan">
      <formula>0.8</formula>
    </cfRule>
    <cfRule type="cellIs" dxfId="273" priority="6" operator="greaterThan">
      <formula>1</formula>
    </cfRule>
  </conditionalFormatting>
  <conditionalFormatting sqref="W13">
    <cfRule type="cellIs" dxfId="272" priority="1" operator="between">
      <formula>0.8</formula>
      <formula>1</formula>
    </cfRule>
    <cfRule type="cellIs" dxfId="271" priority="2" operator="lessThan">
      <formula>0.8</formula>
    </cfRule>
    <cfRule type="cellIs" dxfId="270" priority="3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40</vt:i4>
      </vt:variant>
    </vt:vector>
  </HeadingPairs>
  <TitlesOfParts>
    <vt:vector size="40" baseType="lpstr">
      <vt:lpstr>08-01- 23  à 16H</vt:lpstr>
      <vt:lpstr>09-01-23 à 16H</vt:lpstr>
      <vt:lpstr>10-01-23 à 16H</vt:lpstr>
      <vt:lpstr>11-01-23 à 16H</vt:lpstr>
      <vt:lpstr>15-01-23 à 16H</vt:lpstr>
      <vt:lpstr>16-01-23 à 16H</vt:lpstr>
      <vt:lpstr>18-01 -23  à 16H</vt:lpstr>
      <vt:lpstr>19-01-23 à 16H</vt:lpstr>
      <vt:lpstr>24-01-23  à 16H</vt:lpstr>
      <vt:lpstr>25-01-23 à 16H</vt:lpstr>
      <vt:lpstr>30-01-23 à 16H</vt:lpstr>
      <vt:lpstr>31-01-23 à 16H</vt:lpstr>
      <vt:lpstr>01-02-23 à 16H</vt:lpstr>
      <vt:lpstr>05-02-23 à 16H</vt:lpstr>
      <vt:lpstr>07-02-23 à 16H</vt:lpstr>
      <vt:lpstr>09-02-23 à 16H</vt:lpstr>
      <vt:lpstr>14-02-23 à  16H</vt:lpstr>
      <vt:lpstr>15-02-23 à  16H </vt:lpstr>
      <vt:lpstr>20-02-23 à  16H   </vt:lpstr>
      <vt:lpstr>21-02-23 à  16H    </vt:lpstr>
      <vt:lpstr>23-02-23 à  16H      </vt:lpstr>
      <vt:lpstr>26-02-23 à  16H        </vt:lpstr>
      <vt:lpstr>27-02-23 à  16H         </vt:lpstr>
      <vt:lpstr>05-03-23   à  16H           </vt:lpstr>
      <vt:lpstr>06-03-23     à    16H          </vt:lpstr>
      <vt:lpstr>12-03-23     à    16H        </vt:lpstr>
      <vt:lpstr>16-03-23     à    16H        </vt:lpstr>
      <vt:lpstr>19-03-23     à    16H        </vt:lpstr>
      <vt:lpstr>20-03-23     à    16H       </vt:lpstr>
      <vt:lpstr>21-03-23     à    16H      </vt:lpstr>
      <vt:lpstr>22-03-23     à    16H        </vt:lpstr>
      <vt:lpstr>23-03-23     à    16H        </vt:lpstr>
      <vt:lpstr>26-03-23     à    16H        </vt:lpstr>
      <vt:lpstr>27-03-23     à    16H      </vt:lpstr>
      <vt:lpstr>28-03-23     à    16H       </vt:lpstr>
      <vt:lpstr>29-03-23     à    16H       </vt:lpstr>
      <vt:lpstr>30-03-23     à    16H        </vt:lpstr>
      <vt:lpstr>02-04-23     à    16H        </vt:lpstr>
      <vt:lpstr>05 -04-23     à    16H        </vt:lpstr>
      <vt:lpstr>FEUIL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Fortas</dc:creator>
  <cp:lastModifiedBy>Mohamed Fortas</cp:lastModifiedBy>
  <dcterms:created xsi:type="dcterms:W3CDTF">2023-02-14T11:17:50Z</dcterms:created>
  <dcterms:modified xsi:type="dcterms:W3CDTF">2023-04-05T12:41:24Z</dcterms:modified>
</cp:coreProperties>
</file>