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2"/>
  <workbookPr/>
  <mc:AlternateContent xmlns:mc="http://schemas.openxmlformats.org/markup-compatibility/2006">
    <mc:Choice Requires="x15">
      <x15ac:absPath xmlns:x15ac="http://schemas.microsoft.com/office/spreadsheetml/2010/11/ac" url="https://d.docs.live.net/855953F30124FF2E/Documents/"/>
    </mc:Choice>
  </mc:AlternateContent>
  <xr:revisionPtr revIDLastSave="0" documentId="8_{F31FA155-BC9A-44AF-A4DB-8AA1FF511EB1}" xr6:coauthVersionLast="47" xr6:coauthVersionMax="47" xr10:uidLastSave="{00000000-0000-0000-0000-000000000000}"/>
  <bookViews>
    <workbookView minimized="1" xWindow="1125" yWindow="2325" windowWidth="18000" windowHeight="10433" xr2:uid="{1918389C-492D-43A0-AB44-9BF781728763}"/>
  </bookViews>
  <sheets>
    <sheet name="savedrecs" sheetId="1" r:id="rId1"/>
    <sheet name="Type of BCI" sheetId="2" r:id="rId2"/>
    <sheet name="Inv or non"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9" i="1" l="1"/>
  <c r="AE2" i="1"/>
  <c r="AN2" i="1"/>
  <c r="AE3" i="1"/>
  <c r="AN3" i="1"/>
  <c r="AE4" i="1"/>
  <c r="AN4" i="1"/>
  <c r="AE5" i="1"/>
  <c r="AN5" i="1"/>
  <c r="AE6" i="1"/>
  <c r="AN6" i="1"/>
  <c r="AE7" i="1"/>
  <c r="AN7" i="1"/>
  <c r="AE8" i="1"/>
  <c r="AN8" i="1"/>
  <c r="AN9" i="1"/>
  <c r="AE10" i="1"/>
  <c r="AN10" i="1"/>
  <c r="AE11" i="1"/>
  <c r="AN11" i="1"/>
  <c r="AE12" i="1"/>
  <c r="AN12" i="1"/>
  <c r="AE13" i="1"/>
  <c r="AN13" i="1"/>
  <c r="AE14" i="1"/>
  <c r="AN14" i="1"/>
  <c r="AE15" i="1"/>
  <c r="AN15" i="1"/>
  <c r="AE16" i="1"/>
  <c r="AN16" i="1"/>
  <c r="AE17" i="1"/>
  <c r="AN17" i="1"/>
  <c r="AE18" i="1"/>
  <c r="AN18" i="1"/>
  <c r="AE19" i="1"/>
  <c r="AN19" i="1"/>
  <c r="AE20" i="1"/>
  <c r="AN20" i="1"/>
  <c r="AE21" i="1"/>
  <c r="AN21" i="1"/>
  <c r="AE22" i="1"/>
  <c r="AN22" i="1"/>
  <c r="AE23" i="1"/>
  <c r="AN23" i="1"/>
  <c r="AE24" i="1"/>
  <c r="AN24" i="1"/>
  <c r="AE25" i="1"/>
  <c r="AN25" i="1"/>
  <c r="AE26" i="1"/>
  <c r="AN26" i="1"/>
  <c r="AE27" i="1"/>
  <c r="AN27" i="1"/>
  <c r="AN28" i="1"/>
  <c r="AE29" i="1"/>
  <c r="AN29" i="1"/>
  <c r="AE30" i="1"/>
  <c r="AN30" i="1"/>
  <c r="AE31" i="1"/>
  <c r="AN31" i="1"/>
  <c r="AE32" i="1"/>
  <c r="AN32" i="1"/>
  <c r="AE33" i="1"/>
  <c r="AN33" i="1"/>
  <c r="AE34" i="1"/>
  <c r="AN34" i="1"/>
  <c r="AE35" i="1"/>
  <c r="AN35" i="1"/>
  <c r="AE36" i="1"/>
  <c r="AN36" i="1"/>
  <c r="AE37" i="1"/>
  <c r="AN37" i="1"/>
  <c r="AE38" i="1"/>
  <c r="AN38" i="1"/>
  <c r="AE39" i="1"/>
  <c r="AN39" i="1"/>
  <c r="AE40" i="1"/>
  <c r="AN40" i="1"/>
  <c r="AE41" i="1"/>
  <c r="AN41" i="1"/>
  <c r="AE42" i="1"/>
  <c r="AN42" i="1"/>
  <c r="AE43" i="1"/>
  <c r="AN43" i="1"/>
  <c r="AE44" i="1"/>
  <c r="AN44" i="1"/>
  <c r="AE45" i="1"/>
  <c r="AN45" i="1"/>
  <c r="AE46" i="1"/>
  <c r="AN46" i="1"/>
  <c r="AE47" i="1"/>
  <c r="AN47" i="1"/>
  <c r="AE48" i="1"/>
  <c r="AN48" i="1"/>
  <c r="AE49" i="1"/>
  <c r="AN49" i="1"/>
  <c r="AE50" i="1"/>
  <c r="AN50" i="1"/>
  <c r="AE51" i="1"/>
  <c r="AN51" i="1"/>
  <c r="AE52" i="1"/>
  <c r="AN52" i="1"/>
  <c r="AE53" i="1"/>
  <c r="AN53" i="1"/>
  <c r="AE54" i="1"/>
  <c r="AN54" i="1"/>
  <c r="AE55" i="1"/>
  <c r="AN55" i="1"/>
  <c r="AE56" i="1"/>
  <c r="AN56" i="1"/>
  <c r="AE57" i="1"/>
  <c r="AN57" i="1"/>
  <c r="AE58" i="1"/>
  <c r="AN58" i="1"/>
  <c r="AE59" i="1"/>
  <c r="AN59" i="1"/>
  <c r="AE60" i="1"/>
  <c r="AN60" i="1"/>
  <c r="AE61" i="1"/>
  <c r="AN61" i="1"/>
  <c r="AE62" i="1"/>
  <c r="AN62" i="1"/>
  <c r="AE63" i="1"/>
  <c r="AN63" i="1"/>
  <c r="AE64" i="1"/>
  <c r="AN64" i="1"/>
  <c r="AE65" i="1"/>
  <c r="AN65" i="1"/>
  <c r="AE66" i="1"/>
  <c r="AN66" i="1"/>
  <c r="AE67" i="1"/>
  <c r="AN67" i="1"/>
  <c r="AE68" i="1"/>
  <c r="AN68" i="1"/>
  <c r="AE69" i="1"/>
  <c r="AN69" i="1"/>
  <c r="AE70" i="1"/>
  <c r="AN70" i="1"/>
  <c r="AE71" i="1"/>
  <c r="AN71" i="1"/>
  <c r="AE72" i="1"/>
  <c r="AN72" i="1"/>
  <c r="AE73" i="1"/>
  <c r="AN73" i="1"/>
  <c r="AE74" i="1"/>
  <c r="AN74" i="1"/>
  <c r="AE75" i="1"/>
  <c r="AN75" i="1"/>
  <c r="AE76" i="1"/>
  <c r="AN76" i="1"/>
  <c r="AE77" i="1"/>
  <c r="AN77" i="1"/>
  <c r="AE78" i="1"/>
  <c r="AN78" i="1"/>
  <c r="AE79" i="1"/>
  <c r="AN79" i="1"/>
  <c r="AE80" i="1"/>
  <c r="AN80" i="1"/>
  <c r="AE81" i="1"/>
  <c r="AN81" i="1"/>
  <c r="AE82" i="1"/>
  <c r="AN82" i="1"/>
  <c r="AE83" i="1"/>
  <c r="AN83" i="1"/>
  <c r="AE84" i="1"/>
  <c r="AN84" i="1"/>
  <c r="AE85" i="1"/>
  <c r="AN85" i="1"/>
  <c r="AE86" i="1"/>
  <c r="AN86" i="1"/>
  <c r="AE87" i="1"/>
  <c r="AN87" i="1"/>
  <c r="AE88" i="1"/>
  <c r="AN88" i="1"/>
  <c r="AE89" i="1"/>
  <c r="AN89" i="1"/>
  <c r="AE90" i="1"/>
  <c r="AN90" i="1"/>
  <c r="AE91" i="1"/>
  <c r="AN91" i="1"/>
  <c r="AE92" i="1"/>
  <c r="AN92" i="1"/>
  <c r="AE93" i="1"/>
  <c r="AN93" i="1"/>
  <c r="AE94" i="1"/>
  <c r="AN94" i="1"/>
  <c r="AE95" i="1"/>
  <c r="AN95" i="1"/>
  <c r="AE96" i="1"/>
  <c r="AN96" i="1"/>
  <c r="AE97" i="1"/>
  <c r="AN97" i="1"/>
  <c r="AE98" i="1"/>
  <c r="AN98" i="1"/>
  <c r="AE99" i="1"/>
  <c r="AN99" i="1"/>
  <c r="AE100" i="1"/>
  <c r="AN100" i="1"/>
  <c r="AE101" i="1"/>
  <c r="AN101" i="1"/>
</calcChain>
</file>

<file path=xl/sharedStrings.xml><?xml version="1.0" encoding="utf-8"?>
<sst xmlns="http://schemas.openxmlformats.org/spreadsheetml/2006/main" count="3345" uniqueCount="1563">
  <si>
    <t>Type of BCI</t>
  </si>
  <si>
    <t>Authors</t>
  </si>
  <si>
    <t>Book Editors</t>
  </si>
  <si>
    <t>Author Full Names</t>
  </si>
  <si>
    <t>Article Title</t>
  </si>
  <si>
    <t>Source Title</t>
  </si>
  <si>
    <t>Invasive/non-invasive</t>
  </si>
  <si>
    <t>Language</t>
  </si>
  <si>
    <t>Document Type</t>
  </si>
  <si>
    <t>Author Keywords</t>
  </si>
  <si>
    <t>Keywords Plus</t>
  </si>
  <si>
    <t>Abstract</t>
  </si>
  <si>
    <t>Addresses</t>
  </si>
  <si>
    <t>Affiliations</t>
  </si>
  <si>
    <t>Reprint Addresses</t>
  </si>
  <si>
    <t>Email Addresses</t>
  </si>
  <si>
    <t>Researcher Ids</t>
  </si>
  <si>
    <t>ORCIDs</t>
  </si>
  <si>
    <t>Cited References</t>
  </si>
  <si>
    <t>Cited Reference Count</t>
  </si>
  <si>
    <t>Times Cited, WoS Core</t>
  </si>
  <si>
    <t>Times Cited, All Databases</t>
  </si>
  <si>
    <t>Publication Date</t>
  </si>
  <si>
    <t>Publication Year</t>
  </si>
  <si>
    <t>Volume</t>
  </si>
  <si>
    <t>Issue</t>
  </si>
  <si>
    <t>Start Page</t>
  </si>
  <si>
    <t>End Page</t>
  </si>
  <si>
    <t>Article Number</t>
  </si>
  <si>
    <t>DOI</t>
  </si>
  <si>
    <t>DOI Link</t>
  </si>
  <si>
    <t>Book DOI</t>
  </si>
  <si>
    <t>Early Access Date</t>
  </si>
  <si>
    <t>Number of Pages</t>
  </si>
  <si>
    <t>WoS Categories</t>
  </si>
  <si>
    <t>Web of Science Index</t>
  </si>
  <si>
    <t>Research Areas</t>
  </si>
  <si>
    <t>Date of Export</t>
  </si>
  <si>
    <t>UT (Unique WOS ID)</t>
  </si>
  <si>
    <t>Web of Science Record</t>
  </si>
  <si>
    <t>EEG, NIRS</t>
  </si>
  <si>
    <t>Chaudhary, U; Birbaumer, N; Ramos-Murguialday, A</t>
  </si>
  <si>
    <t/>
  </si>
  <si>
    <t>Chaudhary, Ujwal; Birbaumer, Niels; Ramos-Murguialday, Ander</t>
  </si>
  <si>
    <t>Brain-computer interfaces for communication and rehabilitation</t>
  </si>
  <si>
    <t>NATURE REVIEWS NEUROLOGY</t>
  </si>
  <si>
    <t>non</t>
  </si>
  <si>
    <t>Review</t>
  </si>
  <si>
    <t>FUNCTIONAL ELECTRICAL-STIMULATION; AMYOTROPHIC-LATERAL-SCLEROSIS; SLOW CORTICAL POTENTIALS; INDUCED MOVEMENT THERAPY; LOCAL-FIELD POTENTIALS; PRIMATE MOTOR CORTEX; LOCKED-IN SYNDROME; REAL-TIME FMRI; LEARNED REGULATION; SELF-REGULATION</t>
  </si>
  <si>
    <t>Brain-computer interfaces (BCIs) use brain activity to control external devices, thereby enabling severely disabled patients to interact with the environment. A variety of invasive and noninvasive techniques for controlling BCIs have been explored, most notably EEG, and more recently, near-infrared spectroscopy. Assistive BCIs are designed to enable paralyzed patients to communicate or control external robotic devices, such as prosthetics; rehabilitative BCIs are designed to facilitate recovery of neural function. In this Review, we provide an overview of the development of BCIs and the current technology available before discussing experimental and clinical studies of BCIs. We first consider the use of BCIs for communication in patients who are paralyzed, particularly those with locked-in syndrome or complete locked-in syndrome as a result of amyotrophic lateral sclerosis. We then discuss the use of BCIs for motor rehabilitation after severe stroke and spinal cord injury. We also describe the possible neurophysiological and learning mechanisms that underlie the clinical efficacy of BCIs.</t>
  </si>
  <si>
    <t>[Chaudhary, Ujwal; Birbaumer, Niels; Ramos-Murguialday, Ander] Univ Tubingen, Inst Med Psychol &amp; Behav Neurobiol, Silcherstr 5, D-72076 Tubingen, Germany; [Birbaumer, Niels] Wyss Ctr Bio &amp; Neuroengn, Chenin Mines 9, CH-1202 Geneva, Switzerland; [Ramos-Murguialday, Ander] TECNALIA, Dept Hlth, Neural Engn Lab, Paseo Mikeletegi 1, San Sebastian 20009, Spain</t>
  </si>
  <si>
    <t>Eberhard Karls University of Tubingen; Eberhard Karls University Hospital</t>
  </si>
  <si>
    <t>Chaudhary, U; Ramos-Murguialday, A (corresponding author), Univ Tubingen, Inst Med Psychol &amp; Behav Neurobiol, Silcherstr 5, D-72076 Tubingen, Germany.;Ramos-Murguialday, A (corresponding author), TECNALIA, Dept Hlth, Neural Engn Lab, Paseo Mikeletegi 1, San Sebastian 20009, Spain.</t>
  </si>
  <si>
    <t>chaudharyujwal@gmail.com; ander.ramos@gmail.com</t>
  </si>
  <si>
    <t>Chaudhary, Ujwal/GLR-0455-2022; Ramos, Ander/JOZ-4341-2023</t>
  </si>
  <si>
    <t>Birbaumer, Niels/0000-0002-6786-5127; Ramos-Murguialday, Dr. Ander/0000-0002-1549-4029</t>
  </si>
  <si>
    <t>SEP</t>
  </si>
  <si>
    <t>10.1038/nrneurol.2016.113</t>
  </si>
  <si>
    <t>Neurosciences &amp; Neurology</t>
  </si>
  <si>
    <t>2025-07-08</t>
  </si>
  <si>
    <t>WOS:000382017000005</t>
  </si>
  <si>
    <t>EEG</t>
  </si>
  <si>
    <t>Abiri, R; Borhani, S; Sellers, EW; Jiang, Y; Zhao, XP</t>
  </si>
  <si>
    <t>Abiri, Reza; Borhani, Soheil; Sellers, Eric W.; Jiang, Yang; Zhao, Xiaopeng</t>
  </si>
  <si>
    <t>A comprehensive review of EEG-based brain-computer interface paradigms</t>
  </si>
  <si>
    <t>JOURNAL OF NEURAL ENGINEERING</t>
  </si>
  <si>
    <t>brain-computer interface; electroencephalography; BCI paradigm; classification</t>
  </si>
  <si>
    <t>AMYOTROPHIC-LATERAL-SCLEROSIS; HUMAN VOLUNTARY MOVEMENT; ERROR-RELATED POTENTIALS; MACHINE INTERFACE; MOTOR IMAGERY; CURSOR CONTROL; BCI SYSTEM; VISUOSPATIAL ATTENTION; MENTAL PROSTHESIS; EVOKED POTENTIALS</t>
  </si>
  <si>
    <t>Advances in brain science and computer technology in the past decade have led to exciting developments in brain-computer interface (BCI), thereby making BCI a top research area in applied science. The renaissance of BCI opens new methods of neurorehabilitation for physically disabled people (e.g. paralyzed patients and amputees) and patients with brain injuries (e.g. stroke patients). Recent technological advances such as wireless recording, machine learning analysis, and real-time temporal resolution have increased interest in electroencephalographic (EEG) based BCI approaches. Many BCI studies have focused on decoding EEG signals associated with whole-body kinematics/kinetics, motor imagery, and various senses. Thus, there is a need to understand the various experimental paradigms used in EEG-based BCI systems. Moreover, given that there are many available options, it is essential to choose the most appropriate BCI application to properly manipulate a neuroprosthetic or neurorehabilitation device. The current review evaluates EEG-based BCI paradigms regarding their advantages and disadvantages from a variety of perspectives. For each paradigm, various EEG decoding algorithms and classification methods are evaluated. The applications of these paradigms with targeted patients are summarized. Finally, potential problems with EEG-based BCI systems are discussed, and possible solutions are proposed.</t>
  </si>
  <si>
    <t>[Abiri, Reza] Univ Calif San Francisco, Dept Neurol, San Francisco, CA 94158 USA; [Abiri, Reza; Borhani, Soheil; Zhao, Xiaopeng] Univ Tennessee, Dept Mech Aerosp &amp; Biomed Engn, Knoxville, TN 37996 USA; [Sellers, Eric W.] East Tennessee State Univ, Dept Psychol, Johnson City, TN 37614 USA; [Jiang, Yang] Univ Kentucky, Coll Med, Dept Behav Sci, Lexington, KY 40356 USA</t>
  </si>
  <si>
    <t>University of California System; University of California San Francisco; University of Tennessee System; University of Tennessee Knoxville; East Tennessee State University; University of Kentucky</t>
  </si>
  <si>
    <t>Zhao, XP (corresponding author), Univ Tennessee, 313 Perkins Hall, Knoxville, TN 37996 USA.</t>
  </si>
  <si>
    <t>reza.abiri@ucsf.edu; sborhani@vols.utk.edu; sellers@etsu.edu; yjiang@uky.ed; xzhao9@utk.edu</t>
  </si>
  <si>
    <t>Zhao, Xiaopeng/A-4419-2008; Borhani, Soheil/L-7538-2019</t>
  </si>
  <si>
    <t>Zhao, Xiaopeng/0000-0003-1207-5379; JIANG, Yang/0000-0003-4589-0097; Borhani, Soheil/0000-0002-4887-1417</t>
  </si>
  <si>
    <t>FEB</t>
  </si>
  <si>
    <t>10.1088/1741-2552/aaf12e</t>
  </si>
  <si>
    <t>Engineering; Neurosciences &amp; Neurology</t>
  </si>
  <si>
    <t>WOS:000455843300001</t>
  </si>
  <si>
    <t>Pichiorri, F; Morone, G; Petti, M; Toppi, J; Pisotta, I; Molinari, M; Paolucci, S; Inghilleri, M; Astolfi, L; Cincotti, F; Mattia, D</t>
  </si>
  <si>
    <t>Pichiorri, Floriana; Morone, Giovanni; Petti, Manuela; Toppi, Jlenia; Pisotta, Iolanda; Molinari, Marco; Paolucci, Stefano; Inghilleri, Maurizio; Astolfi, Laura; Cincotti, Febo; Mattia, Donatella</t>
  </si>
  <si>
    <t xml:space="preserve"> Recovery</t>
  </si>
  <si>
    <t>ANNALS OF NEUROLOGY</t>
  </si>
  <si>
    <t>inv</t>
  </si>
  <si>
    <t>Article</t>
  </si>
  <si>
    <t>RANDOMIZED CONTROLLED-TRIAL; PARTIAL DIRECTED COHERENCE; INDEPENDENT COMPONENT ANALYSIS; MENTAL PRACTICE; CORTICOSPINAL EXCITABILITY; FUNCTIONAL CONNECTIVITY; CORTICAL CONNECTIVITY; REHABILITATION; POSTSTROKE; TIME</t>
  </si>
  <si>
    <t>ObjectiveMotor imagery (MI) is assumed to enhance poststroke motor recovery, yet its benefits are debatable. Brain-computer interfaces (BCIs) can provide instantaneous and quantitative measure of cerebral functions modulated by MI. The efficacy of BCI-monitored MI practice as add-on intervention to usual rehabilitation care was evaluated in a randomized controlled pilot study in subacute stroke patients. MethodsTwenty-eight hospitalized subacute stroke patients with severe motor deficits were randomized into 2 intervention groups: 1-month BCI-supported MI training (BCI group, n=14) and 1-month MI training without BCI support (control group; n=14). Functional and neurophysiological assessments were performed before and after the interventions, including evaluation of the upper limbs by Fugl-Meyer Assessment (FMA; primary outcome measure) and analysis of oscillatory activity and connectivity at rest, based on high-density electroencephalographic (EEG) recordings. ResultsBetter functional outcome was observed in the BCI group, including a significantly higher probability of achieving a clinically relevant increase in the FMA score (p&lt;0.03). Post-BCI training changes in EEG sensorimotor power spectra (ie, stronger desynchronization in the alpha and beta bands) occurred with greater involvement of the ipsilesional hemisphere in response to MI of the paralyzed trained hand. Also, FMA improvements (effectiveness of FMA) correlated with the changes (ie, post-training increase) at rest in ipsilesional intrahemispheric connectivity in the same bands (p&lt;0.05). InterpretationThe introduction of BCI technology in assisting MI practice demonstrates the rehabilitative potential of MI, contributing to significantly better motor functional outcomes in subacute stroke patients with severe motor impairments. Ann Neurol 2015;77:851-865</t>
  </si>
  <si>
    <t>[Pichiorri, Floriana; Morone, Giovanni; Petti, Manuela; Toppi, Jlenia; Pisotta, Iolanda; Molinari, Marco; Paolucci, Stefano; Astolfi, Laura; Cincotti, Febo; Mattia, Donatella] Fdn Santa Lucia, Inst Hospitalizat &amp; Sci Care, I-00179 Rome, Italy; [Pichiorri, Floriana; Inghilleri, Maurizio] Univ Roma La Sapienza, Dept Neurol &amp; Psychiat, I-00185 Rome, Italy; [Petti, Manuela; Toppi, Jlenia; Astolfi, Laura; Cincotti, Febo] Univ Roma La Sapienza, Antonio Ruberti Dept Comp Control &amp; Management En, I-00185 Rome, Italy</t>
  </si>
  <si>
    <t>IRCCS Santa Lucia; Sapienza University Rome; Sapienza University Rome</t>
  </si>
  <si>
    <t>Mattia, D (corresponding author), Fdn Santa Lucia, Neuroelect Imaging &amp; BCI Lab, IRCCS, Via Ardeatina 306, I-00179 Rome, Italy.</t>
  </si>
  <si>
    <t>d.mattia@hsantalucia.it</t>
  </si>
  <si>
    <t>; Cincotti, Febo/C-3664-2008; Mattia, Donatella/D-7569-2012; Molinari, Marco/A-9624-2010; Morone, Giovanni/AAN-2666-2020; Inghilleri, Maurizio/AAZ-6136-2020; Pisotta, Iolanda/Z-4542-2019; Astolfi, Laura/J-9235-2016; Morone, Giovanni/A-9561-2013; Petti, Manuela/K-1950-2016; Toppi, Jlenia/J-9134-2016; Pichiorri, Floriana/J-9997-2016</t>
  </si>
  <si>
    <t>Inghilleri, Maurizio/0000-0001-5365-3417; Cincotti, Febo/0000-0003-1898-6480; Mattia, Donatella/0000-0002-3092-2511; Molinari, Marco/0000-0001-9808-9688; Pisotta, Iolanda/0000-0002-6198-6438; Astolfi, Laura/0000-0002-1025-7526; Morone, Giovanni/0000-0003-3602-4197; Petti, Manuela/0000-0002-0149-161X; Toppi, Jlenia/0000-0002-8279-1699; Paolucci, Stefano/0000-0002-3105-1148; Pichiorri, Floriana/0000-0003-1225-7025</t>
  </si>
  <si>
    <t>MAY</t>
  </si>
  <si>
    <t>10.1002/ana.24390</t>
  </si>
  <si>
    <t>WOS:000353235400013</t>
  </si>
  <si>
    <t>Biasiucci, A; Leeb, R; Iturrate, I; Perdikis, S; Al-Khodairy, A; Corbet, T; Schnider, A; Schmidlin, T; Zhang, H; Bassolino, M; Viceic, D; Vuadens, P; Guggisberg, AG; Millán, JDR</t>
  </si>
  <si>
    <t>Biasiucci, A.; Leeb, R.; Iturrate, I.; Perdikis, S.; Al-Khodairy, A.; Corbet, T.; Schnider, A.; Schmidlin, T.; Zhang, H.; Bassolino, M.; Viceic, D.; Vuadens, P.; Guggisberg, A. G.; Millan, J. D. R.</t>
  </si>
  <si>
    <t>Brain-actuated functional electrical stimulation elicits lasting arm motor recovery after stroke</t>
  </si>
  <si>
    <t>NATURE COMMUNICATIONS</t>
  </si>
  <si>
    <t>DIRECTED TRANSFER-FUNCTION; COMPUTER-INTERFACE BCI; UPPER-EXTREMITY; PROPORTIONAL RECOVERY; MACHINE INTERFACE; PLASTICITY; REHABILITATION; MOVEMENT; PEOPLE; TETRAPLEGIA</t>
  </si>
  <si>
    <t>Brain-computer interfaces (BCI) are used in stroke rehabilitation to translate brain signals into intended movements of the paralyzed limb. However, the efficacy and mechanisms of BCI-based therapies remain unclear. Here we show that BCI coupled to functional electrical stimulation (FES) elicits significant, clinically relevant, and lasting motor recovery in chronic stroke survivors more effectively than sham FES. Such recovery is associated to quantitative signatures of functional neuroplasticity. BCI patients exhibit a significant functional recovery after the intervention, which remains 6-12 months after the end of therapy. Electroencephalography analysis pinpoints significant differences in favor of the BCI group, mainly consisting in an increase in functional connectivity between motor areas in the affected hemisphere. This increase is significantly correlated with functional improvement. Results illustrate how a BCI-FES therapy can drive significant functional recovery and purposeful plasticity thanks to contingent activation of body natural efferent and afferent pathways.</t>
  </si>
  <si>
    <t>[Biasiucci, A.; Leeb, R.; Iturrate, I.; Perdikis, S.; Corbet, T.; Zhang, H.; Millan, J. D. R.] Ecole Polytech Fed Lausanne, Ctr Neuroprosthet, Defitech Fdn Chair Brain Machine Interface, CH-1202 Geneva, Switzerland; [Biasiucci, A.; Leeb, R.; Iturrate, I.; Perdikis, S.; Corbet, T.; Zhang, H.; Millan, J. D. R.] Ecole Polytech Fed Lausanne, Inst Bioengn, CH-1202 Geneva, Switzerland; [Leeb, R.; Schmidlin, T.; Bassolino, M.; Viceic, D.] Ecole Polytech Fed Lausanne, Ctr Neuroprosthet, CH-1951 Sion, Switzerland; [Perdikis, S.] Wyss Ctr Bio &amp; Neuroengn, CH-1202 Geneva, Switzerland; [Al-Khodairy, A.; Vuadens, P.] SUVACare Clin Romande Readaptat, CH-1951 Sion, Switzerland; [Schnider, A.; Guggisberg, A. G.] Univ Hosp Geneva, Dept Clin Neurosci, Div Neurorehabil, CH-1211 Geneva, Switzerland</t>
  </si>
  <si>
    <t>Swiss Federal Institutes of Technology Domain; Ecole Polytechnique Federale de Lausanne; Swiss Federal Institutes of Technology Domain; Ecole Polytechnique Federale de Lausanne; Swiss Federal Institutes of Technology Domain; Ecole Polytechnique Federale de Lausanne; University of Geneva</t>
  </si>
  <si>
    <t>Millán, JDR (corresponding author), Ecole Polytech Fed Lausanne, Ctr Neuroprosthet, Defitech Fdn Chair Brain Machine Interface, CH-1202 Geneva, Switzerland.;Millán, JDR (corresponding author), Ecole Polytech Fed Lausanne, Inst Bioengn, CH-1202 Geneva, Switzerland.</t>
  </si>
  <si>
    <t>jose.millan@epfl.ch</t>
  </si>
  <si>
    <t>Iturrate, Inaki/B-2396-2018; Millan, Jose del R./F-1696-2011; Perdikis, Serafeim/AAK-5532-2021; Guggisberg, Adrian/H-7506-2012</t>
  </si>
  <si>
    <t>Millan, Jose del R./0000-0001-5819-1522; Guggisberg, Adrian/0000-0001-7178-7793; Biasiucci, Andrea/0000-0001-9639-0370; Bassolino, Michela/0000-0003-1728-6685; Perdikis, Serafeim/0000-0003-2033-2486</t>
  </si>
  <si>
    <t>JUN 20</t>
  </si>
  <si>
    <t>10.1038/s41467-018-04673-z</t>
  </si>
  <si>
    <t>Science &amp; Technology - Other Topics</t>
  </si>
  <si>
    <t>WOS:000435650800012</t>
  </si>
  <si>
    <t>Ang, KK; Chua, KSG; Phua, KS; Wang, CC; Chin, ZY; Kuah, CWK; Low, W; Guan, CT</t>
  </si>
  <si>
    <t>Ang, Kai Keng; Chua, Karen Sui Geok; Phua, Kok Soon; Wang, Chuanchu; Chin, Zheng Yang; Kuah, Christopher Wee Keong; Low, Wilson; Guan, Cuntai</t>
  </si>
  <si>
    <t>A Randomized Controlled Trial of EEG-Based Motor Imagery Brain-Computer Interface Robotic Rehabilitation for Stroke</t>
  </si>
  <si>
    <t>CLINICAL EEG AND NEUROSCIENCE</t>
  </si>
  <si>
    <t>stroke; rehabilitation; brain-computer interface; motor imagery; EEG</t>
  </si>
  <si>
    <t>HEMISPHERIC STROKE; ASSISTED THERAPY; RECOVERY; SYSTEM; BCI; IMPAIRMENT; DEVICES</t>
  </si>
  <si>
    <t>Electroencephalography (EEG)-based motor imagery (MI) brain-computer interface (BCI) technology has the potential to restore motor function by inducing activity-dependent brain plasticity. The purpose of this study was to investigate the efficacy of an EEG-based MI BCI system coupled with MIT-Manus shoulder-elbow robotic feedback (BCI-Manus) for subjects with chronic stroke with upper-limb hemiparesis. In this single-blind, randomized trial, 26 hemiplegic subjects (Fugl-Meyer Assessment of Motor Recovery After Stroke [FMMA] score, 4-40; 16 men; mean age, 51.4 years; mean stroke duration, 297.4 days), prescreened with the ability to use the MI BCI, were randomly allocated to BCI-Manus or Manus therapy, lasting 18 hours over 4 weeks. Efficacy was measured using upper-extremity FMMA scores at weeks 0, 2, 4 and 12. ElEG data from subjects allocated to BCI-Manus were quantified using the revised brain symmetry index (rBSI) and analyzed for correlation with the improvements in FMMA score. Eleven and 15 subjects underwent BCI-Manus and Manus therapy, respectively. One subject in the Manus group dropped out. Mean total FMMA scores at weeks 0, 2, 4, and 12 weeks improved for both groups: 26.3 +/- 10.3, 27.4 +/- 12.0, 30.8 +/- 13.8, and 31.5 +/- 13.5 for BCI-Manus and 26.6 +/- 18.9, 29.9 +/- 20.6, 32.9 +/- 21.4, and 33.9 +/- 20.2 for Manus, with no intergroup differences (P = .51). More subjects attained further gains in FMMA scores at week 12 from BCI-Manus (7 of 11 [63.6%]) than Manus (5 of 14 [35.7%]). A negative correlation was found between the rBSI and FMMA score improvement (P = .044). BCI-Manus therapy was well tolerated and not associated with adverse events. In conclusion, BCI-Manus therapy is effective and safe for arm rehabilitation after severe poststroke hemiparesis. Motor gains were comparable to those attained with intensive robotic therapy (1,040 repetitions/session) despite reduced arm exercise repetitions using EEG-based MI-triggered robotic feedback (136 repetitions/session). The correlation of rBSI with motor improvements suggests that the rBSI can be used as a prognostic measure for BCI-based stroke rehabilitation.</t>
  </si>
  <si>
    <t>[Ang, Kai Keng; Phua, Kok Soon; Wang, Chuanchu; Chin, Zheng Yang; Guan, Cuntai] Agcy Sci Technol &amp; Res, Inst Infocomm &amp; Res, Singapore, Singapore; [Chua, Karen Sui Geok; Kuah, Christopher Wee Keong] Tan Tock Seng Hosp, Rehabil Ctr, Dept Rehabil Med, Singapore, Singapore; [Low, Wilson] Tan Tock Seng Hosp, Clin Res Unit, Singapore, Singapore</t>
  </si>
  <si>
    <t>Agency for Science Technology &amp; Research (A*STAR); A*STAR - Institute for Infocomm Research (I2R); Tan Tock Seng Hospital; Tan Tock Seng Hospital</t>
  </si>
  <si>
    <t>Ang, KK (corresponding author), ASTAR, Inst Infocomm &amp; Res, 1 Fusionopolis Way,21-01 Connexis South Tower, Singapore 138632, Singapore.</t>
  </si>
  <si>
    <t>kkang@i2r.a-star.edu.sg</t>
  </si>
  <si>
    <t>Guan, Cuntai/G-7835-2016; Ang, Kai/F-1626-2016; Chin, Zheng Yang/CAH-5532-2022; Ang, Kai Keng/F-1626-2016</t>
  </si>
  <si>
    <t>Chua, Karen/0000-0001-9809-3425; Guan, Cuntai/0000-0002-0872-3276; Chin, Zheng Yang/0000-0001-8136-4671; Ang, Kai Keng/0000-0002-3053-6311</t>
  </si>
  <si>
    <t>OCT</t>
  </si>
  <si>
    <t>10.1177/1550059414522229</t>
  </si>
  <si>
    <t>Neurosciences &amp; Neurology; Psychiatry; Psychology</t>
  </si>
  <si>
    <t>WOS:000362527800005</t>
  </si>
  <si>
    <t>ECoG</t>
  </si>
  <si>
    <t>Benabid, AL; Costecalde, T; Eliseyev, A; Charvet, G; Verney, A; Karakas, S; Foerster, M; Lambert, A; Moriniere, B; Abroug, N; Schaeffer, MC; Moly, A; Sauter-Starace, F; Ratel, D; Moro, C; Torres-Martinez, N; Langar, ML; Oddoux, M; Polosan, M; Pezzani, S; Auboiroux, V; Aksenova, T; Mestais, C; Chabardes, S</t>
  </si>
  <si>
    <t>Benabid, Alim Louis; Costecalde, Thomas; Eliseyev, Andrey; Charvet, Guillaume; Verney, Alexandre; Karakas, Serpil; Foerster, Michael; Lambert, Aurelien; Moriniere, Boris; Abroug, Neil; Schaeffer, Marie-Caroline; Moly, Alexandre; Sauter-Starace, Fabien; Ratel, David; Moro, Cecile; Torres-Martinez, Napoleon; Langar, Lilia; Oddoux, Manuela; Polosan, Mircea; Pezzani, Stephane; Auboiroux, Vincent; Aksenova, Tetiana; Mestais, Corinne; Chabardes, Stephan</t>
  </si>
  <si>
    <t>An exoskeleton controlled by an epidural wireless brain-machine interface in a tetraplegic patient: a proof-of-concept demonstration</t>
  </si>
  <si>
    <t>LANCET NEUROLOGY</t>
  </si>
  <si>
    <t>semi</t>
  </si>
  <si>
    <t>CORTICAL CONTROL; MOTOR; RESTORATION; MOVEMENT</t>
  </si>
  <si>
    <t>Background Approximately 20% of traumatic cervical spinal cord injuries result in tetraplegia. Neuroprosthetics are being developed to manage this condition and thus improve the lives of patients. We aimed to test the feasibility of a semi-invasive technique that uses brain signals to drive an exoskeleton. Methods We recruited two participants at Clinatec research centre, associated with Grenoble University Hospital, Grenoble, France, into our ongoing clinical trial. Inclusion criteria were age 18-45 years, stability of neurological deficits, a need for additional mobility expressed by the patient, ambulatory or hospitalised monitoring, registration in the French social security system, and signed informed consent. The exclusion criteria were previous brain surgery, anticoagulant treatments, neuropsychological sequelae, depression, substance dependence or misuse, and contraindications to magnetoencephalography (MEG), EEG, or MRI. One participant was excluded because of a technical problem with the implants. The remaining participant was a 28-year-old man, who had tetraplegia following a C4-C5 spinal cord injury. Two bilateral wireless epidural recorders, each with 64 electrodes, were implanted over the upper limb sensorimotor areas of the brain. Epidural electrocorticographic (ECoG) signals were processed online by an adaptive decoding algorithm to send commands to effectors (virtual avatar or exoskeleton). Throughout the 24 months of the study, the patient did various mental tasks to progressively increase the number of degrees of freedom. Findings Between June 12,2017, and July 21,2019, the patient cortically controlled a programme that simulated walking and made bimanual, multi-joint, upper-limb movements with eight degrees of freedom during various reach-andtouch tasks and wrist rotations, using a virtual avatar at home (64.0% [SD 5.1] success) or an exoskeleton in the laboratory (70.9% [11.6] success). Compared with rnicroelectrodes, epidural ECoG is semi-invasive and has similar efficiency. The decoding models were reusable for up to approximately 7 weeks without recalibration. Interpretation These results showed long-term (24-month) activation of a four-limb neuroprosthetic exoskeleton by a complete brain-machine interface system using continuous, online epidural ECoG to decode brain activity in a tetraplegic patient. Up to eight degrees of freedom could be simultaneously controlled using a unique model, which was reusable without recalibration for up to about 7 weeks. Copyright (C) 2019 Elsevier Ltd. All rights reserved.</t>
  </si>
  <si>
    <t>[Benabid, Alim Louis; Costecalde, Thomas; Eliseyev, Andrey; Charvet, Guillaume; Verney, Alexandre; Karakas, Serpil; Foerster, Michael; Lambert, Aurelien; Moriniere, Boris; Abroug, Neil; Schaeffer, Marie-Caroline; Moly, Alexandre; Sauter-Starace, Fabien; Ratel, David; Moro, Cecile; Torres-Martinez, Napoleon; Langar, Lilia; Oddoux, Manuela; Pezzani, Stephane; Auboiroux, Vincent; Aksenova, Tetiana; Mestais, Corinne; Chabardes, Stephan] Univ Grenoble, Clinatec, LETI, CEA, MINATEC Campus, F-38000 Grenoble, France; [Benabid, Alim Louis; Langar, Lilia; Oddoux, Manuela; Polosan, Mircea; Pezzani, Stephane; Chabardes, Stephan] CHU Grenoble Alpes, Grenoble, France; [Verney, Alexandre; Moriniere, Boris; Abroug, Neil] CEA, LIST, DIASI, SRI, Gif Sur Yvette, France</t>
  </si>
  <si>
    <t>CEA; Communaute Universite Grenoble Alpes; Universite Grenoble Alpes (UGA); CHU Grenoble Alpes; Universite Paris Saclay; CEA</t>
  </si>
  <si>
    <t>Benabid, AL (corresponding author), Univ Grenoble, Clinatec, LETI, CEA, MINATEC Campus, F-38000 Grenoble, France.</t>
  </si>
  <si>
    <t>alimlouis@sfr.fr</t>
  </si>
  <si>
    <t>Eliseyev, Andrey/I-1434-2019; Polosan, Mircea/MGV-2270-2025; Torres, Napoleon/H-6182-2015; chabardes, stephan/D-8527-2019; Forster, Michael/Q-3361-2019; Benabid, Alim/Q-3506-2017; SAUTER-STARACE, Fabien/AAY-9542-2020</t>
  </si>
  <si>
    <t>Eliseyev, Andrey/0000-0002-0312-889X; Torres, Napoleon/0000-0003-3067-4172; chabardes, stephan/0000-0002-7930-1476; CHARVET, Guillaume/0000-0003-4938-9419; Aksenova, Tetiana/0000-0003-4007-2343; Karakas, Serpil/0009-0006-9842-7935;</t>
  </si>
  <si>
    <t>DEC</t>
  </si>
  <si>
    <t>10.1016/S1474-4422(19)30321-7</t>
  </si>
  <si>
    <t>WOS:000495892200017</t>
  </si>
  <si>
    <t>Frolov, AA; Mokienko, O; Lyukmanov, R; Biryukova, E; Kotov, S; Turbina, L; Nadareyshvily, G; Bushkova, Y</t>
  </si>
  <si>
    <t>Frolov, Alexander A.; Mokienko, Olesya; Lyukmanov, Roman; Biryukova, Elena; Kotov, Sergey; Turbina, Lydia; Nadareyshvily, Georgy; Bushkova, Yulia</t>
  </si>
  <si>
    <t>Post-stroke Rehabilitation Training with a Motor-Imagery-Based Brain-Computer Interface (BCI)-Controlled Hand Exoskeleton: A Randomized Controlled Multicenter Trial</t>
  </si>
  <si>
    <t>FRONTIERS IN NEUROSCIENCE</t>
  </si>
  <si>
    <t>brain-computer interface; motor imagery; rehabilitation; stroke; paresis; exoskeleton</t>
  </si>
  <si>
    <t>FUGL-MEYER ASSESSMENT; RECOVERY; STROKE; RELIABILITY; PERFORMANCE; IMPAIRMENT; SCALE; ARM</t>
  </si>
  <si>
    <t>Repeated use of brain-computer interfaces (BCIs) providing contingent sensory feedback of brain activity was recently proposed as a rehabilitation approach to restore motor function after stroke or spinal cord lesions. However, there are only a few clinical studies that investigate feasibility and effectiveness of such an approach. Here we report on a placebo-controlled, multicenter clinical trial that investigated whether stroke survivors with severe upper limb (UL) paralysis benefit from 10 BCI training sessions each lasting up to 40 min. A total of 74 patients participated: median time since stroke is 8 months, 25 and 75% quartiles [3.0; 13.0]; median severity of UL paralysis is 4.5 points [0.0; 30.0] as measured by the Action Research Arm Test, ARAT, and 19.5 points [11.0; 40.0] as measured by the Fugl-Meyer Motor Assessment, FMMA. Patients in the BCI group (n = 55) performed motor imagery of opening their affected hand. Motor imagery-related brain electroencephalographic activity was translated into contingent hand exoskeleton-driven opening movements of the affected hand. In a control group (n = 19), hand exoskeleton-driven opening movements of the affected hand were independent of brain electroencephalographic activity. Evaluation of the UL clinical assessments indicated that both groups improved, but only the BCI group showed an improvement in the ARAT's grasp score from 0 [0.0; 14.0] to 3.0 [0.0; 15.0] points (p &lt; 0.01) and pinch scores from 0.0 [0.0; 7.0] to 1.0 [0.0; 12.0] points (p &lt; 0.01). Upon training completion, 21.8% and 36.4% of the patients in the BCI group improved their ARAT and FMMA scores respectively. The corresponding numbers for the control group were 5.1% (ARAT) and 15.8% (FMMA). These results suggests that adding BCI control to exoskeleton-assisted physical therapy can improve post-stroke rehabilitation outcomes. Both maximum and mean values of the percentage of successfully decoded imagery-related EEG activity, were higher than chance level. A correlation between the classification accuracy and the improvement in the upper extremity function was found. An improvement of motor function was found for patients with different duration, severity and location of the stroke.</t>
  </si>
  <si>
    <t>[Frolov, Alexander A.; Mokienko, Olesya; Lyukmanov, Roman; Biryukova, Elena] Pirogov Russian Natl Res Med Univ, Res Inst Translat Med, Moscow, Russia; [Frolov, Alexander A.; Biryukova, Elena] Russian Acad Sci, Lab Math Neurobiol Learning, Inst Higher Nervous Act &amp; Neurophysiol, Moscow, Russia; [Mokienko, Olesya; Lyukmanov, Roman] Russian Acad Med Sci, Dept Neurorehabil &amp; Physiotherapy, Res Ctr Neurol, Moscow, Russia; [Kotov, Sergey; Turbina, Lydia] Vladimirsky Moscow Reg Res Clin Inst, Dept Neurol, Moscow, Russia; [Nadareyshvily, Georgy] Pirogov Russian Natl Res Med Univ, Med Fac, Moscow, Russia; [Bushkova, Yulia] Pirogov Russian Natl Res Med Univ, Res Inst Cerebrovasc Pathol &amp; Stroke, Moscow, Russia</t>
  </si>
  <si>
    <t>Pirogov Russian National Research Medical University; Institute of Higher Nervous Activity &amp; Neurophysiology of RAS; Russian Academy of Sciences; Research Center of Neurology; Russian Academy of Medical Sciences; Pirogov Russian National Research Medical University; Pirogov Russian National Research Medical University</t>
  </si>
  <si>
    <t>Mokienko, O (corresponding author), Pirogov Russian Natl Res Med Univ, Res Inst Translat Med, Moscow, Russia.;Mokienko, O (corresponding author), Russian Acad Med Sci, Dept Neurorehabil &amp; Physiotherapy, Res Ctr Neurol, Moscow, Russia.</t>
  </si>
  <si>
    <t>Lesya.md@yandex.ru</t>
  </si>
  <si>
    <t>Frolov, Alexander/C-8305-2014; Mokienko, Olesya/J-3210-2016; Kotov, Sergey/E-4451-2017; Lyukmanov, Roman/X-5954-2019</t>
  </si>
  <si>
    <t>Mokienko, Olesya/0000-0002-7826-5135; Lyukmanov, Roman/0000-0002-8671-5861</t>
  </si>
  <si>
    <t>JUL 20</t>
  </si>
  <si>
    <t>10.3389/fnins.2017.00400</t>
  </si>
  <si>
    <t>WOS:000406592400001</t>
  </si>
  <si>
    <t>Soekadar, SR; Birbaumer, N; Slutzky, MW; Cohen, LG</t>
  </si>
  <si>
    <t>Soekadar, Surjo R.; Birbaumer, Niels; Slutzky, Marc W.; Cohen, Leonardo G.</t>
  </si>
  <si>
    <t>Brain-machine interfaces in neurorehabilitation of stroke</t>
  </si>
  <si>
    <t>NEUROBIOLOGY OF DISEASE</t>
  </si>
  <si>
    <t>Brain machine interface (BMI); Neurorehabilitation; Stroke; Robotics; Assistive technology; Brain stimulation</t>
  </si>
  <si>
    <t>LOCAL-FIELD POTENTIALS; TRANSCRANIAL MAGNETIC STIMULATION; FUNCTIONAL ELECTRICAL-STIMULATION; MOTOR FUNCTION RECOVERY; UPPER-LIMB RECOVERY; REAL-TIME FMRI; COMPUTER-INTERFACE; SELF-REGULATION; ELECTROCORTICOGRAPHIC SIGNALS; REGIONAL BURDEN</t>
  </si>
  <si>
    <t>Stroke is among the leading causes of long-term disabilities leaving an increasing number of people with cognitive, affective and motor impairments depending on assistance in their daily life. While function after stroke can significantly improve in the first weeks and months, further recovery is often slow or non-existent in the more severe cases encompassing 30-50% of all stroke victims. The neurobiological mechanisms underlying recovery in those patients are incompletely understood. However, recent studies demonstrated the brain's remarkable capacity for functional and structural plasticity and recovery even in severe chronic stroke. As all established rehabilitation strategies require some remaining motor function, there is currently no standardized and accepted treatment for patients with complete chronic muscle paralysis. The development of brain-machine interfaces (BMIs) that translate brain activity into control signals of computers or external devices provides two new strategies to overcome stroke-related motor paralysis. First, BMIs can establish continuous high-dimensional brain-control of robotic devices or functional electric stimulation (FES) to assist in daily life activities (assistive BMI). Second, BMIs could facilitate neuroplasticity, thus enhancing motor learning and motor recovery (rehabilitative BMI). Advances in sensor technology, development of non-invasive and implantable wireless BMI-systems and their combination with brain stimulation, along with evidence for BMI systems' clinical efficacy suggest that BMI-related strategies will play an increasing role in neurorehabilitation of stroke. (C) 2014 The Authors. Published by Elsevier Inc.</t>
  </si>
  <si>
    <t>[Soekadar, Surjo R.] Univ Tubingen Hosp, Dept Psychiat &amp; Psychotherapy, Appl Neurotechnol Lab, Tubingen, Germany; [Soekadar, Surjo R.; Birbaumer, Niels] Univ Tubingen, Inst Med Psychol &amp; Behav Neurobiol, Tubingen, Germany; [Birbaumer, Niels] IRCCS, Osped San Camillo, Venice, Italy; [Slutzky, Marc W.] Northwestern Univ, Feinberg Sch Med, Chicago, IL 60611 USA; [Cohen, Leonardo G.] NIH, Human Cort Physiol &amp; Neurorehabil Sect, NINDS, Bethesda, MD 20892 USA</t>
  </si>
  <si>
    <t>Eberhard Karls University of Tubingen; Eberhard Karls University Hospital; Eberhard Karls University of Tubingen; Eberhard Karls University Hospital; IRCCS Ospedale San Camillo; Northwestern University; Feinberg School of Medicine; National Institutes of Health (NIH) - USA; NIH National Institute of Neurological Disorders &amp; Stroke (NINDS)</t>
  </si>
  <si>
    <t>Soekadar, SR (corresponding author), Univ Tubingen Hosp, Dept Psychiat &amp; Psychotherapy, Appl Neurotechnol Lab, Tubingen, Germany.</t>
  </si>
  <si>
    <t>surjo.soekadar@uni-tuebingen.de; niels.birbaumer@uni-tuebingen.de; mslutzky@northwestern.edu; cohenl@ninds.nih.gov</t>
  </si>
  <si>
    <t>Soekadar, Surjo/AAA-3801-2020; Slutzky, Marc/AAG-8197-2019</t>
  </si>
  <si>
    <t>Soekadar, Surjo R./0000-0003-1280-5538;</t>
  </si>
  <si>
    <t>NOV</t>
  </si>
  <si>
    <t>10.1016/j.nbd.2014.11.025</t>
  </si>
  <si>
    <t>WOS:000366230000017</t>
  </si>
  <si>
    <t>Lazarou, I; Nikolopoulos, S; Petrantonakis, PC; Kompatsiaris, I; Tsolaki, M</t>
  </si>
  <si>
    <t>Lazarou, Ioulietta; Nikolopoulos, Spiros; Petrantonakis, Panagiotis C.; Kompatsiaris, Ioannis; Tsolaki, Magda</t>
  </si>
  <si>
    <t>EEG-Based Brain-Computer Interfaces for Communication and Rehabilitation of People with Motor Impairment: A Novel Approach of the 21st Century</t>
  </si>
  <si>
    <t>FRONTIERS IN HUMAN NEUROSCIENCE</t>
  </si>
  <si>
    <t>brain-computer interfaces (BCI); electroencephalogram (EEG); slow cortical potentials (SCP); sensorimotor rhythms (SMR); P300; communication; rehabilitation; neuromuscular disorders (NMD)</t>
  </si>
  <si>
    <t>AMYOTROPHIC-LATERAL-SCLEROSIS; EVENT-RELATED DESYNCHRONIZATION; DIRECT-CURRENT STIMULATION; MACHINE INTERFACE; IMAGERY; BCI; HABITUATION; TECHNOLOGY; POTENTIALS; USABILITY</t>
  </si>
  <si>
    <t>People with severe neurological impairments face many challenges in sensorimotor functions and communication with the environment; therefore they have increased demand for advanced, adaptive and personalized rehabilitation. During the last several decades, numerous studies have developed brain-computer interfaces (BCIs) with the goals ranging from providing means of communication to functional rehabilitation. Here we review the research on non-invasive, electroencephalography (EEG)-based BCI systems for communication and rehabilitation. We focus on the approaches intended to help severely paralyzed and locked-in patients regain communication using three different BCI modalities: slow cortical potentials, sensorimotor rhythms and P300 potentials, as operational mechanisms. We also review BCI systems for restoration of motor function in patients with spinal cord injury and chronic stroke. We discuss the advantages and limitations of these approaches and the challenges that need to be addressed in the future.</t>
  </si>
  <si>
    <t>[Lazarou, Ioulietta; Nikolopoulos, Spiros; Petrantonakis, Panagiotis C.; Kompatsiaris, Ioannis; Tsolaki, Magda] Ctr Res &amp; Technol Hellas, Inst Informat Technol, Thessaloniki, Greece; [Lazarou, Ioulietta; Tsolaki, Magda] Aristotle Univ Thessaloniki, Univ Hosp AHEPA, Sch Med, Dept Neurol 1, Thessaloniki, Greece; [Lazarou, Ioulietta; Tsolaki, Magda] Greek Assoc Alzheimers Dis &amp; Related Disorders, Thessaloniki, Greece</t>
  </si>
  <si>
    <t>Centre for Research &amp; Technology Hellas; Aristotle University of Thessaloniki; Ahepa University Hospital</t>
  </si>
  <si>
    <t>Lazarou, I (corresponding author), Ctr Res &amp; Technol Hellas, Inst Informat Technol, Thessaloniki, Greece.;Lazarou, I (corresponding author), Aristotle Univ Thessaloniki, Univ Hosp AHEPA, Sch Med, Dept Neurol 1, Thessaloniki, Greece.;Lazarou, I (corresponding author), Greek Assoc Alzheimers Dis &amp; Related Disorders, Thessaloniki, Greece.</t>
  </si>
  <si>
    <t>iouliettalaz@iti.gr</t>
  </si>
  <si>
    <t>; Kompatsiaris, Ioannis/P-8594-2015; Petrantonakis, Panagiotis/L-2286-2018</t>
  </si>
  <si>
    <t>Tsolaki, Magda/0000-0002-2072-8010; Nikolopoulos, Spiros/0000-0002-1367-5133; Petrantonakis, Panagiotis/0000-0001-9631-4327; Lazarou, Ioulietta/0000-0001-5113-8366</t>
  </si>
  <si>
    <t>JAN 31</t>
  </si>
  <si>
    <t>10.3389/fnhum.2018.00014</t>
  </si>
  <si>
    <t>Neurosciences &amp; Neurology; Psychology</t>
  </si>
  <si>
    <t>WOS:000423709100001</t>
  </si>
  <si>
    <t>Mrachacz-Kersting, N; Jiang, N; Stevenson, AJT; Niazi, IK; Kostic, V; Pavlovic, A; Radovanovic, S; Djuric-Jovicic, M; Agosta, F; Dremstrup, K; Farina, D</t>
  </si>
  <si>
    <t>Mrachacz-Kersting, Natalie; Jiang, Ning; Stevenson, Andrew James Thomas; Niazi, Imran Khan; Kostic, Vladimir; Pavlovic, Aleksandra; Radovanovic, Sasa; Djuric-Jovicic, Milica; Agosta, Federica; Dremstrup, Kim; Farina, Dario</t>
  </si>
  <si>
    <t>Efficient neuroplasticity induction in chronic stroke patients by an associative brain-computer interface</t>
  </si>
  <si>
    <t>JOURNAL OF NEUROPHYSIOLOGY</t>
  </si>
  <si>
    <t>neuroplasticity; brain-computer interface; associativity; stroke; Hebb</t>
  </si>
  <si>
    <t>MOTOR-EVOKED-POTENTIALS; FUNCTIONAL ELECTRICAL-STIMULATION; STANCE PHASE; MUSCLE-ACTIVITY; ANKLE EXTENSOR; SOLEUS EMG; RECOVERY; IMAGERY; EXCITABILITY; RESPONSES</t>
  </si>
  <si>
    <t>Brain-computer interfaces (BCIs) have the potential to improve functionality in chronic stoke patients when applied over a large number of sessions. Here we evaluated the effect and the underlying mechanisms of three BCI training sessions in a double-blind sham-controlled design. The applied BCI is based on Hebbian principles of associativity that hypothesize that neural assemblies activated in a correlated manner will strengthen synaptic connections. Twenty-two chronic stroke patients were divided into two training groups. Movement-related cortical potentials (MRCPs) were detected by electroencephalography during repetitions of foot dorsiflexion. Detection triggered a single electrical stimulation of the common peroneal nerve timed so that the resulting afferent volley arrived at the peak negative phase of the MRCP (BCIassociative group) or randomly (BCInonassociative group). Fugl-Meyer motor assessment (FM), 10-m walking speed, foot and hand tapping frequency, diffusion tensor imaging (DTI) data, and the excitability of the corticospinal tract to the target muscle [tibialis anterior (TA)] were quantified. The TA motor evoked potential (MEP) increased significantly after the BCIassociative intervention, but not for the BCI (nonassociative) group. FM scores (0.8 +/- 0.46 point difference, P = 0.01), foot (but not finger) tapping frequency, and 10-m walking speed improved significantly for the BCIassociative group, indicating clinically relevant improvements. Corticospinal tract integrity on DTI did not correlate with clinical or physiological changes. For the BCI as applied here, the precise coupling between the brain command and the afferent signal was imperative for the behavioral, clinical, and neurophysiological changes reported. This association may become the driving principle for the design of BCI rehabilitation in the future. Indeed, no available BCIs can match this degree of functional improvement with such a short intervention.</t>
  </si>
  <si>
    <t>[Mrachacz-Kersting, Natalie; Stevenson, Andrew James Thomas; Niazi, Imran Khan; Dremstrup, Kim] Aalborg Univ, Dept Hlth Sci &amp; Technol, Ctr Sensory Motor Interact SMI, Fredrik Bajers Vej 7 D3, DK-9220 Aalborg O, Denmark; [Jiang, Ning; Farina, Dario] Univ Gottingen, Univ Med Ctr Gottingen, Bernstein Ctr Computat Neurosci, Bernstein Focus Neurotechnol Gottingen,Dept Neuro, D-37073 Gottingen, Germany; [Kostic, Vladimir; Pavlovic, Aleksandra; Radovanovic, Sasa] Univ Belgrade, Fac Med, Clin Ctr Serbia, Neurol Clin, Belgrade, Serbia; [Djuric-Jovicic, Milica] Sch Elect Engn ICEF, Innovat Ctr, Belgrade, Serbia; [Agosta, Federica] Univ Vita Salute San Raffaele, San Raffaele Sci Inst, Inst Expt Neurol, Neuroimaging Res Unit,Div Neurosci, Milan, Italy</t>
  </si>
  <si>
    <t>Aalborg University; University of Gottingen; UNIVERSITY GOTTINGEN HOSPITAL; Clinical Centre of Serbia; University of Belgrade; Vita-Salute San Raffaele University; IRCCS Ospedale San Raffaele</t>
  </si>
  <si>
    <t>Mrachacz-Kersting, N (corresponding author), Aalborg Univ, Dept Hlth Sci &amp; Technol, Ctr Sensory Motor Interact SMI, Fredrik Bajers Vej 7 D3, DK-9220 Aalborg O, Denmark.</t>
  </si>
  <si>
    <t>nm@hst.aau.dk</t>
  </si>
  <si>
    <t>Pavlovic, Aleksandra/W-2180-2018; Farina, Dario/AAB-2648-2019; Kostić, Vladimir/Q-6998-2018; Mrachacz-Kersting, Natalie/AAE-5064-2020; Jiang, Ning/H-1844-2011; Agosta, Federica/J-9908-2016; Stevenson, Andrew/F-9752-2019; Niazi, Imran Khan/M-3346-2019</t>
  </si>
  <si>
    <t>Pavlovic, Aleksandra M/0000-0002-5987-9828; Dremstrup, Kim/0000-0002-6970-0780; Jiang, Ning/0000-0003-1579-3114; Djuric-Jovicic, Milica/0009-0000-1376-0306; Mrachacz-Kersting, Natalie/0000-0003-2814-5351; Agosta, Federica/0000-0003-3121-4979; Stevenson, Andrew/0000-0003-1045-4738; Niazi, Imran Khan/0000-0001-8752-7224</t>
  </si>
  <si>
    <t>MAR 1</t>
  </si>
  <si>
    <t>10.1152/jn.00918.2015</t>
  </si>
  <si>
    <t>Neurosciences &amp; Neurology; Physiology</t>
  </si>
  <si>
    <t>WOS:000376057400022</t>
  </si>
  <si>
    <t>Bensmaia, SJ; Tyler, DJ; Micera, S</t>
  </si>
  <si>
    <t>Bensmaia, Sliman J.; Tyler, Dustin J.; Micera, Silvestro</t>
  </si>
  <si>
    <t>Restoration of sensory information via bionic hands</t>
  </si>
  <si>
    <t>NATURE BIOMEDICAL ENGINEERING</t>
  </si>
  <si>
    <t>PERIPHERAL NERVOUS-SYSTEM; CHRONIC NEURAL INTERFACE; SPINAL-CORD-INJURY; SOMATOTOPIC ORGANIZATION; TARGETED REINNERVATION; VIBRATORY ADAPTATION; TACTILE SIGNALS; PROSTHETIC HAND; MEDIAN NERVE; FEEDBACK</t>
  </si>
  <si>
    <t>This Review discusses non-invasive and invasive technologies for conveying artificial sensory feedback through bionic hands. Individuals who have lost the use of their hands because of amputation or spinal cord injury can use prosthetic hands to restore their independence. A dexterous prosthesis requires the acquisition of control signals that drive the movements of the robotic hand, and the transmission of sensory signals to convey information to the user about the consequences of these movements. In this Review, we describe non-invasive and invasive technologies for conveying artificial sensory feedback through bionic hands, and evaluate the technologies' long-term prospects.</t>
  </si>
  <si>
    <t>[Bensmaia, Sliman J.] Univ Chicago, Dept Organismal Biol &amp; Anat, 1025 E 57Th St, Chicago, IL 60637 USA; [Bensmaia, Sliman J.] Univ Chicago, Comm Computat Neurosci, Chicago, IL 60637 USA; [Bensmaia, Sliman J.] Univ Chicago, Grossman Inst Neurosci Quantitat Biol &amp; Human Beh, Chicago, IL 60637 USA; [Tyler, Dustin J.] Case Western Reserve Univ, Dept Biomed Engn, Cleveland, OH 44106 USA; [Tyler, Dustin J.] Louis Stokes Cleveland Vet Affairs Med Ctr, Cleveland, OH USA; [Micera, Silvestro] Scuola Super Sant Anna, BioRobot Inst, Pisa, Italy; [Micera, Silvestro] Ecole Polytech Fed Lausanne, Sch Engn, Ctr Neuroprosthet, Translat Neural Engn Lab, Lausanne, Switzerland; [Micera, Silvestro] Ecole Polytech Fed Lausanne, Inst Bioengn, Sch Engn, Lausanne, Switzerland</t>
  </si>
  <si>
    <t>University of Chicago; University of Chicago; University of Chicago; University System of Ohio; Case Western Reserve University; University System of Ohio; Case Western Reserve University; US Department of Veterans Affairs; Veterans Health Administration (VHA); Louis Stokes Cleveland Veterans Affairs Medical Center; Scuola Superiore Sant'Anna; Swiss Federal Institutes of Technology Domain; Ecole Polytechnique Federale de Lausanne; Swiss Federal Institutes of Technology Domain; Ecole Polytechnique Federale de Lausanne</t>
  </si>
  <si>
    <t>Bensmaia, SJ (corresponding author), Univ Chicago, Dept Organismal Biol &amp; Anat, 1025 E 57Th St, Chicago, IL 60637 USA.;Bensmaia, SJ (corresponding author), Univ Chicago, Comm Computat Neurosci, Chicago, IL 60637 USA.;Bensmaia, SJ (corresponding author), Univ Chicago, Grossman Inst Neurosci Quantitat Biol &amp; Human Beh, Chicago, IL 60637 USA.;Micera, S (corresponding author), Scuola Super Sant Anna, BioRobot Inst, Pisa, Italy.;Micera, S (corresponding author), Ecole Polytech Fed Lausanne, Sch Engn, Ctr Neuroprosthet, Translat Neural Engn Lab, Lausanne, Switzerland.;Micera, S (corresponding author), Ecole Polytech Fed Lausanne, Inst Bioengn, Sch Engn, Lausanne, Switzerland.</t>
  </si>
  <si>
    <t>sliman@uchicago.edu; silvestro.micera@epfl.ch</t>
  </si>
  <si>
    <t>; Tyler, Dustin/C-7995-2015; Micera, Silvestro/AAD-6630-2021</t>
  </si>
  <si>
    <t>Bensmaia, Sliman/0000-0003-4039-9135; Tyler, Dustin/0000-0002-2298-8510; Micera, Silvestro/0000-0003-4396-8217;</t>
  </si>
  <si>
    <t>APR</t>
  </si>
  <si>
    <t>10.1038/s41551-020-00630-8</t>
  </si>
  <si>
    <t>NOV 2020</t>
  </si>
  <si>
    <t>Engineering</t>
  </si>
  <si>
    <t>WOS:000592005200001</t>
  </si>
  <si>
    <t>Tariq, M; Trivailo, PM; Simic, M</t>
  </si>
  <si>
    <t>Tariq, Madiha; Trivailo, Pavel M.; Simic, Milan</t>
  </si>
  <si>
    <t>EEG-Based BCI Control Schemes for Lower-Limb Assistive-Robots</t>
  </si>
  <si>
    <t>brain-computer interface (BCI); electroencephalography (EEG); spinal cord injury (SCI); exoskeletons; orthosis; assistive-robot devices</t>
  </si>
  <si>
    <t>BRAIN-COMPUTER-INTERFACE; MOTOR IMAGERY; MUSCLE SYNERGIES; ACTUATED WHEELCHAIR; HUMANOID ROBOT; CORTEX; WALKING; CLASSIFICATION; VOLUNTARY; SYSTEMS</t>
  </si>
  <si>
    <t>Over recent years, brain-computer interface (BCI) has emerged as an alternative communication system between the human brain and an output device. Deciphered intents, after detecting electrical signals from the human scalp, are translated into control commands used to operate external devices, computer displays and virtual objects in the real-time. BCI provides an augmentative communication by creating a muscle-free channel between the brain and the output devices, primarily for subjects having neuromotor disorders, or trauma to nervous system, notably spinal cord injuries (SCI), and subjects with unaffected sensorimotor functions but disarticulated or amputated residual limbs. This review identifies the potentials of electroencephalography (EEG) based BCI applications for locomotion and mobility rehabilitation. Patients could benefit from its advancements such as wearable lower-limb (LL) exoskeletons, orthosis, prosthesis, wheelchairs, and assistive-robot devices. The EEG communication signals employed by the aforementioned applications that also provide feasibility for future development in the field are sensorimotor rhythms (SMR), event-related potentials (ERP) and visual evoked potentials (VEP). The review is an effort to progress the development of user's mental task related to LL for BCI reliability and confidence measures. As a novel contribution, the reviewed BCI control paradigms for wearable LL and assistive-robots are presented by a general control framework fitting in hierarchical layers. It reflects informatic interactions, between the user, the BCI operator, the shared controller, the robotic device and the environment. Each sub layer of the BCI operator is discussed in detail, highlighting the feature extraction, classification and execution methods employed by the various systems. All applications' key features and their interaction with the environment are reviewed for the EEG-based activity mode recognition, and presented in form of a table. It is suggested to structure EEG-BCI controlled LL assistive devices within the presented framework, for future generation of intent-based multifunctional controllers. Despite the development of controllers, for BCI-based wearable or assistive devices that can seamlessly integrate user intent, practical challenges associated with such systems exist and have been discerned, which can be constructive for future developments in the field.</t>
  </si>
  <si>
    <t>[Tariq, Madiha; Trivailo, Pavel M.; Simic, Milan] RMIT Univ Melbourne, Sch Engn, Melbourne, Vic, Australia</t>
  </si>
  <si>
    <t>Royal Melbourne Institute of Technology (RMIT)</t>
  </si>
  <si>
    <t>Simic, M (corresponding author), RMIT Univ Melbourne, Sch Engn, Melbourne, Vic, Australia.</t>
  </si>
  <si>
    <t>milan.simic@rmit.edu.au</t>
  </si>
  <si>
    <t>; Simic, Milan/U-9332-2017; Simic, Milan/AAF-7308-2020; TRIVAILO, Pavel/B-6335-2013</t>
  </si>
  <si>
    <t>Tariq, Madiha/0000-0002-1005-7284; Simic, Milan/0000-0002-3403-4765; TRIVAILO, Pavel M./0000-0002-3129-8044;</t>
  </si>
  <si>
    <t>AUG 6</t>
  </si>
  <si>
    <t>10.3389/fnhum.2018.00312</t>
  </si>
  <si>
    <t>WOS:000440825700001</t>
  </si>
  <si>
    <t>fNIRS</t>
  </si>
  <si>
    <t>Chaudhary, U; Xia, B; Silvoni, S; Cohen, LG; Birbaumer, N</t>
  </si>
  <si>
    <t>Chaudhary, Ujwal; Xia, Bin; Silvoni, Stefano; Cohen, Leonardo G.; Birbaumer, Niels</t>
  </si>
  <si>
    <t>RETRACTED: Brain-Computer Interface-Based Communication in the Completely Locked-In State (Publication with Expression of Concern. See vol. 17, 2019) (Retracted article. See vol. 17, 2019)</t>
  </si>
  <si>
    <t>PLOS BIOLOGY</t>
  </si>
  <si>
    <t>Article; Retracted Publication</t>
  </si>
  <si>
    <t>AMYOTROPHIC-LATERAL-SCLEROSIS; SLOW CORTICAL POTENTIALS; SELF-REGULATION; EEG ALPHA; ALS; OSCILLATIONS; PERFORMANCE; MOVEMENT; PATIENT; PEOPLE</t>
  </si>
  <si>
    <t>Despite partial success, communication has remained impossible for persons suffering from complete motor paralysis but intact cognitive and emotional processing, a state called complete locked-in state (CLIS). Based on a motor learning theoretical context and on the failure of neuroelectric brain-computer interface (BCI) communication attempts in CLIS, we here report BCI communication using functional near-infrared spectroscopy (fNIRS) and an implicit attentional processing procedure. Four patients suffering from advanced amyotrophic lateral sclerosis (ALS)-two of them in permanent CLIS and two entering the CLIS with-out reliable means of communication - learned to answer personal questions with known answers and open questions all requiring a yesor no thought using frontocentral oxygenation changes measured with fNIRS. Three patients completed more than 46 sessions spread over several weeks, and one patient (patient W) completed 20 sessions. Online fNIRS classification of personal questions with known answers and open questions using linear support vector machine (SVM) resulted in an above-chance-level correct response rate over 70%. Electroencephalographic oscillations and electrooculographic signals did not exceed the chance-level threshold for correct communication despite occasional differences between the physiological signals representing a yes or no response. However, electro-encephalogram (EEG) changes in the theta-frequency band correlated with inferior communication performance, probably because of decreased vigilance and attention. If replicated with ALS patients in CLIS, these positive results could indicate the first step towards abolition of complete locked-in states, at least for ALS.</t>
  </si>
  <si>
    <t>[Chaudhary, Ujwal; Birbaumer, Niels] Univ Tubingen, Inst Med Psychol &amp; Behav Neurobiol, Tubingen, Germany; [Xia, Bin] Shanghai Maritime Univ, Shanghai, Peoples R China; [Silvoni, Stefano] Cent Inst Mental Hlth, Dept Cognit &amp; Clin Neurosci, Mannheim, Germany; [Cohen, Leonardo G.] NINDS, Human Cort Physiol &amp; Stroke Neurorehabil Sect, NIH, Bldg 36,Rm 4D04, Bethesda, MD 20892 USA; [Birbaumer, Niels] Osped San Camillo, IRCCS, Venice, Italy; [Birbaumer, Niels] Wyss Ctr Bio &amp; Neuroengn, Geneva, Switzerland</t>
  </si>
  <si>
    <t>Eberhard Karls University of Tubingen; Eberhard Karls University Hospital; Shanghai Maritime University; Central Institute of Mental Health; National Institutes of Health (NIH) - USA; NIH National Institute of Neurological Disorders &amp; Stroke (NINDS); IRCCS Ospedale San Camillo</t>
  </si>
  <si>
    <t>Chaudhary, U; Birbaumer, N (corresponding author), Univ Tubingen, Inst Med Psychol &amp; Behav Neurobiol, Tubingen, Germany.;Birbaumer, N (corresponding author), Osped San Camillo, IRCCS, Venice, Italy.;Birbaumer, N (corresponding author), Wyss Ctr Bio &amp; Neuroengn, Geneva, Switzerland.</t>
  </si>
  <si>
    <t>chaudharyujwal@gmail.com; niels.birbaumer@uni-tuebingen.de</t>
  </si>
  <si>
    <t>Chaudhary, Ujwal/GLR-0455-2022; silvoni, stefano/LTF-6027-2024</t>
  </si>
  <si>
    <t>Birbaumer, Niels/0000-0002-6786-5127</t>
  </si>
  <si>
    <t>JAN</t>
  </si>
  <si>
    <t>e100593</t>
  </si>
  <si>
    <t>10.1371/journal.pbio.1002593</t>
  </si>
  <si>
    <t>Biochemistry &amp; Molecular Biology; Life Sciences &amp; Biomedicine - Other Topics</t>
  </si>
  <si>
    <t>WOS:000393787500011</t>
  </si>
  <si>
    <t>Tayeb, Z; Fedjaev, J; Ghaboosi, N; Richter, C; Everding, L; Qu, XW; Wu, YY; Cheng, G; Conradt, J</t>
  </si>
  <si>
    <t>Tayeb, Zied; Fedjaev, Juri; Ghaboosi, Nejla; Richter, Christoph; Everding, Lukas; Qu, Xingwei; Wu, Yingyu; Cheng, Gordon; Conradt, Joerg</t>
  </si>
  <si>
    <t>Validating Deep Neural Networks for Online Decoding of Motor Imagery Movements from EEG Signals</t>
  </si>
  <si>
    <t>SENSORS</t>
  </si>
  <si>
    <t>Brain-Computer Interfaces; spectrogram-based convolutional neural network model (pCNN); Deep Learning; electroencephalography (EEG); long short-term memory (LSTM); recurrent convolutional neural network (RCNN)</t>
  </si>
  <si>
    <t>Non-invasive, electroencephalography (EEG)-based brain-computer interfaces (BCIs) on motor imagery movements translate the subject's motor intention into control signals through classifying the EEG patterns caused by different imagination tasks, e.g., hand movements. This type of BCI has been widely studied and used as an alternative mode of communication and environmental control for disabled patients, such as those suffering from a brainstem stroke or a spinal cord injury (SCI). Notwithstanding the success of traditional machine learning methods in classifying EEG signals, these methods still rely on hand-crafted features. The extraction of such features is a difficult task due to the high non-stationarity of EEG signals, which is a major cause by the stagnating progress in classification performance. Remarkable advances in deep learning methods allow end-to-end learning without any feature engineering, which could benefit BCI motor imagery applications. We developed three deep learning models: (1) A long short-term memory (LSTM); (2) a spectrogram-based convolutional neural network model (CNN); and (3) a recurrent convolutional neural network (RCNN), for decoding motor imagery movements directly from raw EEG signals without (any manual) feature engineering. Results were evaluated on our own publicly available, EEG data collected from 20 subjects and on an existing dataset known as 2b EEG dataset from BCI Competition IV. Overall, better classification performance was achieved with deep learning models compared to state-of-the art machine learning techniques, which could chart a route ahead for developing new robust techniques for EEG signal decoding. We underpin this point by demonstrating the successful real-time control of a robotic arm using our CNN based BCI.</t>
  </si>
  <si>
    <t>[Tayeb, Zied; Cheng, Gordon] Tech Univ Munich, Inst Cognit Syst, D-80333 Munich, Germany; [Tayeb, Zied; Fedjaev, Juri; Richter, Christoph; Everding, Lukas; Qu, Xingwei; Wu, Yingyu; Conradt, Joerg] Tech Univ Munich, Neurosci Syst Theory, Dept Elect &amp; Comp Engn, D-80333 Munich, Germany; [Ghaboosi, Nejla] Integrated Res, Res &amp; Dev, Sydney, NSW 2060, Australia</t>
  </si>
  <si>
    <t>Technical University of Munich; Technical University of Munich</t>
  </si>
  <si>
    <t>Tayeb, Z (corresponding author), Tech Univ Munich, Inst Cognit Syst, D-80333 Munich, Germany.;Tayeb, Z (corresponding author), Tech Univ Munich, Neurosci Syst Theory, Dept Elect &amp; Comp Engn, D-80333 Munich, Germany.</t>
  </si>
  <si>
    <t>zied.tayeb@tum.de; j.fedjaev@gmail.com; nejla.ghaboosi@gmail.com; c.richter@tum.de; lukas.everding@tum.de; ga62gis@mytum.de; ga62guz@mytum.de; gordon@tum.de; conradt@tum.de</t>
  </si>
  <si>
    <t>Wu, Yingyu/J-3723-2019; Cheng, Gordon/AAH-3554-2020; Richter, Christoph/A-6172-2013; Conradt, Jörg/IRZ-9023-2023</t>
  </si>
  <si>
    <t>Conradt, Jorg/0000-0001-5998-9640; Cheng, Gordon/0000-0003-0770-8717; Richter, Christoph/0000-0002-6591-1118; Tayeb, Zied/0000-0003-3257-0211;</t>
  </si>
  <si>
    <t>JAN 1</t>
  </si>
  <si>
    <t>10.3390/s19010210</t>
  </si>
  <si>
    <t>Chemistry; Engineering; Instruments &amp; Instrumentation</t>
  </si>
  <si>
    <t>WOS:000458574600210</t>
  </si>
  <si>
    <t>EEG, fMRI</t>
  </si>
  <si>
    <t>Zich, C; Debener, S; Kranczioch, C; Bleichner, MG; Gutberlet, I; De Vos, M</t>
  </si>
  <si>
    <t>Zich, Catharina; Debener, Stefan; Kranczioch, Cornelia; Bleichner, Martin G.; Gutberlet, Ingmar; De Vos, Maarten</t>
  </si>
  <si>
    <t>Real-time EEG feedback during simultaneous EEG-fMRI identifies the cortical signature of motor imagery</t>
  </si>
  <si>
    <t>NEUROIMAGE</t>
  </si>
  <si>
    <t>Brain-computer interface (BCI); BCI illiteracy; Concurrent EEG-fMRI; Motor imagery</t>
  </si>
  <si>
    <t>BRAIN-COMPUTER COMMUNICATION; SINGLE-TRIAL EEG; CORTEX ACTIVITY; SELF-REGULATION; FUNCTIONAL MRI; INTERFACE BCI; WIRELESS EEG; STROKE; NEUROFEEDBACK; PERFORMANCE</t>
  </si>
  <si>
    <t>Motor imagery (MI) combined with real-time electroencephalogram (EEG) feedback is a popular approach for steering brain-computer interfaces (BCI). MI BCI has been considered promising as add-on therapy to support motor recovery after stroke. Yet whether EEG neurofeedback indeed targets specific sensorimotor activation patterns cannot be unambiguously inferred from EEG alone. We combined MI EEG neurofeedback with concurrent and continuous functional magnetic resonance imaging (fMRI) to characterize the relationship between MI EEG neurofeedback and activation in cortical sensorimotor areas. EEG signals were corrected online from interfering MRI gradient and ballistocardiogram artifacts, enabling the delivery of real-time EEG feedback. Significantly enhanced task-specific brain activity during feedback compared to no feedback blocks was present in EEG and fMRI. Moreover, the contralateral MI related decrease in EEG sensorimotor rhythm amplitude correlated inversely with fMRI activation in the contralateral sensorimotor areas, whereas a lateralized fMRI pattern did not necessarily go along with a lateralized EEG pattern. Together, the findings indicate a complex relationship between MI EEG signals and sensorimotor cortical activity, whereby both are similarly modulated by EEG neurofeedback. This finding supports the potential of MI EEG neurofeedback for motor rehabilitation and helps to better understand individual differences in MI BCI performance. (C) 2015 Elsevier Inc. All rights reserved.</t>
  </si>
  <si>
    <t>[Zich, Catharina; Debener, Stefan; Kranczioch, Cornelia; Bleichner, Martin G.] Carl von Ossietzky Univ Oldenburg, European Med Sch, Neuropsychol Lab, Dept Psychol, D-26111 Oldenburg, Germany; [Debener, Stefan; Bleichner, Martin G.; De Vos, Maarten] Carl von Ossietzky Univ Oldenburg, Cluster Excellence Hearing4All, D-26111 Oldenburg, Germany; [Gutberlet, Ingmar] BlindSight GmbH, Schlitz, Germany; [De Vos, Maarten] Carl von Ossietzky Univ Oldenburg, European Med Sch, Methods Neurocognit Psychol Lab, Dept Psychol, D-26111 Oldenburg, Germany; [De Vos, Maarten] Univ Oxford, Dept Engn Sci, Inst Biomed Engn, Oxford OX1 3PJ, England</t>
  </si>
  <si>
    <t>Carl von Ossietzky Universitat Oldenburg; Carl von Ossietzky Universitat Oldenburg; Carl von Ossietzky Universitat Oldenburg; University of Oxford</t>
  </si>
  <si>
    <t>Zich, C (corresponding author), Carl von Ossietzky Univ Oldenburg, European Med Sch, Neuropsychol Lab, Dept Psychol, D-26111 Oldenburg, Germany.</t>
  </si>
  <si>
    <t>catharina.zich@uni-oldenburg.de</t>
  </si>
  <si>
    <t>; Bleichner, Martin/AAV-2585-2021; Kranczioch, Cornelia/A-3297-2009; Zich, Catharina/AAN-8289-2021; De Vos, Maarten/Q-4650-2018</t>
  </si>
  <si>
    <t>ZICH, CATHARINA/0000-0002-0705-9297; Bleichner, Martin/0000-0001-6933-9238; Debener, Stefan/0000-0003-4265-5542; De Vos, Maarten/0000-0002-3482-5145</t>
  </si>
  <si>
    <t>JUL 1</t>
  </si>
  <si>
    <t>10.1016/j.neuroimage.2015.04.020</t>
  </si>
  <si>
    <t>Neurosciences &amp; Neurology; Radiology, Nuclear Medicine &amp; Medical Imaging</t>
  </si>
  <si>
    <t>WOS:000355002900039</t>
  </si>
  <si>
    <t>Baniqued, PDE; Stanyer, EC; Awais, M; Alazmani, A; Jackson, AE; Mon-Williams, MA; Mushtaq, F; Holt, RJ</t>
  </si>
  <si>
    <t>Baniqued, Paul Dominick E.; Stanyer, Emily C.; Awais, Muhammad; Alazmani, Ali; Jackson, Andrew E.; Mon-Williams, Mark A.; Mushtaq, Faisal; Holt, Raymond J.</t>
  </si>
  <si>
    <t>Brain-computer interface robotics for hand rehabilitation after stroke: a systematic review</t>
  </si>
  <si>
    <t>JOURNAL OF NEUROENGINEERING AND REHABILITATION</t>
  </si>
  <si>
    <t>Brain-computer interface; EEG; Robotics; Rehabilitation; Motor imagery; Stroke</t>
  </si>
  <si>
    <t>MOTOR IMAGERY; UPPER-LIMB; MENTAL REPRESENTATION; MACHINE INTERFACE; EXOSKELETON; RECOVERY; PLASTICITY; PATTERNS; THERAPY; DESYNCHRONIZATION</t>
  </si>
  <si>
    <t>BackgroundHand rehabilitation is core to helping stroke survivors regain activities of daily living. Recent studies have suggested that the use of electroencephalography-based brain-computer interfaces (BCI) can promote this process. Here, we report the first systematic examination of the literature on the use of BCI-robot systems for the rehabilitation of fine motor skills associated with hand movement and profile these systems from a technical and clinical perspective.MethodsA search for January 2010-October 2019 articles using Ovid MEDLINE, Embase, PEDro, PsycINFO, IEEE Xplore and Cochrane Library databases was performed. The selection criteria included BCI-hand robotic systems for rehabilitation at different stages of development involving tests on healthy participants or people who have had a stroke. Data fields include those related to study design, participant characteristics, technical specifications of the system, and clinical outcome measures.Results30 studies were identified as eligible for qualitative review and among these, 11 studies involved testing a BCI-hand robot on chronic and subacute stroke patients. Statistically significant improvements in motor assessment scores relative to controls were observed for three BCI-hand robot interventions. The degree of robot control for the majority of studies was limited to triggering the device to perform grasping or pinching movements using motor imagery. Most employed a combination of kinaesthetic and visual response via the robotic device and display screen, respectively, to match feedback to motor imagery.Conclusion19 out of 30 studies on BCI-robotic systems for hand rehabilitation report systems at prototype or pre-clinical stages of development. We identified large heterogeneity in reporting and emphasise the need to develop a standard protocol for assessing technical and clinical outcomes so that the necessary evidence base on efficiency and efficacy can be developed.</t>
  </si>
  <si>
    <t>[Baniqued, Paul Dominick E.; Alazmani, Ali; Jackson, Andrew E.; Holt, Raymond J.] Univ Leeds, Sch Mech Engn, Leeds LS2 9JT, W Yorkshire, England; [Stanyer, Emily C.; Awais, Muhammad; Mon-Williams, Mark A.; Mushtaq, Faisal] Univ Leeds, Sch Psychol, Leeds LS2 9JZ, W Yorkshire, England</t>
  </si>
  <si>
    <t>University of Leeds; University of Leeds</t>
  </si>
  <si>
    <t>Mushtaq, F (corresponding author), Univ Leeds, Sch Psychol, Leeds LS2 9JZ, W Yorkshire, England.</t>
  </si>
  <si>
    <t>f.mushtaq@leeds.ac.uk</t>
  </si>
  <si>
    <t>Mushtaq, Faisal/H-4800-2019; Stanyer, Emily Charlotte/JEZ-3303-2023; Stanyer, Emily/JEZ-3303-2023; Awais, Muhammad/HCI-3725-2022; Jackson, Andrew/MZQ-3462-2025</t>
  </si>
  <si>
    <t>Mon-Williams, Mark/0000-0001-7595-8545; Awais, Muhammad/0000-0001-6421-9245; Stanyer, Emily Charlotte/0000-0002-7672-5652;</t>
  </si>
  <si>
    <t>JAN 23</t>
  </si>
  <si>
    <t>10.1186/s12984-021-00820-8</t>
  </si>
  <si>
    <t>Engineering; Neurosciences &amp; Neurology; Rehabilitation</t>
  </si>
  <si>
    <t>WOS:000613370800002</t>
  </si>
  <si>
    <t>EEG, EOG</t>
  </si>
  <si>
    <t>Lee, MH; Williamson, J; Won, DO; Fazli, S; Lee, SW</t>
  </si>
  <si>
    <t>Lee, Min-Ho; Williamson, John; Won, Dong-Ok; Fazli, Siamac; Lee, Seong-Whan</t>
  </si>
  <si>
    <t>A High Performance Spelling System based on EEG-EOG Signals With Visual Feedback</t>
  </si>
  <si>
    <t>IEEE TRANSACTIONS ON NEURAL SYSTEMS AND REHABILITATION ENGINEERING</t>
  </si>
  <si>
    <t>Brain-computer interfaces (BCI); electroencephalography (EEG); electrooculogram (EOG); P300 speller; visual feedback</t>
  </si>
  <si>
    <t>BRAIN-COMPUTER INTERFACE; EYE-MOVEMENTS; P300; COMMUNICATION; WHEELCHAIR; CLASSIFICATION; INFORMATION; PARALYSIS; FUSION; MODEL</t>
  </si>
  <si>
    <t>In this paper, we propose a highly accurate and fast spelling system that employs multi-modal electroencephalography-electrooculography (EEG-EOG) signals and visual feedback technology. Over the last 20 years, various types of speller systems have been developed in brain-computer interface and EOG/eyetracking research; however, these conventional systems have a tradeoff between the spelling accuracy (or decoding) and typing speed. Healthy users and physically challenged participants, in particular, may become exhausted quickly; thus, there is a need for a speller system with fast typing speed while retaining a high level of spelling accuracy. In this paper, we propose the first hybrid speller system that combines EEG and EOG signals with visual feedback technology so that the user and the speller system can act cooperatively for optimal decision-making. The proposed spelling system consists of a classic row-column event-related potential (ERP) speller, an EOG command detector, and visual feedback modules. First, the online ERP speller calculates classification probabilities for all candidate characters from the EEG epochs. Second, characters are sorted by their probability, and the characters with the highest probabilities are highlighted as visual feedback within the row-column spelling layout. Finally, the user can actively select the character as the target by generating an EOG command. The proposed system shows 97.6% spelling accuracy and an information transfer rate of 39.6 (+/- 13.2) [bits/min] across 20 participants. In our extended experiment, we redesigned the visual feedback and minimized the number of channels (four channels) in order to enhance the speller performance and increase usability. Most importantly, a new weighted strategy resulted in 100% accuracy and a 57.8 (+/- 23.6) [bits/min] information transfer rate across six participants. This paper demonstrates that the proposed system can provide a reliable communication channel for practical speller applications and may be used to supplement existing systems.</t>
  </si>
  <si>
    <t>[Lee, Min-Ho; Williamson, John; Won, Dong-Ok; Lee, Seong-Whan] Korea Univ, Dept Brain &amp; Cognit Engn, Seoul 02841, South Korea; [Williamson, John] Seokyeong Univ, Seoul 02713, South Korea; [Fazli, Siamac] Nazarbayev Univ, Astana 010000, Kazakhstan</t>
  </si>
  <si>
    <t>Korea University; Seokyeong University; Nazarbayev University</t>
  </si>
  <si>
    <t>Lee, SW (corresponding author), Korea Univ, Dept Brain &amp; Cognit Engn, Seoul 02841, South Korea.</t>
  </si>
  <si>
    <t>mh_lee@korea.ac.kr; jcw411@gmail.com; wondongok@korea.ac.kr; siamac.fazli@nz.edu.kz; sw.lee@korea.ac.kr</t>
  </si>
  <si>
    <t>; Fazli, Siamac/GYQ-9627-2022; Lee, Min-Ho/ABE-5735-2021</t>
  </si>
  <si>
    <t>lee, Min-ho/0000-0002-5730-1715; Fazli, Siamac/0000-0003-3397-0647;</t>
  </si>
  <si>
    <t>JUL</t>
  </si>
  <si>
    <t>10.1109/TNSRE.2018.2839116</t>
  </si>
  <si>
    <t>Engineering; Rehabilitation</t>
  </si>
  <si>
    <t>WOS:000438079200015</t>
  </si>
  <si>
    <t>Bhagat, NA; Venkatakrishnan, A; Abibullaev, B; Artz, EJ; Yozbatiran, N; Blank, AA; French, J; Karmonik, C; Grossman, RG; O'Malley, MK; Francisco, GE; Contreras-Vidal, JL</t>
  </si>
  <si>
    <t>Bhagat, Nikunj A.; Venkatakrishnan, Anusha; Abibullaev, Berdakh; Artz, Edward J.; Yozbatiran, Nuray; Blank, Amy A.; French, James; Karmonik, Christof; Grossman, Robert G.; O'Malley, Marcia K.; Francisco, Gerard E.; Contreras-Vidal, Jose L.</t>
  </si>
  <si>
    <t>Design and Optimization of an EEG-Based Brain Machine Interface (BMI) to an Upper-Limb Exoskeleton for Stroke Survivors</t>
  </si>
  <si>
    <t>brain machine interface (BMI); movement related cortical potentials (MRCPs); motor intent detection; robotic exoskeleton; stroke rehabilitation</t>
  </si>
  <si>
    <t>ROBOT-ASSISTED THERAPY; MOVEMENT; REHABILITATION; ARM; CLASSIFICATION; PERFORMANCE; IMPAIRMENT; INTENTION; RECOVERY; SYSTEM</t>
  </si>
  <si>
    <t>This study demonstrates the feasibility of detecting motor intent from brain activity of chronic stroke patients using an asynchronous electroencephalography (EEG)-based brain machine interface (BMI). Intent was inferred from movement related cortical potentials (MRCPs) measured over an optimized set of EEG electrodes. Successful intent detection triggered the motion of an upper-limb exoskeleton (MAHI Exo-II), to guide movement and to encourage active user participation by providing instantaneous sensory feedback. Several BMI design features were optimized to increase system performance in the presence of single-trial variability of MRCPs in the injured brain: (1) an adaptive time window was used for extracting features during BMI calibration; (2) training data from two consecutive days were pooled for BMI calibration to increase robustness to handle the day-to-day variations typical of EEG, and (3) BMI predictions were gated by residual electromyography (EMG) activity from the impaired arm, to reduce the number of false positives. This patient specific BMI calibration approach can accommodate a broad spectrum of stroke patients with diverse motor capabilities. Following BMI optimization on day 3, testing of the closed-loop BMI-MAHI exoskeleton, on 4th and 5th days of the study, showed consistent BMI performance with overall mean true positive rate (TPR) = 62.7 +/- 21.4% on day 4 and 67.1 +/- 14.6% on day 5. The overall false positive rate (FPR) across subjects was 27.74 +/- 37.46% on day 4 and 27.5 +/- 35.64% on day 5; however for two subjects who had residual motor function and could benefit from the EMG-gated BMI, the mean FPR was quite low (&lt; 10%). On average, motor intent was detected -367 +/- 328 ms before movement onset during closed-loop operation. These findings provide evidence that closed-loop EEG-based BMI for stroke patients can be designed and optimized to perform well across multiple days without system recalibration.</t>
  </si>
  <si>
    <t>[Bhagat, Nikunj A.; Venkatakrishnan, Anusha; Abibullaev, Berdakh; Contreras-Vidal, Jose L.] Univ Houston, Dept Elect Engn, Noninvas Brain Machine Interface Syst Lab, Houston, TX USA; [Artz, Edward J.; Blank, Amy A.; French, James; O'Malley, Marcia K.] Rice Univ, Dept Mech Engn, Mechatron &amp; Hapt Interfaces Lab, Houston, TX 77005 USA; [Yozbatiran, Nuray; O'Malley, Marcia K.; Francisco, Gerard E.] TIRR Mem Hermann, NeuroRecovery Res Ctr, Houston, TX USA; [Yozbatiran, Nuray; O'Malley, Marcia K.; Francisco, Gerard E.] Univ Texas Hlth Sci Ctr Houston, Houston, TX 77030 USA; [Karmonik, Christof; Grossman, Robert G.; Contreras-Vidal, Jose L.] Houston Methodist Res Inst, Houston, TX USA; [Venkatakrishnan, Anusha] Palo Alto Res Ctr Inc, Palo Alto, CA USA</t>
  </si>
  <si>
    <t>University of Houston System; University of Houston; Rice University; University of Texas System; University of Texas Health Science Center Houston; Houston Methodist</t>
  </si>
  <si>
    <t>Bhagat, NA (corresponding author), Univ Houston, Dept Elect Engn, Noninvas Brain Machine Interface Syst Lab, Houston, TX USA.</t>
  </si>
  <si>
    <t>nabhagat@uh.edu</t>
  </si>
  <si>
    <t>ABIBULLAEV, BERDAKH/X-4129-2019; Bhagat, Nikunj/AAW-1704-2021; Contreras-Vidal, Jose/AAW-9299-2020</t>
  </si>
  <si>
    <t>O'Malley, Marcia/0000-0002-3563-1051; Bhagat, Nikunj/0000-0002-0158-2861; Contreras-Vidal, Jose/0000-0002-6499-1208; Abibullaev, Berdakh/0000-0002-8623-5526</t>
  </si>
  <si>
    <t>MAR 31</t>
  </si>
  <si>
    <t>10.3389/fnins.2016.00122</t>
  </si>
  <si>
    <t>WOS:000373036800001</t>
  </si>
  <si>
    <t>Hramov, AE; Maksimenko, VA; Pisarchik, AN</t>
  </si>
  <si>
    <t>Hramov, Alexander E.; Maksimenko, Vladimir A.; Pisarchik, Alexander N.</t>
  </si>
  <si>
    <t>Physical principles of brain-computer interfaces and their applications for rehabilitation, robotics and control of human brain states</t>
  </si>
  <si>
    <t>PHYSICS REPORTS-REVIEW SECTION OF PHYSICS LETTERS</t>
  </si>
  <si>
    <t>Brain-computer interface; Artificial intelligence; Biological feedback; EEG analysis; MEG analysis; Classification techniques; Wavelets; Brain dynamics</t>
  </si>
  <si>
    <t>NEAR-INFRARED SPECTROSCOPY; FUNCTIONAL ELECTRICAL-STIMULATION; INDEPENDENT COMPONENT ANALYSIS; SINGLE-TRIAL EEG; EVENT-RELATED POTENTIALS; BCI COMPETITION 2003; SPINAL-CORD-INJURY; ELECTROENCEPHALOGRAM-BASED CONTROL; STATISTICAL PATTERN-RECOGNITION; CONVOLUTIONAL NEURAL-NETWORKS</t>
  </si>
  <si>
    <t>Brain-computer interfaces (BCIs) development is closely related to physics. In this paper, we review the physical principles of BCIs, and underlying novel approaches for registration, analysis, and control of brain activity. We analyze recent advances in BCI studies focusing on their applications for (i) controlling the movement of robots and exoskeletons, (ii) revealing and preventing brain pathologies, (iii) assessing and controlling psychophysiological states, and (iv) monitoring and controlling normal and pathological cognitive activity. We consider the BCI as a hardware/software communication system that allows interaction of humans or animals with their surroundings without the involvement of peripheral nerves and muscles, using control signals generated from brain cerebral activity. Classifying BCIs into three main types (active, reactive and passive), we describe their functional models and neuroimaging methods, as well as novel techniques for signal enhancement and artifact recognition and avoidance, to improve BCI performance in real time. We also review different BCI applications, including communications, external device control, movement control, neuroprostheses, and assessment of human psychophysiological states. Then, we describe the most common techniques for the analysis and classification of electroencephalographic (EEG) and magnetoencephalographic (MEG) data. Special attention is paid to modern technology based on machine learning and reservoir computing. We discuss main results on the creation and application of BCIs based on invasive and noninvasive EEG recordings. First, we consider neurointerfaces for controlling the movement of robots and exoskeletons. Second, we describe BCIs for diagnosis and control of pathological brain activity, in particular, epilepsy. We also discuss the results on the development of invasive BCIs for predicting and mitigating absence epileptic seizures. After that, we focus on passive neurointerfaces for assessing and controlling a person's psychophysiological states and cognitive activity. Special attention is given to optogenetic brain interfaces using photostimulation to deliver intervention to specificcell types. We outline the basic principles of optogenetic neurocontrol and extracellular electrophysiology recording. We also describe the state-of-the-art of miniaturized closed-loop optogenetic devices to control normal and pathological brain activities. Further, we discuss the new emerging technological trend in the BCI development which consists in using neurointerfaces to improve the interaction between people, so-called brain-to-brain interfaces (BBIs). Such interfaces can increase the efficiency of collaborative processes when working in a group. We propose a BBI which distributes a cognitive load among all team members working on a common task. This BBI allows sharing the workload among the participants according to their current cognitive performance, estimated from their electrical brain activity. The novel results of the brain-to-brain interaction are promising for the development of a new generation of communication systems based on the neurophysiological brain activity of interacting persons, where the BBI estimates physical conditions of each partner and adapts the assigned task accordingly. Finally, we trace the main historical epochs in BCI development and applications and highlight possible future directions for this research area, including hybrid BCIs. (c) 2021 Elsevier B.V All rights reserved.</t>
  </si>
  <si>
    <t>[Hramov, Alexander E.; Maksimenko, Vladimir A.; Pisarchik, Alexander N.] Innopolis Univ, Lab Neurosci &amp; Cognit Technol, Univ Skaya Str 1, Innopolis 420500, Republic Of Tat, Russia; [Hramov, Alexander E.] Immanuel Kant Balt Fed Univ, A Nevskogo Str 14, Kaliningrad 236016, Russia; [Hramov, Alexander E.; Maksimenko, Vladimir A.] Saratov State Med Univ, Bolshaya Kazachia Str 112, Saratov 410012, Russia; [Pisarchik, Alexander N.] Univ Politecn Madrid, Ctr Biomed Technol, Campus Montegancedo, Pozuelo De Alarcon 28223, Spain</t>
  </si>
  <si>
    <t>Innopolis University; Immanuel Kant Baltic Federal University; Razumovsky Saratov State Medical University; Universidad Politecnica de Madrid; Centro de Tecnologia Biomedica (CTB)</t>
  </si>
  <si>
    <t>Pisarchik, AN (corresponding author), Univ Politecn Madrid, Ctr Biomed Technol, Campus Montegancedo, Pozuelo De Alarcon 28223, Spain.</t>
  </si>
  <si>
    <t>alexander.pisarchik@ctb.upm.es</t>
  </si>
  <si>
    <t>Maksimenko, Vladimir/F-5356-2017; Pisarchik, Alexander/E-7545-2011; Hramov, Alexander/C-5600-2008</t>
  </si>
  <si>
    <t>Hramov, Alexander E./0000-0003-2787-2530;</t>
  </si>
  <si>
    <t>JUN 25</t>
  </si>
  <si>
    <t>10.1016/j.physrep.2021.03.002</t>
  </si>
  <si>
    <t>JUN 2021</t>
  </si>
  <si>
    <t>Physics</t>
  </si>
  <si>
    <t>WOS:000659886000001</t>
  </si>
  <si>
    <t>Vourvopoulos, A; Jorge, C; Abreu, R; Figueiredo, P; Fernandes, JC; Badia, SBI</t>
  </si>
  <si>
    <t>Vourvopoulos, Athanasios; Jorge, Carolina; Abreu, Rodolfo; Figueiredo, Patricia; Fernandes, Jean-Claude; Bermudez i Badia, Sergi</t>
  </si>
  <si>
    <t>Efficacy and Brain Imaging Correlates of an Immersive Motor Imagery BCI-Driven VR System for Upper Limb Motor Rehabilitation: A Clinical Case Report</t>
  </si>
  <si>
    <t>brain-computer interface; EEG; fMRI; virtual-reality; neurorehabilitation</t>
  </si>
  <si>
    <t>INDEPENDENT COMPONENT ANALYSIS; COMPUTER INTERFACE; STROKE; EEG; DESYNCHRONIZATION; RECOVERY; PATIENT; SCALE; COMMUNICATION; RELIABILITY</t>
  </si>
  <si>
    <t>To maximize brain plasticity after stroke, a plethora of rehabilitation strategies have been explored. These include the use of intensive motor training, motor-imagery (MI), and action-observation (AO). Growing evidence of the positive impact of virtual reality (VR) techniques on recovery following stroke has been shown. However, most VR tools are designed to exploit active movement, and hence patients with low level of motor control cannot fully benefit from them. Consequently, the idea of directly training the central nervous system has been promoted by utilizing MI with electroencephalography (EEG)-based brain-computer interfaces (BCIs). To date, detailed information on which VR strategies lead to successful functional recovery is still largely missing and very little is known on how to optimally integrate EEG-based BCIs and VR paradigms for stroke rehabilitation. The purpose of this study was to examine the efficacy of an EEG-based BCI-VR system using a MI paradigm for post-stroke upper limb rehabilitation on functional assessments, and related changes in MI ability and brain imaging. To achieve this, a 60 years old male chronic stroke patient was recruited. The patient underwent a 3-week intervention in a clinical environment, resulting in 10 BCI-VR training sessions. The patient was assessed before and after intervention, as well as on a one-month follow-up, in terms of clinical scales and brain imaging using functional MRI (fMRI). Consistent with prior research, we found important improvements in upper extremity scores (Fugl-Meyer) and identified increases in brain activation measured by fMRI that suggest neuroplastic changes in brain motor networks. This study expands on the current body of evidence, as more data are needed on the effect of this type of interventions not only on functional improvement but also on the effect of the intervention on plasticity through brain imaging.</t>
  </si>
  <si>
    <t>[Vourvopoulos, Athanasios] Univ Southern Calif, Neural Plast &amp; Neurorehabil Lab, Los Angeles, CA 90007 USA; [Jorge, Carolina; Bermudez i Badia, Sergi] Univ Madeira, Madeira Interact Technol Inst, Funchal, Portugal; [Abreu, Rodolfo; Figueiredo, Patricia] Univ Lisbon, Inst Super Tecn, Dept Bioengn, Inst Syst &amp; Robot, Lisbon, Portugal; [Fernandes, Jean-Claude] Cent Hosp Funchal, Phys Med &amp; Rehabil Serv, Funchal, Portugal; [Bermudez i Badia, Sergi] Univ Madeira, Fac Ciencias Exatas &amp; Engn, Funchal, Portugal</t>
  </si>
  <si>
    <t>University of Southern California; Universidade da Madeira; Universidade de Coimbra; Universidade de Lisboa; Universidade da Madeira</t>
  </si>
  <si>
    <t>Vourvopoulos, A (corresponding author), Univ Southern Calif, Neural Plast &amp; Neurorehabil Lab, Los Angeles, CA 90007 USA.</t>
  </si>
  <si>
    <t>vourvopo@usc.edu</t>
  </si>
  <si>
    <t>Figueiredo, Patricia/A-1194-2013; Badia, Sergi/C-8681-2018; Bermudez i Badia, Sergi/C-8681-2018; Abreu, Rodolfo/A-4259-2018; Vourvopoulos, Athanasios/F-3872-2017</t>
  </si>
  <si>
    <t>Figueiredo, Patricia/0000-0002-0743-0869; Bermudez i Badia, Sergi/0000-0003-4452-0414; Vourvopoulos, Athanasios/0000-0001-9676-8599</t>
  </si>
  <si>
    <t>JUL 11</t>
  </si>
  <si>
    <t>10.3389/fnhum.2019.00244</t>
  </si>
  <si>
    <t>WOS:000475491900001</t>
  </si>
  <si>
    <t>Kim, JH; Biessmann, F; Lee, SW</t>
  </si>
  <si>
    <t>Kim, Jeong-Hun; Biessmann, Felix; Lee, Seong-Whan</t>
  </si>
  <si>
    <t>Decoding Three-Dimensional Trajectory of Executed and Imagined Arm Movements From Electroencephalogram Signals</t>
  </si>
  <si>
    <t>Arm movement trajectory; brain-computer interfaces (BCI); electroencephalography (EEG); kernel ridge regression; upper limb rehabilitation</t>
  </si>
  <si>
    <t>BRAIN-COMPUTER INTERFACES; ROBOTIC ARM; EEG SIGNALS; CLASSIFICATION</t>
  </si>
  <si>
    <t>Decoding motor commands from noninvasively measured neural signals has become important in brain-computer interface (BCI) research. Applications of BCI include neurorehabilitation after stroke and control of limb prostheses. Until now, most studies have tested simple movement trajectories in two dimensions by using constant velocity profiles. However, most real-world scenarios require much more complex movement trajectories and velocity profiles. In this study, we decoded motor commands in three dimensions from electroencephalography (EEG) recordings while the subjects either executed or observed/imagined complex upper limb movement trajectories. We compared the accuracy of simple linear methods and nonlinear methods. In line with previous studies our results showed that linear decoders are an efficient and robust method for decoding motor commands. However, while we took the same precautions as previous studies to suppress eye-movement related EEG contamination, we found that subtracting residual electro-oculogram activity from the EEG data resulted in substantially lower motor decoding accuracy for linear decoders. This effect severely limits the transfer of previous results to practical applications in which neural activation is targeted. We observed that nonlinear methods showed no such drop in decoding performance. Our results demonstrate that eye-movement related contamination of brain signals constitutes a severe problem for decoding motor signals from EEG data. These results are important for developing accurate decoders of motor signal from neural signals for use with BCI-based neural prostheses and neurorehabilitation in real-world scenarios.</t>
  </si>
  <si>
    <t>Korea University</t>
  </si>
  <si>
    <t>Lee, SW (corresponding author), Korea Univ, Dept Brain &amp; Cognit Engn, Seoul 136713, South Korea.</t>
  </si>
  <si>
    <t>jeonghun_kim@korea.ac.kr; biessmann@korea.ac.kr; sw.lee@korea.ac.kr</t>
  </si>
  <si>
    <t>Biessmann, Felix/0000-0002-3422-1026</t>
  </si>
  <si>
    <t>10.1109/TNSRE.2014.2375879</t>
  </si>
  <si>
    <t>WOS:000361317000015</t>
  </si>
  <si>
    <t>Jiang, N; Gizzi, L; Mrachacz-Kersting, N; Dremstrup, K; Farina, D</t>
  </si>
  <si>
    <t>Jiang, Ning; Gizzi, Leonardo; Mrachacz-Kersting, Natalie; Dremstrup, Kim; Farina, Dario</t>
  </si>
  <si>
    <t>A brain-computer interface for single-trial detection of gait initiation from movement related cortical potentials</t>
  </si>
  <si>
    <t>CLINICAL NEUROPHYSIOLOGY</t>
  </si>
  <si>
    <t>Brain-computer interface; Gait initiation; Movement related cortical potential; Independent component analysis</t>
  </si>
  <si>
    <t>PARKINSONS-DISEASE; STROKE REHABILITATION; EEG; SEEG</t>
  </si>
  <si>
    <t>Objective: Applications of brain-computer interfacing (BCI) in neurorehabilitation have received increasing attention. The intention to perform a motor task can be detected from scalp EEG and used to control rehabilitation devices, resulting in a patient-driven rehabilitation paradigm. In this study, we present and validate a BCI system for detection of gait initiation using movement related cortical potentials (MRCP). Methods: The templates of MRCP were extracted from 9-channel scalp EEG during gait initiation in 9 healthy subjects. Independent component analysis (ICA) was used to remove artifacts, and the Laplacian spatial filter was applied to enhance the signal-to-noise ratio of MRCP. Following these pre-processing steps, a matched filter was used to perform single-trial detection of gait initiation. Results: ICA preprocessing was shown to significantly improve the detection performance. With ICA pre-processing, across all subjects, the true positive rate (TPR) of the detection was 76.9 +/- 8.97%, and the false positive rate was 2.93 +/- 1.09 per minute. Conclusion: The results demonstrate the feasibility of detecting the intention of gait initiation from EEG signals, on a single trial basis. Significance: The results are important for the development of new gait rehabilitation strategies, either for recovery/replacement of function or for neuromodulation. (C) 2014 International Federation of Clinical Neurophysiology. Published by Elsevier Ireland Ltd. All rights reserved.</t>
  </si>
  <si>
    <t>[Jiang, Ning; Farina, Dario] Univ Gottingen, Univ Med Ctr Gottingen, Dept Neurorehabilita Engn, Bernstein Focus Neurotechnol BFNT Gottingen,BCCN, D-37073 Gottingen, Germany; [Gizzi, Leonardo] Univ Hosp Gottingen, Pain Clin Ctr Anesthesiol Emergency &amp; Intens Care, Gottingen, Germany; [Mrachacz-Kersting, Natalie; Dremstrup, Kim] Aalborg Univ, Dept Hlth Sci &amp; Technol, Ctr Sensory Motor Interact, DK-9220 Aalborg, Denmark</t>
  </si>
  <si>
    <t>University of Gottingen; UNIVERSITY GOTTINGEN HOSPITAL; University of Gottingen; UNIVERSITY GOTTINGEN HOSPITAL; Aalborg University</t>
  </si>
  <si>
    <t>Farina, D (corresponding author), Univ Med Ctr Gottingen, Dept Neurorehabilita Engn, Von Siebold Str 6, D-37075 Gottingen, Germany.</t>
  </si>
  <si>
    <t>dario.farina@bccn.uni-goettingen.de</t>
  </si>
  <si>
    <t>Jiang, Ning/H-1844-2011; Mrachacz-Kersting, Natalie/AAE-5064-2020; Gizzi, Leonardo/B-5691-2013; Farina, Dario/AAB-2648-2019</t>
  </si>
  <si>
    <t>Jiang, Ning/0000-0003-1579-3114; Gizzi, LEonardo/0000-0003-3009-6261; Dremstrup, Kim/0000-0002-6970-0780; Mrachacz-Kersting, Natalie/0000-0003-2814-5351;</t>
  </si>
  <si>
    <t>10.1016/j.clinph.2014.05.003</t>
  </si>
  <si>
    <t>WOS:000348561800021</t>
  </si>
  <si>
    <t>Ang, KK; Guan, CT</t>
  </si>
  <si>
    <t>Ang, Kai Keng; Guan, Cuntai</t>
  </si>
  <si>
    <t>Brain-Computer Interface for Neurorehabilitation of Upper Limb After Stroke</t>
  </si>
  <si>
    <t>PROCEEDINGS OF THE IEEE</t>
  </si>
  <si>
    <t>Brain-computer interface (BCI); motor imagery; robotic; stroke rehabilitation</t>
  </si>
  <si>
    <t>DIRECT-CURRENT STIMULATION; SINGLE-TRIAL EEG; MOTOR IMAGERY; MENTAL PRACTICE; HAND FUNCTION; REHABILITATION; SYSTEM; BCI; CLASSIFICATION; NEUROFEEDBACK</t>
  </si>
  <si>
    <t>Current rehabilitation therapies for stroke rely on physical practice (PP) by the patients. Motor imagery (MI), the imagination of movements without physical action, presents an alternate neurorehabilitation for stroke patients without relying on residue movements. However, MI is an endogenous mental process that is not physically observable. Recently, advances in brain-computer interface (BCI) technology have enabled the objective detection of MI that spearheaded this alternate neurorehabilitation for stroke. In this review, we present two strategies of using BCI for neurorehabilitation after stroke: detecting MI to trigger a feedback, and detecting MI with a robot to provide concomitant MI and PP. We also present three randomized control trials that employed these two strategies for upper limb rehabilitation. A total of 125 chronic stroke patients were screened over six years. The BCI screening revealed that 103 (82%) patients can use electroencephalogram-based BCI, and 75 (60%) performed well with accuracies above 70%. A total of 67 patients were recruited to complete one of the three RCTs ranging from two to six weeks of which 26 patients, who underwent BCI neurorehabilitation that employed these two strategies, had significant motor improvement of 4.5 measured by Fugl-Meyer Motor Assessment of the upper extremity. Hence, the results demonstrate clinical efficacy of using BCI as an alternate neurorehabilitation for stroke.</t>
  </si>
  <si>
    <t>[Ang, Kai Keng; Guan, Cuntai] ASTAR, Inst Infocomm Res, Singapore 138632, Singapore</t>
  </si>
  <si>
    <t>Agency for Science Technology &amp; Research (A*STAR); A*STAR - Institute for Infocomm Research (I2R)</t>
  </si>
  <si>
    <t>Ang, KK (corresponding author), ASTAR, Inst Infocomm Res, Singapore 138632, Singapore.</t>
  </si>
  <si>
    <t>kkang@i2r.a-star.edu.sg; ctguan@i2r.a-star.edu.sg</t>
  </si>
  <si>
    <t>Ang, Kai/F-1626-2016; Ang, Kai Keng/F-1626-2016; Guan, Cuntai/G-7835-2016</t>
  </si>
  <si>
    <t>Ang, Kai Keng/0000-0002-3053-6311; Guan, Cuntai/0000-0002-0872-3276</t>
  </si>
  <si>
    <t>JUN</t>
  </si>
  <si>
    <t>10.1109/JPROC.2015.2415800</t>
  </si>
  <si>
    <t>WOS:000355754000007</t>
  </si>
  <si>
    <t>Cheng, N; Phua, KS; Lai, HS; Tam, PK; Tang, KY; Cheng, KK; Yeow, RCH; Ang, KK; Guan, CT; Lim, JH</t>
  </si>
  <si>
    <t>Cheng, Nicholas; Phua, Kok Soon; Lai, Hwa Sen; Tam, Pui Kit; Tang, Ka Yin; Cheng, Kai Kei; Yeow, Raye Chen-Hua; Ang, Kai Keng; Guan, Cuntai; Lim, Jeong Hoon</t>
  </si>
  <si>
    <t>Brain-Computer Interface-Based Soft Robotic Glove Rehabilitation for Stroke</t>
  </si>
  <si>
    <t>IEEE TRANSACTIONS ON BIOMEDICAL ENGINEERING</t>
  </si>
  <si>
    <t>Soft robotics; Stroke (medical condition); Electroencephalography; Task analysis; Medical treatment; Visualization; Brain-computer interface; EEG; glove; motor imagery; soft robotics; stroke rehabilitation</t>
  </si>
  <si>
    <t>INDUCED MOVEMENT THERAPY; RESEARCH ARM TEST; UPPER-EXTREMITY; MOTOR RECOVERY; MIRROR THERAPY; UPPER-LIMB; HEMIPARESIS; IMAGERY; NEUROREHABILITATION; VALIDITY</t>
  </si>
  <si>
    <t>Objective: This randomized controlled feasibility study investigates the ability for clinical application of the Brain-Computer Interface-based Soft Robotic Glove (BCI-SRG) incorporating activities of daily living (ADL)-oriented tasks for stroke rehabilitation. Methods: Eleven recruited chronic stroke patients were randomized into BCI-SRG or Soft Robotic Glove (SRG) group. Each group underwent 120-minute intervention per session comprising 30-minute standard arm therapy and 90-minute experimental therapy (BCI-SRG or SRG). To perform ADL tasks, BCI-SRG group used motor imagery-BCI and SRG, while SRG group used SRG without motor imagery-BCI. Both groups received 18 sessions of intervention over 6 weeks. Fugl-Meyer Motor Assessment (FMA) and Action Research Arm Test (ARAT) scores were measured at baseline (week 0), post- intervention (week 6), and follow-ups (week 12 and 24). In total, 10/11 patients completed the study with 5 in each group and 1 dropped out. Results: Though there were no significant intergroup differences for FMA and ARAT during 6-week intervention, the improvement of FMA and ARAT seemed to sustain beyond 6-week intervention for BCI-SRG group, as compared with SRG control. Incidentally, all BCI-SRG subjects reported a sense of vivid movement of the stroke-impaired upper limb and 3/5 had this phenomenon persisting beyond intervention while none of SRG did. Conclusion: BCI-SRG suggested probable trends of sustained functional improvements with peculiar kinesthetic experience outlasting active intervention in chronic stroke despite the dire need for large-scale investigations to verify statistical significance. Significance: Addition of BCI to soft robotic training for ADL-oriented stroke rehabilitation holds promise for sustained improvements as well as elicited perception of motor movements.</t>
  </si>
  <si>
    <t>[Cheng, Nicholas; Lai, Hwa Sen; Yeow, Raye Chen-Hua] Natl Univ Singapore, Adv Robot Ctr, Singapore, Singapore; [Cheng, Nicholas; Lai, Hwa Sen; Yeow, Raye Chen-Hua] Natl Univ Singapore, Dept Biomed Engn, Singapore, Singapore; [Phua, Kok Soon; Tang, Ka Yin; Cheng, Kai Kei; Ang, Kai Keng] ASTAR, Inst Infocomm &amp; Res, Singapore, Singapore; [Tam, Pui Kit; Lim, Jeong Hoon] Natl Univ Singapore Hosp, Div Neurol &amp; Rehabil Med, Univ Med Cluster, Singapore 119074, Singapore; [Tam, Pui Kit; Lim, Jeong Hoon] Natl Univ Singapore, Dept Med, Yong Loo Lin Sch Med, Singapore 119077, Singapore; [Cheng, Kai Kei] Natl Univ Singapore, Yong Loo Lin Sch Med, Singapore, Singapore; [Cheng, Kai Kei; Ang, Kai Keng; Guan, Cuntai] Nanyang Technol Univ, Sch Comp Sci &amp; Engn, Singapore, Singapore</t>
  </si>
  <si>
    <t>National University of Singapore; National University of Singapore; Agency for Science Technology &amp; Research (A*STAR); A*STAR - Institute for Infocomm Research (I2R); National University of Singapore; National University of Singapore; National University of Singapore; Nanyang Technological University</t>
  </si>
  <si>
    <t>Lim, JH (corresponding author), Natl Univ Singapore Hosp, Div Neurol &amp; Rehabil Med, Univ Med Cluster, Singapore 119074, Singapore.</t>
  </si>
  <si>
    <t>mdcljh@nus.edu.sg</t>
  </si>
  <si>
    <t>Yeow, Raye/AAA-3635-2020; LIM, JEONG HOON/HPC-3775-2023; Ang, Kai/F-1626-2016; Guan, Cuntai/G-7835-2016; Ang, Kai Keng/F-1626-2016</t>
  </si>
  <si>
    <t>Tang, Ka Yin/0000-0002-8316-5382; Yeow, Chen-Hua/0000-0002-6210-4548; LIM, JEONG HOON/0000-0002-4266-8709; Guan, Cuntai/0000-0002-0872-3276; Cheng, Kai Kei/0000-0001-9023-756X; Lai, Hwa Sen/0000-0003-4858-8053; Ang, Kai Keng/0000-0002-3053-6311; Tam, Pui Kit/0000-0001-9962-6529; Cheng, Nicholas/0000-0001-8227-6243</t>
  </si>
  <si>
    <t>10.1109/TBME.2020.2984003</t>
  </si>
  <si>
    <t>WOS:000591819700007</t>
  </si>
  <si>
    <t>Ofner, P; Schwarz, A; Pereira, J; Wyss, D; Wildburger, R; Müller-Putz, GR</t>
  </si>
  <si>
    <t>Ofner, Patrick; Schwarz, Andreas; Pereira, Joana; Wyss, Daniela; Wildburger, Renate; Mueller-Putz, Gernot R.</t>
  </si>
  <si>
    <t>Attempted Arm and Hand Movements can be Decoded from Low-Frequency EEG from Persons with Spinal Cord Injury</t>
  </si>
  <si>
    <t>SCIENTIFIC REPORTS</t>
  </si>
  <si>
    <t>CONTINGENT NEGATIVE-VARIATION; BRAIN-COMPUTER INTERFACES; CORTICAL POTENTIALS; UPPER EXTREMITY; GRASP; CLASSIFICATION; COMMUNICATION; TRAJECTORIES; STIMULATION; TETRAPLEGIA</t>
  </si>
  <si>
    <t>We show that persons with spinal cord injury (SCI) retain decodable neural correlates of attempted arm and hand movements. We investigated hand open, palmar grasp, lateral grasp, pronation, and supination in 10 persons with cervical SCI. Discriminative movement information was provided by the time-domain of low-frequency electroencephalography (EEG) signals. Based on these signals, we obtained a maximum average classification accuracy of 45% (chance level was 20%) with respect to the five investigated classes. Pattern analysis indicates central motor areas as the origin of the discriminative signals. Furthermore, we introduce a proof-of-concept to classify movement attempts online in a closed loop, and tested it on a person with cervical SCI. We achieved here a modest classification performance of 68.4% with respect to palmar grasp vs hand open (chance level 50%).</t>
  </si>
  <si>
    <t>[Ofner, Patrick; Schwarz, Andreas; Pereira, Joana; Mueller-Putz, Gernot R.] Graz Univ Technol, Inst Neural Engn, BCI Lab, Graz, Austria; [Wyss, Daniela; Wildburger, Renate] AUVA Rehabil Clin, Tobelbad, Austria</t>
  </si>
  <si>
    <t>Graz University of Technology</t>
  </si>
  <si>
    <t>Müller-Putz, GR (corresponding author), Graz Univ Technol, Inst Neural Engn, BCI Lab, Graz, Austria.</t>
  </si>
  <si>
    <t>gernot.mueller@tugraz.at</t>
  </si>
  <si>
    <t>Schwarz, Andreas/AAW-4973-2021; Pereira, Joana/AAG-7630-2021; Ofner, Patrick/AAA-8032-2020</t>
  </si>
  <si>
    <t>Schwarz, Andreas/0000-0002-3883-4989; Muller-Putz, Gernot/0000-0002-0087-3720; Pereira, Joana/0000-0002-2032-8981; Ofner, Patrick/0000-0001-7169-4300</t>
  </si>
  <si>
    <t>MAY 9</t>
  </si>
  <si>
    <t>10.1038/s41598-019-43594-9</t>
  </si>
  <si>
    <t>WOS:000467538500014</t>
  </si>
  <si>
    <t>Vourvopoulos, A; Pardo, OM; Lefebvre, S; Neureither, M; Saldana, D; Jahng, E; Liew, SL</t>
  </si>
  <si>
    <t>Vourvopoulos, Athanasios; Pardo, Octavio Marin; Lefebvre, Stephanie; Neureither, Meghan; Saldana, David; Jahng, Esther; Liew, Sook-Lei</t>
  </si>
  <si>
    <t>Effects of a Brain-Computer Interface With Virtual Reality (VR) Neurofeedback: A Pilot Study in Chronic Stroke Patients</t>
  </si>
  <si>
    <t>brain-computer interfaces; virtual reality; action observation; stroke; neurorehabilitation</t>
  </si>
  <si>
    <t>EVENT-RELATED DESYNCHRONIZATION; MOTOR RECOVERY; EEG; REHABILITATION; IMAGERY; SCALE; PLASTICITY; DYNAMICS; OUTCOMES; IMPACT</t>
  </si>
  <si>
    <t>Rehabilitation for stroke patients with severe motor impairments (e.g., inability to perform wrist or finger extension on the affected side) is burdensome and difficult because most current rehabilitation options require some volitional movement to retrain the affected side. However, although these patients participate in therapy requiring volitional movement, previous research has shown that they may receive modest benefits from action observation, virtual reality (VR), and brain-computer interfaces (BCIs). These approaches have shown some success in strengthening key motor pathways thought to support motor recovery after stroke, in the absence of volitional movement. The purpose of this study was to combine the principles of VR and BCI in a platform called REINVENT and assess its effects on four chronic stroke patients across different levels of motor impairment. REINVENT acquires post-stroke EEG signals that indicate an attempt to move and drives the movement of a virtual avatar arm, allowing patient-driven action observation neurofeedback in VR. In addition, synchronous electromyography (EMG) data were also captured to monitor overt muscle activity. Here we tested four chronic stroke survivors and show that this EEG-based BCI can be safely used over repeated sessions by stroke survivors across a wide range of motor disabilities. Finally, individual results suggest that patients with more severe motor impairments may benefit the most from EEG-based neurofeedback, while patients with more mild impairments may benefit more from EMG-based feedback, harnessing existing sensorimotor pathways. We note that although this work is promising, due to the small sample size, these results are preliminary. Future research is needed to confirm these findings in a larger and more diverse population.</t>
  </si>
  <si>
    <t>[Vourvopoulos, Athanasios; Pardo, Octavio Marin; Lefebvre, Stephanie; Neureither, Meghan; Saldana, David; Jahng, Esther; Liew, Sook-Lei] Univ Southern Calif, Occupat Sci &amp; Occupat Therapy, Neural Plast &amp; Neurorehabil Lab, Los Angeles, CA 90007 USA; [Liew, Sook-Lei] Univ Southern Calif, Stevens Neuroimaging &amp; Informat Inst, Dept Neurol, Los Angeles, CA 90007 USA</t>
  </si>
  <si>
    <t>University of Southern California; University of Southern California</t>
  </si>
  <si>
    <t>Vourvopoulos, A; Liew, SL (corresponding author), Univ Southern Calif, Occupat Sci &amp; Occupat Therapy, Neural Plast &amp; Neurorehabil Lab, Los Angeles, CA 90007 USA.;Liew, SL (corresponding author), Univ Southern Calif, Stevens Neuroimaging &amp; Informat Inst, Dept Neurol, Los Angeles, CA 90007 USA.</t>
  </si>
  <si>
    <t>vourvopo@usc.edu; sliew@usc.edu</t>
  </si>
  <si>
    <t>lefebvre, stephanie/AAF-7623-2019; Pardo, Olga/S-1786-2018; Liew, Sook-Lei/ABH-1939-2020; Vourvopoulos, Athanasios/F-3872-2017</t>
  </si>
  <si>
    <t>Lefebvre, Stephanie/0000-0003-4833-2197; Vourvopoulos, Athanasios/0000-0001-9676-8599</t>
  </si>
  <si>
    <t>JUN 19</t>
  </si>
  <si>
    <t>10.3389/fnhum.2019.00210</t>
  </si>
  <si>
    <t>WOS:000472155800001</t>
  </si>
  <si>
    <t>Yang, MY; Yang, Z; Yuan, TF; Feng, WW; Wang, P</t>
  </si>
  <si>
    <t>Yang, Muyue; Yang, Zhen; Yuan, Tifei; Feng, Wuwei; Wang, Pu</t>
  </si>
  <si>
    <t>A Systemic Review of Functional Near-Infrared Spectroscopy for Stroke: Current Application and Future Directions</t>
  </si>
  <si>
    <t>FRONTIERS IN NEUROLOGY</t>
  </si>
  <si>
    <t>near-infrared spectroscopy; stroke; motor recovery; cortical function; systemic review</t>
  </si>
  <si>
    <t>BRAIN-COMPUTER-INTERFACE; ACUTE ISCHEMIC-STROKE; CEREBRAL PERFUSION; MOTOR IMAGERY; OPTICAL TOPOGRAPHY; COHERENCE ANALYSIS; ELDERLY SUBJECTS; CAROTID-ARTERY; SIGNALS; THERAPY</t>
  </si>
  <si>
    <t>Background: Survivors of stroke often experience significant disability and impaired quality of life. The recovery of motor or cognitive function requires long periods. Neuroimaging could measure changes in the brain and monitor recovery process in order to offer timely treatment and assess the effects of therapy. A non-invasive neuroimaging technique near-infrared spectroscopy (NIRS) with its ambulatory, portable, low-cost nature without fixation of subjects has attracted extensive attention. Methods: We conducted a comprehensive literature review in order to review the use of NIRS in stroke or post-stroke patients in July 2018. NCBI Pubmed database, EMBASE database, Cochrane Library and ScienceDirect database were searched. Results: Overall, we reviewed 66 papers. NIRS has a wide range of application, including in monitoring upper limb, lower limb recovery, motor learning, cortical function recovery, cerebral hemodynamic changes, cerebral oxygenation, as well as in therapeutic method, clinical researches, and evaluation of the risk for stroke. Conclusions: This study provides a preliminary evidence of the application of NIRS in stroke patients as a monitoring, therapeutic, and research tool. Further studies could give more emphasize on the combination of NIRS with other techniques and its utility in the prevention of stroke.</t>
  </si>
  <si>
    <t>[Yang, Muyue; Wang, Pu] Ruijin Hosp, Dept Rehabil Med, Shanghai, Peoples R China; [Yang, Muyue] Shanghai Jiao Tong Univ, Sch Med, Shanghai, Peoples R China; [Yang, Zhen] Sichuan Univ, Core Facil, West China Hosp, Chengdu, Sichuan, Peoples R China; [Yuan, Tifei] Shanghai Jiao Tong Univ, Shanghai Mental Hlth Ctr, Sch Med, Shanghai, Peoples R China; [Feng, Wuwei] Med Univ South Carolina, Dept Neurol, Charleston, SC 29425 USA</t>
  </si>
  <si>
    <t>Shanghai Jiao Tong University; Shanghai Jiao Tong University; Sichuan University; Shanghai Jiao Tong University; Medical University of South Carolina</t>
  </si>
  <si>
    <t>Wang, P (corresponding author), Ruijin Hosp, Dept Rehabil Med, Shanghai, Peoples R China.</t>
  </si>
  <si>
    <t>hxkfwp@163.com</t>
  </si>
  <si>
    <t>Yang, Muyue/AAP-4293-2021; Yuan, Ti-Fei/LCD-4217-2024; Wang, Huiwen/JED-3206-2023</t>
  </si>
  <si>
    <t>FEB 5</t>
  </si>
  <si>
    <t>10.3389/fneur.2019.00058</t>
  </si>
  <si>
    <t>WOS:000457805100002</t>
  </si>
  <si>
    <t>Hortal, E; Planelles, D; Costa, A; Iáñez, E; Ubeda, A; Azorín, JM; Fernández, E</t>
  </si>
  <si>
    <t>Hortal, E.; Planelles, D.; Costa, A.; Ianez, E.; Ubeda, A.; Azorin, J. M.; Fernandez, E.</t>
  </si>
  <si>
    <t>SVM-based Brain-Machine Interface for controlling a robot arm through four mental tasks</t>
  </si>
  <si>
    <t>NEUROCOMPUTING</t>
  </si>
  <si>
    <t>Brain-Machine Interface; EEG; Robot arm; Support Vector Machine</t>
  </si>
  <si>
    <t>Human-Machine Interfaces can be very useful to improve the quality of life of physically impaired users. In this work, a non-invasive spontaneous Brain-Machine Interface (BMI) has been designed to control a robot arm through the mental activity of the users. This BMI uses the classification of four mental tasks in order to manage the movements of the robot. The high accuracy in the classification of these tasks (around 70%) allows a quick accomplishment of the experiment designed, even with the low signal-to-noise ratio of this kind of signals. The experiment consists of reaching four points in the workspace of an industrial robot in the established order. After a brief training, the volunteers are able to control the robot in a real time activity. The real time test shows that the system can be applied to do more complex activity such as pick and place tasks if a supplementary system is added. These interfaces are very adequate in the control of rehabilitation or assistance systems for people suffering from motor impairment. (C) 2014 Elsevier B.V. All rights reserved.</t>
  </si>
  <si>
    <t>[Hortal, E.; Planelles, D.; Costa, A.; Ianez, E.; Ubeda, A.; Azorin, J. M.; Fernandez, E.] Miguel Hernandez Univ Elche, Biomed Neuroengn Grp nBio, Elche 03202, Spain</t>
  </si>
  <si>
    <t>Universidad Miguel Hernandez de Elche</t>
  </si>
  <si>
    <t>Hortal, E (corresponding author), Miguel Hernandez Univ Elche, Biomed Neuroengn Grp nBio, Avda Univ S-N,Ed Innova, Elche 03202, Spain.</t>
  </si>
  <si>
    <t>ehortal@umh.es</t>
  </si>
  <si>
    <t>Ubeda, Andres/E-9811-2018; Ubeda, Andres/K-4883-2015; Fernandez, Eduardo/S-8206-2016; Hortal, Enrique/K-5126-2014; Hortal, Enrique/R-9176-2018; Iáñez, Eduardo/J-9765-2014; Ianez, Eduardo/J-9765-2014; Azorin, Jose M./G-2157-2011</t>
  </si>
  <si>
    <t>Ubeda, Andres/0000-0003-3223-025X; Hortal, Enrique/0000-0003-2119-4169; Ianez, Eduardo/0000-0001-8057-5952; Fernandez, Eduardo/0000-0002-7052-6011; Azorin, Jose M./0000-0001-5548-9657</t>
  </si>
  <si>
    <t>MAR 3</t>
  </si>
  <si>
    <t>10.1016/j.neucom.2014.09.078</t>
  </si>
  <si>
    <t>Computer Science</t>
  </si>
  <si>
    <t>WOS:000347753400014</t>
  </si>
  <si>
    <t>López-Larraz, E; Trincado-Alonso, F; Rajasekaran, V; Pérez-Nombela, S; del-Ama, AJ; Aranda, J; Minguez, J; Gil-Agudo, A; Montesano, L</t>
  </si>
  <si>
    <t>Lopez-Larraz, Eduardo; Trincado-Alonso, Fernando; Rajasekaran, Vijaykumar; Perez-Nombela, Soraya; del-Ama, Antonio J.; Aranda, Joan; Minguez, Javier; Gil-Agudo, Angel; Montesano, Luis</t>
  </si>
  <si>
    <t>Control of an Ambulatory Exoskeleton with a Brain-Machine Interface for Spinal Cord Injury Gait Rehabilitation</t>
  </si>
  <si>
    <t>spinal cord injury (SCI); brain machine interfaces (BMI); ambulatory exoskeletons; gait rehabilitation; movement intention decoding; electroencephalography (EEG); event related desynchronization (ERD); movement related cortical potentials (MRCP)</t>
  </si>
  <si>
    <t>COMPUTER INTERFACE; EEG; WALKING; RELIABILITY; MOVEMENTS; INTENTION; VALIDITY; CORTEX; SCALE</t>
  </si>
  <si>
    <t>The closed-loop control of rehabilitative technologies by neural commands has shown a great potential to improve motor recovery in patients suffering from paralysis. Brain-machine interfaces (BMI) can be used as a natural control method for such technologies. BMI provides a continuous association between the brain activity and peripheral stimulation, with the potential to induce plastic changes in the nervous system. Paraplegic patients, and especially the ones with incomplete injuries, constitute a potential target population to be rehabilitated with brain-controlled robotic systems, as they may improve their gait function after the reinforcement of their spared intact neural pathways. This paper proposes a closed-loop BMI system to control an ambulatory exoskeleton without any weight or balance support for gait rehabilitation of incomplete spinal cord injury (SCI) patients. The integrated system was validated with three healthy subjects, and its viability in a clinical scenario was tested with four SCI patients. Using a cue-guided paradigm, the electroencephalographic signals of the subjects were used to decode their gait intention and to trigger the movements of the exoskeleton. We designed a protocol with a special emphasis on safety, as patients with poor balance were required to stand and walk. We continuously monitored their fatigue and exertion level, and conducted usability and user-satisfaction tests after the experiments. The results show that, for the three healthy subjects, 84.44 +/- 14.56% of the trials were correctly decoded. Three out of four patients performed at least one successful BMI session, with an average performance of 77.6 1 +/- 14.72%. The shared control strategy implemented (i.e., the exoskeleton could only move during specific periods of time) was effective in preventing unexpected movements during periods in which patients were asked to relax. On average, 55.22 +/- 16.69% and 40.45 +/- 16.98% of the trials (for healthy subjects and patients, respectively) would have suffered from unexpected activations (i.e., false positives) without the proposed control strategy. All the patients showed low exertion and fatigue levels during the performance of the experiments. This paper constitutes a proof-of-concept study to validate the feasibility of a BMI to control an ambulatory exoskeleton by patients with incomplete paraplegia (i.e., patients with good prognosis for gait rehabilitation).</t>
  </si>
  <si>
    <t>[Lopez-Larraz, Eduardo; Minguez, Javier; Montesano, Luis] Univ Zaragoza, Dept Informat &amp; Ingn Sistemas, Zaragoza, Spain; [Lopez-Larraz, Eduardo; Minguez, Javier; Montesano, Luis] Inst Invest Ingn Aragon I3A, Zaragoza, Spain; [Trincado-Alonso, Fernando; Perez-Nombela, Soraya; del-Ama, Antonio J.; Gil-Agudo, Angel] Natl Hosp Spinal Cord Injury, Biomech &amp; Tech Aids Unit, Toledo, Spain; [Rajasekaran, Vijaykumar; Aranda, Joan] Univ Politecn Cataluna, Inst Bioengn Catalunya, Barcelona, Spain; [Minguez, Javier] Bit &amp; Brain Technol, Zaragoza, Spain</t>
  </si>
  <si>
    <t>University of Zaragoza; University of Barcelona; Universitat Politecnica de Catalunya; Barcelona Institute of Science &amp; Technology; Institut de Bioenginyeria de Catalunya</t>
  </si>
  <si>
    <t>López-Larraz, E (corresponding author), Univ Zaragoza, Dept Informat &amp; Ingn Sistemas, Zaragoza, Spain.;López-Larraz, E (corresponding author), Inst Invest Ingn Aragon I3A, Zaragoza, Spain.</t>
  </si>
  <si>
    <t>edulop@unizar.es</t>
  </si>
  <si>
    <t>del-Ama, Antonio J./G-3141-2016; del-Ama, Antonio/G-3141-2016; López-Larraz, Eduardo/AAB-9689-2019; Rajasekaran, Vijaykumar/B-8290-2014; Gil-Agudo, Ángel/ABD-3065-2021; Perez-Nombela, Soraya/ABD-6082-2021</t>
  </si>
  <si>
    <t>del-Ama, Antonio J./0000-0001-6215-2593; Montesano del Campo, Luis/0000-0003-1183-349X; Perez-Nombela, Soraya/0000-0002-9693-3483; Rajasekaran, Vijaykumar/0000-0002-9236-8384; Trincado-Alonso, Fernando/0000-0002-8912-5672; Minguez Zafra, Javier/0000-0002-2957-0133; Lopez-Larraz, Eduardo/0000-0001-5482-1347;</t>
  </si>
  <si>
    <t>AUG 3</t>
  </si>
  <si>
    <t>10.3389/fnins.2016.00359</t>
  </si>
  <si>
    <t>WOS:000381086500001</t>
  </si>
  <si>
    <t>Sun, Y; Wei, W; Luo, ZZ; Gan, HT; Hu, XH</t>
  </si>
  <si>
    <t>Sun, Yao; Wei, Wei; Luo, Zhizeng; Gan, Haitao; Hu, Xiaohua</t>
  </si>
  <si>
    <t>Improving motor imagery practice with synchronous action observation in stroke patients</t>
  </si>
  <si>
    <t>TOPICS IN STROKE REHABILITATION</t>
  </si>
  <si>
    <t>Action observation; Motor imagery; Neurorehabilitation; Stroke</t>
  </si>
  <si>
    <t>BRAIN-COMPUTER INTERFACE; SEVERE ARM PARESIS; MENTAL PRACTICE; ERD/ERS PATTERNS; MIRROR THERAPY; RECOVERY; REHABILITATION; ACTIVATION; EEG; REORGANIZATION</t>
  </si>
  <si>
    <t>Background: Action observation (AO) has the potential to improve motor imagery (MI) practice in stroke patients. However, currently only a few results are available on how to use AO effectively. Objective: The aim of this study is to investigate whether MI practice can be improved more effectively by synchronous AO than by asynchronous AO. Methods: Ten patients with upper limb motor dysfunction following stroke were selected as the participants. They were divided into two groups to perform MI practice combined with a daily conventional rehabilitation for four consecutive weeks. The control group was asked to perform MI guided by asynchronous AO (MIAAO), and the experimental group was asked to perform the same MI but guided by synchronous AO (MISAO). The event-related power decrease (ERD) in sensorimotor rhythms of electroencephalograph was calculated to reflect the sensorimotor cortex activation and to assess the cortex excitability during MI. Fugl-Meyer assessment (FMA) and pinch strength test (PST) were used to assess the limb motor recovery. Results: The ERD pattern of the experimental group not only had greater amplitude and longer duration, but also included more frequency components. Furthermore, the effect sizes of ERD values between the two groups continuously increased (d(ES) &gt; 0.8) during the course of treatment. Moreover, the FMA and PST scores achieved with MISAO were also significantly higher than those achieved with MIAAO (p &lt; 0.05). Conclusions: Compared with MIAAO, MISAO can enhance the excitation of sensorimotor cortex more effectively and lead to a more rapid neurorehabilitation of stroke patients.</t>
  </si>
  <si>
    <t>[Sun, Yao; Wei, Wei] Zhejiang Univ, Coll Elect Engn, Hangzhou, Zhejiang, Peoples R China; [Sun, Yao; Luo, Zhizeng; Gan, Haitao] Hangzhou Dianzi Univ, Robot Res Inst, Hangzhou, Zhejiang, Peoples R China; [Hu, Xiaohua] Wujing Hosp Hangzhou City, Rehabil Ctr Brain Damage, Hangzhou, Zhejiang, Peoples R China</t>
  </si>
  <si>
    <t>Zhejiang University; Hangzhou Dianzi University</t>
  </si>
  <si>
    <t>Sun, Y (corresponding author), 1158,St 2,Xiasha High Educ Zone, Hangzhou 310018, Zhejiang, Peoples R China.</t>
  </si>
  <si>
    <t>sunyao@hdu.edu.cn</t>
  </si>
  <si>
    <t>gan, jerry/AFT-1901-2022</t>
  </si>
  <si>
    <t>Gan, Haitao/0000-0002-6103-1797</t>
  </si>
  <si>
    <t>10.1080/10749357.2016.1141472</t>
  </si>
  <si>
    <t>Rehabilitation</t>
  </si>
  <si>
    <t>WOS:000379437000004</t>
  </si>
  <si>
    <t>Shakeel, A; Navid, MS; Anwar, MN; Mazhar, S; Jochumsen, M; Niazi, IK</t>
  </si>
  <si>
    <t>Shakeel, Aqsa; Navid, Muhammad Samran; Anwar, Muhammad Nabeel; Mazhar, Suleman; Jochumsen, Mads; Niazi, Imran Khan</t>
  </si>
  <si>
    <t>A Review of Techniques for Detection of Movement Intention Using Movement-Related Cortical Potentials</t>
  </si>
  <si>
    <t>COMPUTATIONAL AND MATHEMATICAL METHODS IN MEDICINE</t>
  </si>
  <si>
    <t>SUPPLEMENTARY MOTOR AREA; BRAIN-COMPUTER INTERFACE; SINGLE-TRIAL DETECTION; CONTINGENT NEGATIVE-VARIATION; PREMOTOR CORTEX; SLOW POTENTIALS; EEG; CLASSIFICATION; SCALP; ARM</t>
  </si>
  <si>
    <t>The movement-related cortical potential (MRCP) is a low-frequency negative shift in the electroencephalography (EEG) recording that takes place about 2 seconds prior to voluntary movement production. MRCP replicates the cortical processes employed in planning and preparation of movement. In this study, we recapitulate the features such as signal's acquisition, processing, and enhancement and different electrode montages used for EEG data recoding from different studies that used MRCPs to predict the upcoming real or imaginary movement. An authentic identification of human movement intention, accompanying the knowledge of the limb engaged in the performance and its direction of movement, has a potential implication in the control of external devices. This information could be helpful in development of a proficient patient-driven rehabilitation tool based on brain-computer interfaces (BCIs). Such a BCI paradigm with shorter response time appears more natural to the amputees and can also induce plasticity in brain. Along with different training schedules, this can lead to restoration of motor control in stroke patients.</t>
  </si>
  <si>
    <t>[Shakeel, Aqsa; Navid, Muhammad Samran; Anwar, Muhammad Nabeel] NUST, Sch Mech &amp; Mfg Engn, Dept Biomed Engn &amp; Sci, Human Syst Lab, Islamabad 44000, Pakistan; [Mazhar, Suleman] Informat Technol Univ, Dept Comp Sci, BiSMiL Lab, Lahore 54000, Pakistan; [Jochumsen, Mads; Niazi, Imran Khan] Aalborg Univ, Ctr Sensory Motor Interact, Dept Hlth Sci &amp; Technol, DK-9100 Aalborg, Denmark; [Niazi, Imran Khan] New Zealand Coll Chiropract, Ctr Chiropract Res, Auckland 1060, New Zealand; [Niazi, Imran Khan] Auckland Univ Technol, Fac Hlth &amp; Environm Sci, Hlth &amp; Rehabil Res Inst, Auckland 1010, New Zealand</t>
  </si>
  <si>
    <t>National University of Sciences &amp; Technology - Pakistan; Aalborg University; Auckland University of Technology</t>
  </si>
  <si>
    <t>Anwar, MN (corresponding author), NUST, Sch Mech &amp; Mfg Engn, Dept Biomed Engn &amp; Sci, Human Syst Lab, Islamabad 44000, Pakistan.</t>
  </si>
  <si>
    <t>nabeel@smme.nust.edu.pk</t>
  </si>
  <si>
    <t>-, -/AAY-7591-2021; Anwar, Muhammad Nabeel/IAM-7671-2023; Niazi, Imran Khan/M-3346-2019; Navid, Muhammad Samran/AAD-4558-2019</t>
  </si>
  <si>
    <t>Niazi, Imran Khan/0000-0001-8752-7224; Jochumsen, Mads/0000-0001-7729-4359; Navid, Muhammad Samran/0000-0002-2849-874X; Shakeel, Aqsa/0000-0002-4216-2484</t>
  </si>
  <si>
    <t>10.1155/2015/346217</t>
  </si>
  <si>
    <t>Mathematical &amp; Computational Biology</t>
  </si>
  <si>
    <t>WOS:000367978500001</t>
  </si>
  <si>
    <t>Schwarz, A; Ofner, P; Pereira, J; Sburlea, AI; Müller-Putz, GR</t>
  </si>
  <si>
    <t>Schwarz, Andreas; Ofner, Patrick; Pereira, Joana; Sburlea, Andreea Ioana; Mueller-Putz, Gernot R.</t>
  </si>
  <si>
    <t>Decoding natural reach-and-grasp actions from human EEG</t>
  </si>
  <si>
    <t>reach-and-grasp decoding; EEG; grasp neural correlates; grasp motor decoding; motor-related cortical potential; movement-related cortical potential</t>
  </si>
  <si>
    <t>BRAIN-COMPUTER INTERFACES; SPINAL-CORD-INJURY; NEUROPROSTHESIS CONTROL; CORTICAL POTENTIALS; UPPER EXTREMITY; EOG ARTIFACTS; MOVEMENT; HAND; INDIVIDUALS; SINGLE</t>
  </si>
  <si>
    <t>Objective. Despite the high number of degrees of freedom of the human hand, most actions of daily life can be executed incorporating only palmar, pincer and lateral grasp. In this study we attempt to discriminate these three different executed reach-and-grasp actions utilizing their EEG neural correlates. Approach. In a cue-guided experiment, 15 healthy individuals were asked to perform these actions using daily life objects. We recorded 72 trials for each reach-and-grasp condition and from a no-movement condition. Main results. Using lowfrequency time domain features from 0.3 to 3 Hz, we achieved binary classification accuracies of 72.4%, STD +/- 5.8% between grasp types, for grasps versus no-movement condition peak performances of 93.5%, STD +/- 4.6% could be reached. In an offline multiclass classification scenario which incorporated not only all reach-and-grasp actions but also the no-movement condition, the highest performance could be reached using a window of 1000 ms for feature extraction. Classification performance peaked at 65.9%, STD +/- 8.1%. Underlying neural correlates of the reach-and-grasp actions, investigated over the primary motor cortex, showed significant differences starting from approximately 800 ms to 1200 ms after the movement onset which is also the same time frame where classification performance reached its maximum. Significance. We could show that it is possible to discriminate three executed reach-andgrasp actions prominent in people's everyday use from non-invasive EEG. Underlying neural correlates showed significant differences between all tested conditions. These findings will eventually contribute to our attempt of controlling a neuroprosthesis in a natural and intuitive way, which could ultimately benefit motor impaired end users in their daily life actions.</t>
  </si>
  <si>
    <t>[Schwarz, Andreas; Ofner, Patrick; Pereira, Joana; Sburlea, Andreea Ioana; Mueller-Putz, Gernot R.] Graz Univ Technol, Inst Neural Engn, Stremayrgasse 16-4, A-8010 Graz, Austria</t>
  </si>
  <si>
    <t>Müller-Putz, GR (corresponding author), Graz Univ Technol, Inst Neural Engn, Stremayrgasse 16-4, A-8010 Graz, Austria.</t>
  </si>
  <si>
    <t>; Ofner, Patrick/AAA-8032-2020; Pereira, Joana/AAG-7630-2021; Schwarz, Andreas/AAW-4973-2021; Sburlea, Andreea/T-4134-2019</t>
  </si>
  <si>
    <t>Sburlea, Andreea Ioana/0000-0001-6766-3464; Schwarz, Andreas/0000-0002-3883-4989; Ofner, Patrick/0000-0001-7169-4300; Pereira, Joana/0000-0002-2032-8981; Muller-Putz, Gernot/0000-0002-0087-3720</t>
  </si>
  <si>
    <t>10.1088/1741-2552/aa8911</t>
  </si>
  <si>
    <t>WOS:000417584800005</t>
  </si>
  <si>
    <t>EEG, EMG, EOG</t>
  </si>
  <si>
    <t>Zhang, JH; Wang, BZ; Zhang, C; Xiao, YQ; Wang, MY</t>
  </si>
  <si>
    <t>Zhang, Jinhua; Wang, Baozeng; Zhang, Cheng; Xiao, Yanqing; Wang, Michael Yu</t>
  </si>
  <si>
    <t>An EEG/EMG/EOG-Based Multimodal Human-Machine Interface to Real-Time Control of a Soft Robot Hand</t>
  </si>
  <si>
    <t>FRONTIERS IN NEUROROBOTICS</t>
  </si>
  <si>
    <t>electroencephalogram (EEG); electromyogram (EMG); electrooculogram (EOG); multimodal human-machine interface (mHMI); soft robot hand</t>
  </si>
  <si>
    <t>BRAIN PLASTICITY; MOTOR IMAGERY; THERAPY; STROKE; EMG; REHABILITATION; CLASSIFICATION; DESIGN; HEAD; EOG</t>
  </si>
  <si>
    <t>Brain-computer interface (BCI) technology shows potential for application to motor rehabilitation therapies that use neural plasticity to restore motor function and improve quality of life of stroke survivors. However, it is often difficult for BCI systems to provide the variety of control commands necessary for multi-task real-time control of soft robot naturally. In this study, a novel multimodal human-machine interface system (mHMI) is developed using combinations of electrooculography (EOG), electroencephalography (EEG), and electromyogram (EMG) to generate numerous control instructions. Moreover, we also explore subject acceptance of an affordable wearable soft robot to move basic hand actions during robot-assisted movement. Six healthy subjects separately perform left and right hand motor imagery, looking-left and looking-right eye movements, and different hand gestures in different modes to control a soft robot in a variety of actions. The results indicate that the number of mHMI control instructions is significantly greater than achievable with any individual mode. Furthermore, the mHMI can achieve an average classification accuracy of 93.83% with the average information transfer rate of 47.41 bits/min, which is entirely equivalent to a control speed of 17 actions per minute. The study is expected to construct a more user-friendly mHMI for real-time control of soft robot to help healthy or disabled persons perform basic hand movements in friendly and convenient way.</t>
  </si>
  <si>
    <t>[Zhang, Jinhua; Wang, Baozeng; Zhang, Cheng; Wang, Michael Yu] Xi An Jiao Tong Univ, Sch Mech Engn, Educ Minist Modern Design &amp; Rotor Bearing Syst, Key Lab, Xian, Shaanxi, Peoples R China; [Xiao, Yanqing] Beihang Univ, Sch Biol Sci &amp; Med Engn, Beijing, Peoples R China; [Wang, Michael Yu] Hong Kong Univ Sci &amp; Technol, HKUST Robot Inst, Kowloon, Dept Mech &amp; Aerosp Engn, Hong Kong, Peoples R China; [Wang, Michael Yu] Hong Kong Univ Sci &amp; Technol, HKUST Robot Inst, Kowloon, Dept Elect &amp; Comp Engn, Hong Kong, Peoples R China</t>
  </si>
  <si>
    <t>Xi'an Jiaotong University; Beihang University; Hong Kong University of Science &amp; Technology; Hong Kong University of Science &amp; Technology</t>
  </si>
  <si>
    <t>Xiao, YQ (corresponding author), Beihang Univ, Sch Biol Sci &amp; Med Engn, Beijing, Peoples R China.</t>
  </si>
  <si>
    <t>xioyanjingx@126.com</t>
  </si>
  <si>
    <t>Wang, Baozeng/GRR-5160-2022</t>
  </si>
  <si>
    <t>Wang, Baozeng/0000-0003-4031-2327</t>
  </si>
  <si>
    <t>MAR 29</t>
  </si>
  <si>
    <t>10.3389/fnbot.2019.00007</t>
  </si>
  <si>
    <t>Computer Science; Robotics; Neurosciences &amp; Neurology</t>
  </si>
  <si>
    <t>WOS:000464527900001</t>
  </si>
  <si>
    <t>Kohl, SH; Mehler, DMA; Lührs, M; Thibault, RT; Konrad, K; Sorger, B</t>
  </si>
  <si>
    <t>Kohl, Simon H.; Mehler, David M. A.; Luhrs, Michael; Thibault, Robert T.; Konrad, Kerstin; Sorger, Bettina</t>
  </si>
  <si>
    <t>The Potential of Functional Near-Infrared Spectroscopy-Based Neurofeedback-A Systematic Review and Recommendations for Best Practice</t>
  </si>
  <si>
    <t>real-time data analysis; functional near-infrared spectroscopy; neurofeedback; systematic review; clinical translation; self-regulation; brain-computer interfacing</t>
  </si>
  <si>
    <t>MOTOR IMAGERY; SPATIAL REGISTRATION; BRAIN; POWER; FMRI; FEEDBACK; SHAM; CONNECTIVITY; RELIABILITY; IMPROVEMENT</t>
  </si>
  <si>
    <t>Background:The effects of electroencephalography (EEG) and functional magnetic resonance imaging (fMRI)-neurofeedback on brain activation and behaviors have been studied extensively in the past. More recently, researchers have begun to investigate the effects of functional near-infrared spectroscopy-based neurofeedback (fNIRS-neurofeedback). FNIRS is a functional neuroimaging technique based on brain hemodynamics, which is easy to use, portable, inexpensive, and has reduced sensitivity to movement artifacts. Method:We provide the first systematic review and database of fNIRS-neurofeedback studies, synthesizing findings from 22 peer-reviewed studies (including a total ofN= 441 participants; 337 healthy, 104 patients). We (1) give a comprehensive overview of how fNIRS-neurofeedback training protocols were implemented, (2) review the online signal-processing methods used, (3) evaluate the quality of studies using pre-set methodological and reporting quality criteria and also present statistical sensitivity/power analyses, (4) investigate the effectiveness of fNIRS-neurofeedback in modulating brain activation, and (5) review its effectiveness in changing behavior in healthy and pathological populations. Results and discussion:(1-2) Published studies are heterogeneous (e.g., neurofeedback targets, investigated populations, applied training protocols, and methods). (3) Large randomized controlled trials are still lacking. In view of the novelty of the field, the quality of the published studies is moderate. We identified room for improvement in reporting important information and statistical power to detect realistic effects. (4) Several studies show that people can regulate hemodynamic signals from cortical brain regions with fNIRS-neurofeedback and (5) these studies indicate the feasibility of modulating motor control and prefrontal brain functioning in healthy participants and ameliorating symptoms in clinical populations (stroke, ADHD, autism, and social anxiety). However, valid conclusions about specificity or potential clinical utility are premature. Conclusion:Due to the advantages of practicability and relatively low cost, fNIRS-neurofeedback might provide a suitable and powerful alternative to EEG and fMRI neurofeedback and has great potential for clinical translation of neurofeedback. Together with more rigorous research and reporting practices, further methodological improvements may lead to a more solid understanding of fNIRS-neurofeedback. Future research will benefit from exploiting the advantages of fNIRS, which offers unique opportunities for neurofeedback research.</t>
  </si>
  <si>
    <t>[Kohl, Simon H.; Konrad, Kerstin] Julich Res Ctr, JARA Inst Mol Neurosci &amp; Neuroimaging INM 11, Julich, Germany; [Kohl, Simon H.; Konrad, Kerstin] Rhein Westfal TH Aachen, Child Neuropsychol Sect, Dept Child &amp; Adolescent Psychiat Psychosomat &amp; Ps, Med Fac, Aachen, Germany; [Mehler, David M. A.] Univ Munster, Dept Psychiat, Munster, Germany; [Luhrs, Michael] Brain Innovat BV, Res Dept, Maastricht, Netherlands; [Luhrs, Michael; Sorger, Bettina] Maastricht Univ, Fac Psychol &amp; Neurosci, Dept Cognit Neurosci, Maastricht, Netherlands; [Thibault, Robert T.] Univ Bristol, Sch Psychol Sci, Bristol, Avon, England; [Thibault, Robert T.] Univ Bristol, MRC Integrat Epidemiol Unit, Bristol, Avon, England</t>
  </si>
  <si>
    <t>Helmholtz Association; Research Center Julich; RWTH Aachen University; University of Munster; Maastricht University; Maastricht University; University of Bristol; University of Bristol</t>
  </si>
  <si>
    <t>Kohl, SH (corresponding author), Julich Res Ctr, JARA Inst Mol Neurosci &amp; Neuroimaging INM 11, Julich, Germany.;Kohl, SH (corresponding author), Rhein Westfal TH Aachen, Child Neuropsychol Sect, Dept Child &amp; Adolescent Psychiat Psychosomat &amp; Ps, Med Fac, Aachen, Germany.</t>
  </si>
  <si>
    <t>si.kohl@fz-juelich.de</t>
  </si>
  <si>
    <t>; Kohl, Simon/JAN-7881-2023; Mehler, David/ACO-9611-2022; Konrad, Kerstin/H-7747-2013</t>
  </si>
  <si>
    <t>Luhrs, Michael/0000-0002-5888-0843; Kohl, Simon Huldreich/0000-0003-0949-6754; Thibault, Robert/0000-0002-6561-3962;</t>
  </si>
  <si>
    <t>JUL 21</t>
  </si>
  <si>
    <t>10.3389/fnins.2020.00594</t>
  </si>
  <si>
    <t>WOS:000558856700001</t>
  </si>
  <si>
    <t>Remsik, A; Young, B; Vermilyea, R; Kiekhoefer, L; Abrams, J; Elmore, SE; Schultz, P; Nair, V; Edwards, D; Williams, J; Prabhakaran, V</t>
  </si>
  <si>
    <t>Remsik, Alexander; Young, Brittany; Vermilyea, Rebecca; Kiekhoefer, Laura; Abrams, Jessica; Elmore, Samantha Evander; Schultz, Paige; Nair, Veena; Edwards, Dorothy; Williams, Justin; Prabhakaran, Vivek</t>
  </si>
  <si>
    <t>A review of the progression and future implications of brain-computer interface therapies for restoration of distal upper extremity motor function after stroke</t>
  </si>
  <si>
    <t>EXPERT REVIEW OF MEDICAL DEVICES</t>
  </si>
  <si>
    <t>Brain-computer interface; BCI therapy; UE motor recovery; MI; EEG; Hebbian-learning; sensory-motor regions</t>
  </si>
  <si>
    <t>CONSTRAINT-INDUCED MOVEMENT; IMAGERY; REHABILITATION; RECOVERY; BCI; NEUROFEEDBACK; PERFORMANCE; IMPAIRMENT; STATE</t>
  </si>
  <si>
    <t>Stroke is a leading cause of acquired disability resulting in distal upper extremity functional motor impairment. Stroke mortality rates continue to decline with advances in healthcare and medical technology. This has led to an increased demand for advanced, personalized rehabilitation. Survivors often experience some level of spontaneous recovery shortly after their stroke event, yet reach a functional plateau after which there is exiguous motor recovery. Nevertheless, studies have demonstrated the potential for recovery beyond this plateau. Non-traditional neurorehabilitation techniques, such as those incorporating the brain-computer interface (BCI), are being investigated for rehabilitation. BCIs may offer a gateway to the brain's plasticity and revolutionize how humans interact with the world. Non-invasive BCIs work by closing the proprioceptive feedback loop with real-time, multi-sensory feedback allowing for volitional modulation of brain signals to assist hand function. BCI technology potentially promotes neuroplasticity and Hebbian-based motor recovery by rewarding cortical activity associated with sensory-motor rhythms through use with a variety of self-guided and assistive modalities.</t>
  </si>
  <si>
    <t>[Remsik, Alexander; Young, Brittany; Vermilyea, Rebecca; Kiekhoefer, Laura; Abrams, Jessica; Elmore, Samantha Evander; Schultz, Paige; Nair, Veena; Edwards, Dorothy; Williams, Justin; Prabhakaran, Vivek] Univ Wisconsin, Madison Sch Med &amp; Publ Hlth, Ringgold Standard Inst, Dept Radiol,Clin Sci Ctr, 600 Highland Ave, Madison, WI 53792 USA</t>
  </si>
  <si>
    <t>University of Wisconsin System; University of Wisconsin Madison</t>
  </si>
  <si>
    <t>Remsik, A (corresponding author), Univ Wisconsin, Madison Sch Med &amp; Publ Hlth, Ringgold Standard Inst, Dept Radiol,Clin Sci Ctr, 600 Highland Ave, Madison, WI 53792 USA.</t>
  </si>
  <si>
    <t>aremsik@wisc.edu</t>
  </si>
  <si>
    <t>; Nair, Veena/E-4037-2013; Prabhakaran, Venkateshkumar/K-3696-2019</t>
  </si>
  <si>
    <t>NAIR, VEENA/0000-0002-5666-3239; Remsik, Alexander/0000-0001-9142-8085; prabhakaran, vivek/0000-0002-1974-3125</t>
  </si>
  <si>
    <t>10.1080/17434440.2016.1174572</t>
  </si>
  <si>
    <t>WOS:000375847900005</t>
  </si>
  <si>
    <t>Blabe, CH; Gilja, V; Chestek, CA; Shenoy, KV; Anderson, KD; Henderson, JM</t>
  </si>
  <si>
    <t>Blabe, Christine H.; Gilja, Vikash; Chestek, Cindy A.; Shenoy, Krishna V.; Anderson, Kim D.; Henderson, Jaimie M.</t>
  </si>
  <si>
    <t>Assessment of brain-machine interfaces from the perspective of people with paralysis</t>
  </si>
  <si>
    <t>spinal cord injury; brain-computer interface; brain-machine interface; paralysis; BCI; BMI</t>
  </si>
  <si>
    <t>SPINAL-CORD-INJURY; ASSISTIVE TECHNOLOGY; COMPUTER INTERFACES; INDIVIDUALS; PRIORITIES; ARM</t>
  </si>
  <si>
    <t>Objective. One of the main goals of brain-machine interface (BMI) research is to restore function to people with paralysis. Currently, multiple BMI design features are being investigated, based on various input modalities (externally applied and surgically implantable sensors) and output modalities (e.g. control of computer systems, prosthetic arms, and functional electrical stimulation systems). While these technologies may eventually provide some level of benefit, they each carry associated burdens for end-users. We sought to assess the attitudes of people with paralysis toward using various technologies to achieve particular benefits, given the burdens currently associated with the use of each system. Approach. We designed and distributed a technology survey to determine the level of benefit necessary for people with tetraplegia due to spinal cord injury to consider using different technologies, given the burdens currently associated with them. The survey queried user preferences for 8 BMI technologies including electroencephalography, electrocorticography, and intracortical microelectrode arrays, as well as a commercially available eye tracking system for comparison. Participants used a 5-point scale to rate their likelihood to adopt these technologies for 13 potential control capabilities. Main Results. Survey respondents were most likely to adopt BMI technology to restore some of their natural upper extremity function, including restoration of hand grasp and/or some degree of natural arm movement. High speed typing and control of a fast robot arm were also of interest to this population. Surgically implanted wireless technologies were twice as 'likely' to be adopted as their wired equivalents. Significance. Assessing end-user preferences is an essential prerequisite to the design and implementation of any assistive technology. The results of this survey suggest that people with tetraplegia would adopt an unobtrusive, autonomous BMI system for both restoration of upper extremity function and control of external devices such as communication interfaces.</t>
  </si>
  <si>
    <t>[Blabe, Christine H.; Gilja, Vikash; Chestek, Cindy A.; Henderson, Jaimie M.] Stanford Univ, Dept Neurosurg, Stanford, CA 94305 USA; [Gilja, Vikash] Univ Calif San Diego, Dept Elect &amp; Comp Engn, La Jolla, CA 92093 USA; [Gilja, Vikash] Univ Calif San Diego, Neurosci Program, La Jolla, CA 92093 USA; [Chestek, Cindy A.] Univ Michigan, Dept Biomed Engn Elect Engn &amp; Neurosci, Ann Arbor, MI 48109 USA; [Gilja, Vikash; Shenoy, Krishna V.] Stanford Univ, Dept Elect Engn, Stanford, CA 94303 USA; [Shenoy, Krishna V.] Stanford Univ, Dept Bioengn, Stanford, CA 94305 USA; [Shenoy, Krishna V.; Henderson, Jaimie M.] Stanford Univ, Stanford Neurosci Inst, Stanford, CA 94305 USA; [Shenoy, Krishna V.] Stanford Univ, Stanford BioX, Stanford, CA 94305 USA; [Shenoy, Krishna V.] Stanford Univ, Dept Neurobiol, Stanford, CA 94305 USA; [Anderson, Kim D.] Univ Miami, Dept Neurol Surg, Miami, FL USA; [Anderson, Kim D.] Univ Miami, Miami Project Cure Paralysis, Miami, FL USA</t>
  </si>
  <si>
    <t>Stanford University; University of California System; University of California San Diego; University of California System; University of California San Diego; University of Michigan System; University of Michigan; Stanford University; Stanford University; Stanford University; Stanford University; Stanford University; University of Miami; University of Miami</t>
  </si>
  <si>
    <t>Blabe, CH (corresponding author), Stanford Univ, Dept Neurosurg, Stanford, CA 94305 USA.</t>
  </si>
  <si>
    <t>; Anderson, Kim/AFS-0131-2022</t>
  </si>
  <si>
    <t>Anderson, Kimberly/0000-0001-9252-161X; Henderson, Jaimie/0000-0002-3276-2267; Blabe, Christine/0000-0003-4623-4251</t>
  </si>
  <si>
    <t>AUG</t>
  </si>
  <si>
    <t>10.1088/1741-2560/12/4/043002</t>
  </si>
  <si>
    <t>WOS:000358178900002</t>
  </si>
  <si>
    <t>Vourvopoulos, A; Badia, SBI</t>
  </si>
  <si>
    <t>Vourvopoulos, Athanasios; Badia, Sergi Bermudez i</t>
  </si>
  <si>
    <t>Motor priming in virtual reality can augment motor-imagery training efficacy in restorative brain-computer interaction: a within-subject analysis</t>
  </si>
  <si>
    <t>Stroke rehabilitation; Brain-computer interfaces; Virtual reality; Motor priming; Motor imagery; Neurofeedback; EEG</t>
  </si>
  <si>
    <t>RANDOMIZED CONTROLLED-TRIAL; MIRROR-NEURON SYSTEM; CORTICAL REORGANIZATION; STROKE REHABILITATION; INTERFACE BCI; EEG; COMMUNICATION; ENVIRONMENTS; RECOVERY; MOVEMENT</t>
  </si>
  <si>
    <t>Background: The use of Brain-Computer Interface (BCI) technology in neurorehabilitation provides new strategies to overcome stroke-related motor limitations. Recent studies demonstrated the brain's capacity for functional and structural plasticity through BCI. However, it is not fully clear how we can take full advantage of the neurobiological mechanisms underlying recovery and how to maximize restoration through BCI. In this study we investigate the role of multimodal virtual reality (VR) simulations and motor priming (MP) in an upper limb motor-imagery BCI task in order to maximize the engagement of sensory-motor networks in a broad range of patients who can benefit from virtual rehabilitation training. Methods: In order to investigate how different BCI paradigms impact brain activation, we designed 3 experimental conditions in a within-subject design, including an immersive Multimodal Virtual Reality with Motor Priming (VRMP) condition where users had to perform motor-execution before BCI training, an immersive Multimodal VR condition, and a control condition with standard 2D feedback. Further, these were also compared to overt motor-execution. Finally, a set of questionnaires were used to gather subjective data on Workload, Kinesthetic Imagery and Presence. Results: Our findings show increased capacity to modulate and enhance brain activity patterns in all extracted EEG rhythms matching more closely those present during motor-execution and also a strong relationship between electrophysiological data and subjective experience. Conclusions: Our data suggest that both VR and particularly MP can enhance the activation of brain patterns present during overt motor-execution. Further, we show changes in the interhemispheric EEG balance, which might play an important role in the promotion of neural activation and neuroplastic changes in stroke patients in a motor-imagery neurofeedback paradigm. In addition, electrophysiological correlates of psychophysiological responses provide us with valuable information about the motor and affective state of the user that has the potential to be used to predict MI-BCI training outcome based on user's profile. Finally, we propose a BCI paradigm in VR, which gives the possibility of motor priming for patients with low level of motor control.</t>
  </si>
  <si>
    <t>[Vourvopoulos, Athanasios; Badia, Sergi Bermudez i] Univ Madeira, Fac Ciencias Exatas &amp; Engn, Campus Univ Penteada, P-9020105 Funchal, Portugal; [Vourvopoulos, Athanasios; Badia, Sergi Bermudez i] Madeira Interact Technol Inst, Polo Cient &amp; Tecnol Madeira, P-9020105 Funchal, Portugal</t>
  </si>
  <si>
    <t>Universidade da Madeira</t>
  </si>
  <si>
    <t>Vourvopoulos, A (corresponding author), Univ Madeira, Fac Ciencias Exatas &amp; Engn, Campus Univ Penteada, P-9020105 Funchal, Portugal.;Vourvopoulos, A (corresponding author), Madeira Interact Technol Inst, Polo Cient &amp; Tecnol Madeira, P-9020105 Funchal, Portugal.</t>
  </si>
  <si>
    <t>athanasios.vourvopoulos@m-iti.org</t>
  </si>
  <si>
    <t>Badia, Sergi/C-8681-2018; Bermudez i Badia, Sergi/C-8681-2018; Vourvopoulos, Athanasios/F-3872-2017</t>
  </si>
  <si>
    <t>Bermudez i Badia, Sergi/0000-0003-4452-0414; Vourvopoulos, Athanasios/0000-0001-9676-8599</t>
  </si>
  <si>
    <t>AUG 9</t>
  </si>
  <si>
    <t>10.1186/s12984-016-0173-2</t>
  </si>
  <si>
    <t>WOS:000381337100002</t>
  </si>
  <si>
    <t>Simeral, JD; Hosman, T; Saab, J; Flesher, SN; Vilela, M; Franco, B; Kelemen, JN; Brandman, DM; Ciancibello, JG; Rezaii, PG; Eskandar, EN; Rosler, DM; Shenoy, KV; Henderson, JM; Nurmikko, AV; Hochberg, LR</t>
  </si>
  <si>
    <t>Simeral, John D.; Hosman, Thomas; Saab, Jad; Flesher, Sharlene N.; Vilela, Marco; Franco, Brian; Kelemen, Jessica N.; Brandman, David M.; Ciancibello, John G.; Rezaii, Paymon G.; Eskandar, Emad N.; Rosler, David M.; Shenoy, Krishna V.; Henderson, Jaimie M.; Nurmikko, Arto V.; Hochberg, Leigh R.</t>
  </si>
  <si>
    <t>Home Use of a Percutaneous Wireless Intracortical Brain-Computer Interface by Individuals With Tetraplegia</t>
  </si>
  <si>
    <t>Wireless communication; Optical fiber cables; Hospitals; Decoding; Neurosurgery; Microelectrodes; Hardware; Brain-computer interface; clinical trial; motor cortex; neural engineering; wireless transmitter</t>
  </si>
  <si>
    <t>MACHINE INTERFACES; RECORDING DEVICE; RESTORATION; MOVEMENT; PATIENT; SYSTEM; CORTEX</t>
  </si>
  <si>
    <t>Objective. Individuals with neurological disease or injury such as amyotrophic lateral sclerosis, spinal cord injury or stroke may become tetraplegic, unable to speak or even locked-in. For people with these conditions, current assistive technologies are often ineffective. Brain-computer interfaces are being developed to enhance independence and restore communication in the absence of physical movement. Over the past decade, individuals with tetraplegia have achieved rapid on-screen typing and point-and-click control of tablet apps using intracortical brain-computer interfaces (iBCIs) that decode intended arm and hand movements from neural signals recorded by implanted microelectrode arrays. However, cables used to convey neural signals from the brain tether participants to amplifiers and decoding computers and require expert oversight, severely limiting when and where iBCIs could be available for use. Here, we demonstrate the first human use of a wireless broadband iBCI. Methods. Based on a prototype system previously used in pre-clinical research, we replaced the external cables of a 192-electrode iBCI with wireless transmitters and achieved high-resolution recording and decoding of broadband field potentials and spiking activity from people with paralysis. Two participants in an ongoing pilot clinical trial completed on-screen item selection tasks to assess iBCI-enabled cursor control. Results: Communication bitrates were equivalent between cabled and wireless configurations. Participants also used the wireless iBCI to control a standard commercial tablet computer to browse the web and use several mobile applications. Within-day comparison of cabled and wireless interfaces evaluated bit error rate, packet loss, and the recovery of spike rates and spike waveforms from the recorded neural signals. In a representative use case, the wireless system recorded intracortical signals from two arrays in one participant continuously through a 24-hour period at home. Significance. Wireless multi-electrode recording of broadband neural signals over extended periods introduces a valuable tool for human neuroscience research and is an important step toward practical deployment of iBCI technology for independent use by individuals with paralysis. On-demand access to high-performance iBCI technology in the home promises to enhance independence and restore communication and mobility for individuals with severe motor impairment.</t>
  </si>
  <si>
    <t>[Simeral, John D.] Dept Vet Affairs Med Ctr, Rehabil R&amp;D Serv, Ctr Neurorestorat &amp; Neurotechnol, Providence, RI 02908 USA; [Simeral, John D.; Hosman, Thomas; Saab, Jad; Rosler, David M.; Hochberg, Leigh R.] CfNN, Providence, RI USA; [Simeral, John D.; Hosman, Thomas; Saab, Jad; Vilela, Marco; Brandman, David M.; Ciancibello, John G.; Rosler, David M.; Hochberg, Leigh R.] Brown Univ, Sch Engn, Providence, RI 02912 USA; [Simeral, John D.; Rosler, David M.; Nurmikko, Arto V.; Hochberg, Leigh R.] Brown Univ, Robert J &amp; Nancy D Carney Inst Brain Sci, Providence, RI 02912 USA; [Saab, Jad] Telus Hlth, Longueuil, PQ, Canada; [Flesher, Sharlene N.] Stanford Univ, Dept Neurosurg, Dept Elect Engn, Stanford, CA 94305 USA; [Flesher, Sharlene N.; Shenoy, Krishna V.] Stanford Univ, Howard Hughes Med Inst, Stanford, CA 94305 USA; [Flesher, Sharlene N.] Apple Inc, Cupertino, CA 95014 USA; [Vilela, Marco] Takeda Pharmaceut Co, Tokyo, Japan; [Franco, Brian; Kelemen, Jessica N.; Rosler, David M.] Massachusetts Gen Hosp, Dept Neurol, Boston, MA 02114 USA; [Franco, Brian] NeuroPace Inc, Mountain View, CA USA; [Brandman, David M.] Emory Univ, Dept Neurosurg, Atlanta, GA 30322 USA; [Ciancibello, John G.] Feinstein Inst Med Res, Ctr Bioelect Med, Manhasset, NY USA; [Rezaii, Paymon G.; Henderson, Jaimie M.] Stanford Univ, Dept Neurosurg, Stanford, CA 94305 USA; [Rezaii, Paymon G.] Tulane Univ, Sch Med, New Orleans, LA 70118 USA; [Eskandar, Emad N.] Massachusetts Gen Hosp, Dept Neurosurg, Boston, MA 02114 USA; [Eskandar, Emad N.] Montefiore Med Ctr, Albert Einstein Coll Med, Dept Neurosurg, Bronx, NY 10467 USA; [Shenoy, Krishna V.] Stanford Univ, Wu Tsai Neurosci Inst, Dept Elect Engn, Stanford, CA 94305 USA; [Shenoy, Krishna V.] Stanford Univ, Wu Tsai Neurosci Inst, Dept Bioengn &amp; Neurobiol, Stanford, CA USA; [Shenoy, Krishna V.] Stanford Univ, Bio X Inst Stanford, Stanford, CA 94305 USA; [Henderson, Jaimie M.] Stanford Univ, Wu Tsai Neurosci Inst, Stanford, CA 94305 USA; [Henderson, Jaimie M.] Stanford Univ, Bio X Inst, Stanford, CA 94305 USA; [Nurmikko, Arto V.] Brown Univ, Dept Phys, Sch Engn, Providence, RI 02912 USA; [Hochberg, Leigh R.] Harvard Med Sch, Massachusetts Gen Hosp, Dept Neurol, Ctr Neurotechnol &amp; Neurorecovery, Boston, MA 02115 USA</t>
  </si>
  <si>
    <t>Brown University; Brown University; Stanford University; Howard Hughes Medical Institute; Stanford University; Apple Inc; Takeda Pharmaceutical Company Ltd; Harvard University; Harvard University Medical Affiliates; Massachusetts General Hospital; Emory University; Northwell Health; Stanford University; Tulane University; Harvard University; Harvard University Medical Affiliates; Massachusetts General Hospital; Yeshiva University; Montefiore Medical Center; Albert Einstein College of Medicine; Stanford University; Stanford University; Stanford University; Stanford University; Stanford University; Brown University; Harvard University; Harvard University Medical Affiliates; Massachusetts General Hospital; Harvard Medical School</t>
  </si>
  <si>
    <t>Simeral, JD (corresponding author), Dept Vet Affairs Med Ctr, Rehabil R&amp;D Serv, Ctr Neurorestorat &amp; Neurotechnol, Providence, RI 02908 USA.;Simeral, JD (corresponding author), CfNN, Providence, RI USA.</t>
  </si>
  <si>
    <t>john_simeral@brown.edu</t>
  </si>
  <si>
    <t>; Hochberg, Leigh/R-6872-2019; Hosman, Tommy/KLD-0003-2024; Simeral, John/CCI-2624-2022</t>
  </si>
  <si>
    <t>Saab, Jad/0009-0007-3667-7645; Rosler, David/0000-0002-5709-3741; Henderson, Jaimie/0000-0002-3276-2267; Kelemen, Jessica/0000-0002-2779-0431; Hosman, Tommy/0000-0003-4945-3708</t>
  </si>
  <si>
    <t>10.1109/TBME.2021.3069119</t>
  </si>
  <si>
    <t>WOS:000663531500027</t>
  </si>
  <si>
    <t>Ma, T; Li, H; Deng, LL; Yang, H; Lv, XL; Li, PY; Li, FL; Zhang, R; Liu, TJ; Yao, DZ; Xu, P</t>
  </si>
  <si>
    <t>Ma, Teng; Li, Hui; Deng, Lili; Yang, Hao; Lv, Xulin; Li, Peiyang; Li, Fali; Zhang, Rui; Liu, Tiejun; Yao, Dezhong; Xu, Peng</t>
  </si>
  <si>
    <t>The hybrid BCI system for movement control by combining motor imagery and moving onset visual evoked potential</t>
  </si>
  <si>
    <t>motion-onset visual evoked potentials; motor imagery; multi-modality; hybrid BCI; brain-computer Interface</t>
  </si>
  <si>
    <t>BRAIN-COMPUTER INTERFACE; SPATIAL FILTERS; MENTAL PRACTICE; P300; EEG; SSVEP; LIMB; SYNCHRONIZATION; CLASSIFICATION; STROKE</t>
  </si>
  <si>
    <t>Objective. Movement control is an important application for EEG-BCI (EEG-based braincomputer interface) systems. A single-modality BCI cannot provide an efficient and natural control strategy, but a hybrid BCI system that combines two or more different tasks can effectively overcome the drawbacks encountered in single-modality BCI control. Approach. In the current paper, we developed a new hybrid BCI system by combining MI (motor imagery) and mVEP (motion-onset visual evoked potential), aiming to realize the more efficient 2D movement control of a cursor. Main result. The offline analysis demonstrates that the hybrid BCI system proposed in this paper could evoke the desired MI and mVEP signal features simultaneously, and both are very close to those evoked in the single-modality BCI task. Furthermore, the online 2D movement control experiment reveals that the proposed hybrid BCI system could provide more efficient and natural control commands. Significance. The proposed hybrid BCI system is compensative to realize efficient 2D movement control for a practical online system, especially for those situations in which P300 stimuli are not suitable to be applied.</t>
  </si>
  <si>
    <t>[Ma, Teng; Li, Hui; Deng, Lili; Yang, Hao; Lv, Xulin; Li, Peiyang; Li, Fali; Liu, Tiejun; Yao, Dezhong; Xu, Peng] Univ Elect Sci &amp; Technol China, Sch Life Sci &amp; Technol, Minist Educ, Key Lab NeuroInformat, Chengdu 610054, Peoples R China; [Liu, Tiejun; Yao, Dezhong; Xu, Peng] Univ Elect Sci &amp; Technol China, Ctr Informat BioMed, Chengdu 610054, Peoples R China; [Zhang, Rui] Zhengzhou Univ, Sch Elect Engn, Zhengzhou 450001, Peoples R China</t>
  </si>
  <si>
    <t>University of Electronic Science &amp; Technology of China; University of Electronic Science &amp; Technology of China; Zhengzhou University</t>
  </si>
  <si>
    <t>Yao, DZ; Xu, P (corresponding author), 4,Sect 2 North Jianshe Rd, Chengdu 610054, Sichuan, Peoples R China.</t>
  </si>
  <si>
    <t>dyao@uestc.edu.cn; xupeng@uestc.edu.cn</t>
  </si>
  <si>
    <t>Zhang, Rui/AAB-4675-2020; Li, Huihui/AAO-5772-2021; Deng, Lili/LWI-7526-2024; Sun, lili/GQH-2057-2022</t>
  </si>
  <si>
    <t>10.1088/1741-2552/aa5d5f</t>
  </si>
  <si>
    <t>WOS:000395909900002</t>
  </si>
  <si>
    <t>Microelectrode Array</t>
  </si>
  <si>
    <t>Pereira, J; Ofner, P; Schwarz, A; Sburlea, AI; Müller-Putz, GR</t>
  </si>
  <si>
    <t>Pereira, Joana; Ofner, Patrick; Schwarz, Andreas; Sburlea, Andreea Ioana; Mueller-Putz, Gernot R.</t>
  </si>
  <si>
    <t>EEG neural correlates of goal-directed movement intention</t>
  </si>
  <si>
    <t>Brain-computer interface (BCI); Electroencephalography (EEG); Goal-directed movement; Low-frequency; Movement-related cortical potential (MRCP); Brain sources</t>
  </si>
  <si>
    <t>POSTERIOR PARIETAL CORTEX; SINGLE-TRIAL EEG; HUMAN HIPPOCAMPAL; HAND MOVEMENTS; MOTOR IMAGERY; CLASSIFICATION; POTENTIALS; THETA; REPRESENTATION</t>
  </si>
  <si>
    <t>Using low-frequency time-domain electroencephalographic (EEG) signals we show, for the same type of upper limb movement, that goal-directed movements have different neural correlates than movements without a particular goal. In a reach-and-touch task, we explored the differences in the movement-related cortical potentials (MRCPs) between goal-directed and non-goal-directed movements. We evaluated if the detection of movement intention was influenced by the goal-directedness of the movement. In a single-trial classification procedure we found that classification accuracies are enhanced if there is a goal-directed movement in mind. Furthermore, by using the classifier patterns and estimating the corresponding brain sources, we show the importance of motor areas and the additional involvement of the posterior parietal lobule in the discrimination between goal-directed movements and non-goal-directed movements. We discuss next the potential contribution of our results on goal-directed movements to a more reliable brain-computer interface (BCI) control that facilitates recovery in spinal-cord injured or stroke end-users.</t>
  </si>
  <si>
    <t>[Pereira, Joana; Ofner, Patrick; Schwarz, Andreas; Sburlea, Andreea Ioana; Mueller-Putz, Gernot R.] Graz Univ Technol, Graz, Austria</t>
  </si>
  <si>
    <t>Müller-Putz, GR (corresponding author), Graz Univ Technol, Lab Brain Comp Interfaces, Inst Neural Engn, Stremayrgasse 16, A-8010 Graz, Austria.</t>
  </si>
  <si>
    <t>; Schwarz, Andreas/AAW-4973-2021; Pereira, Joana/AAG-7630-2021; Ofner, Patrick/AAA-8032-2020; Sburlea, Andreea/T-4134-2019</t>
  </si>
  <si>
    <t>Sburlea, Andreea Ioana/0000-0001-6766-3464; Pereira, Joana/0000-0002-2032-8981; Schwarz, Andreas/0000-0002-3883-4989; Ofner, Patrick/0000-0001-7169-4300;</t>
  </si>
  <si>
    <t>APR 1</t>
  </si>
  <si>
    <t>10.1016/j.neuroimage.2017.01.030</t>
  </si>
  <si>
    <t>WOS:000399438500011</t>
  </si>
  <si>
    <t>Luu, TP; He, YT; Brown, S; Nakagame, S; Contreras-Vidal, JL</t>
  </si>
  <si>
    <t>Trieu Phat Luu; He, Yongtian; Brown, Samuel; Nakagame, Sho; Contreras-Vidal, Jose L.</t>
  </si>
  <si>
    <t>Gait adaptation to visual kinematic perturbations using a real-time closed-loop brain-computer interface to a virtual reality avatar</t>
  </si>
  <si>
    <t>brain computer interfaces; visuomotor adaptation; gait adaptation; BCI-VR systems</t>
  </si>
  <si>
    <t>RANDOMIZED CONTROLLED-TRIAL; CHRONIC STROKE; MACHINE INTERFACES; TREADMILL WALKING; KALMAN FILTER; REHABILITATION; INDIVIDUALS; RECOVERY; POSTSTROKE; IMPACT</t>
  </si>
  <si>
    <t>Objective. The control of human bipedal locomotion is of great interest to the field of lower-body brain-computer interfaces (BCIs) for gait rehabilitation. While the feasibility of closed-loop BCI systems for the control of a lower body exoskeleton has been recently shown, multi-day closed-loop neural decoding of human gait in a BCI virtual reality (BCI-VR) environment has yet to be demonstrated. BCI-VR systems provide valuable alternatives for movement rehabilitation when wearable robots are not desirable due to medical conditions, cost, accessibility, usability, or patient preferences. Approach. In this study, we propose a real-time closed-loop BCI that decodes lower limb joint angles from scalp electroencephalography ( EEG) during treadmill walking to control a walking avatar in a virtual environment. Fluctuations in the amplitude of slow cortical potentials of EEG in the delta band (0.1-3 Hz) were used for prediction; thus, the EEG features correspond to time-domain amplitude modulated potentials in the delta band. Virtual kinematic perturbations resulting in asymmetric walking gait patterns of the avatar were also introduced to investigate gait adaptation using the closed-loop BCI-VR system over a period of eight days. Main results. Our results demonstrate the feasibility of using a closed-loop BCI to learn to control a walking avatar under normal and altered visuomotor perturbations, which involved cortical adaptations. The average decoding accuracies ( Pearson's r values) in real-time BCI across all subjects increased from ( Hip: 0.18 +/- 0.31; Knee: 0.23 +/- 0.33; Ankle: 0.14 +/- 0.22) on Day 1 to (Hip: 0.40 +/- 0.24; Knee: 0.55 +/- 0.20; Ankle: 0.29 +/- 0.22) on Day 8. Significance. These findings have implications for the development of a real-time closed-loop EEG-based BCI-VR system for gait rehabilitation after stroke and for understanding cortical plasticity induced by a closed-loop BCI-VR system.</t>
  </si>
  <si>
    <t>[Trieu Phat Luu; He, Yongtian; Brown, Samuel; Nakagame, Sho; Contreras-Vidal, Jose L.] Univ Houston, Dept Elect &amp; Comp Engn, Noninvas Brain Machine Interface Syst Lab, Houston, TX 77004 USA; [Trieu Phat Luu; Contreras-Vidal, Jose L.] Univ Houston, Dept Elect &amp; Comp Engn, N308 Engn Bldg 1, Houston, TX 77204 USA; [Contreras-Vidal, Jose L.] Escuela Ingn &amp; Ciencias, Tecnol Monterrey, Monterrey, Mexico</t>
  </si>
  <si>
    <t>University of Houston System; University of Houston; University of Houston System; University of Houston; Tecnologico de Monterrey</t>
  </si>
  <si>
    <t>Luu, TP (corresponding author), Univ Houston, Dept Elect &amp; Comp Engn, Noninvas Brain Machine Interface Syst Lab, Houston, TX 77004 USA.;Luu, TP (corresponding author), Univ Houston, Dept Elect &amp; Comp Engn, N308 Engn Bldg 1, Houston, TX 77204 USA.</t>
  </si>
  <si>
    <t>ptluu2@central.uh.edu</t>
  </si>
  <si>
    <t>; Contreras-Vidal, Jose/AAW-9299-2020</t>
  </si>
  <si>
    <t>He, Yongtian/0000-0002-3700-4406; Nakagome, Sho/0000-0003-0204-2792; Contreras-Vidal, Jose/0000-0002-6499-1208</t>
  </si>
  <si>
    <t>10.1088/1741-2560/13/3/036006</t>
  </si>
  <si>
    <t>WOS:000375701200010</t>
  </si>
  <si>
    <t>Ramsey, NF; Salari, E; Aarnoutse, EJ; Vansteensel, MJ; Bleichner, MG; Freudenburg, ZV</t>
  </si>
  <si>
    <t>Ramsey, N. F.; Salari, E.; Aarnoutse, E. J.; Vansteensel, M. J.; Bleichner, M. G.; Freudenburg, Z. V.</t>
  </si>
  <si>
    <t>Decoding spoken phonemes from sensorimotor cortex with high-density ECoG grids</t>
  </si>
  <si>
    <t>ECoG; Language; Phonemes; Decoding; Brain-computer interface</t>
  </si>
  <si>
    <t>BRAIN-COMPUTER INTERFACES; LOCKED-IN SYNDROME; MOTOR IMAGERY; HUMANS; COMMUNICATION; MOVEMENTS; ATTENTION; PATIENT; ELECTROCORTICOGRAPHY; REPRESENTATION</t>
  </si>
  <si>
    <t>For people who cannot communicate due to severe paralysis or involuntary movements, technology that decodes intended speech from the brain may offer an alternative means of communication. If decoding proves to be feasible, intracranial Brain-Computer Interface systems can be developed which are designed to translate decoded speech into computer generated speech or to instructions for controlling assistive devices. Recent advances suggest that such decoding may be feasible from sensorimotor cortex, but it is not clear how this challenge can be approached best. One approach is to identify and discriminate elements of spoken language, such as phonemes. We investigated feasibility of decoding four spoken phonemes from the sensorimotor face area, using electro-corticographic signals obtained with high-density electrode grids. Several decoding algorithms including spatiotemporal matched filters, spatial matched filters and support vector machines were compared. Phonemes could be classified correctly at a level of over 75% with spatiotemporal matched fillers. Support Vector machine analysis reached a similar level, but spatial matched filters yielded significantly lower scores. The most informative electrodes were clustered along the central sulcus. Highest scores were achieved from time windows centered around voice onset time, but a 500 ms window before onset time could also be classified significantly. The results suggest that phoneme production involves a sequence of robust and reproducible activity patterns on the cortical surface. Importantly, decoding requires inclusion of temporal information to capture the rapid shifts of robust patterns associated with articulator muscle group contraction during production of a phoneme. The high classification scores are likely to be enabled by the use of high density grids, and by the use of discrete phonemes. Implications for use in Brain-Computer Interfaces are discussed.</t>
  </si>
  <si>
    <t>[Ramsey, N. F.; Salari, E.; Aarnoutse, E. J.; Vansteensel, M. J.; Freudenburg, Z. V.] Univ Med Ctr Utrecht, Dept Neurol &amp; Neurosurg, Brain Ctr Rudolf Magnus, Heidelberglaan 100, NL-3584 CX Utrecht, Netherlands; [Bleichner, M. G.] Carl von Ossietzky Univ Oldenburg, Cluster Excellence Hearing4all, European Med Sch, Neuropsychol Lab,Dept Psychol, Ammerlander Heerstr 114-118, D-26129 Oldenburg, Germany</t>
  </si>
  <si>
    <t>Utrecht University; Utrecht University Medical Center; Carl von Ossietzky Universitat Oldenburg</t>
  </si>
  <si>
    <t>Ramsey, NF (corresponding author), Univ Utrecht, Univ Med Ctr Utrecht, Dept Neurol &amp; Neurosurg, Brain Ctr Rudolf Magnus, Heidelberglaan 100,Room G03 1-22, NL-3584 CX Utrecht, Netherlands.</t>
  </si>
  <si>
    <t>n.f.ramsey@umcutrecht.nl</t>
  </si>
  <si>
    <t>Vansteensel, Mariska/K-8015-2019; Aarnoutse, Erik/S-4174-2019; Bleichner, Martin/AAV-2585-2021</t>
  </si>
  <si>
    <t>ramsey, nick/0000-0002-7136-259X; Vansteensel, Mariska/0000-0002-9252-5116; Salari, Efraim/0000-0002-7467-3297; Aarnoutse, Erik/0000-0001-7648-250X; Bleichner, Martin/0000-0001-6933-9238</t>
  </si>
  <si>
    <t>OCT 15</t>
  </si>
  <si>
    <t>10.1016/j.neuroimage.2017.10.011</t>
  </si>
  <si>
    <t>WOS:000443268900029</t>
  </si>
  <si>
    <t>Varsehi, H; Firoozabadi, SMP</t>
  </si>
  <si>
    <t>Varsehi, Hesam; Firoozabadi, S. Mohammad P.</t>
  </si>
  <si>
    <t>An EEG channel selection method for motor imagery based brain-computer interface and neurofeedback using Granger causality</t>
  </si>
  <si>
    <t>NEURAL NETWORKS</t>
  </si>
  <si>
    <t>Motor imagery (MI); Electroencephalogram (EEG); EEG channel selection; Granger causality; Neurofeedback; Brain-computer interface (BCI)</t>
  </si>
  <si>
    <t>SINGLE-TRIAL EEG; NEURAL-NETWORK; CLASSIFICATION; SIGNALS; CONNECTIVITY</t>
  </si>
  <si>
    <t>Motor imagery (MI) brain-computer interface (BCI) and neurofeedback (NF) with electroencephalogram (EEG) signals are commonly used for motor function improvement in healthy subjects and to restore neurological functions in stroke patients. Generally, in order to decrease noisy and redundant information in unrelated EEG channels, channel selection methods are used which provide feasible BCI and NF implementations with better performances. Our assumption is that there are causal interactions between the channels of EEG signal in MI tasks that are repeated in different trials of a BCI and NF experiment. Therefore, a novel method for EEG channel selection is proposed which is based on Granger causality (GC) analysis. Additionally, the machine-learning approach is used to cluster independent component analysis (ICA) components of the EEG signal into artifact and normal EEG clusters. After channel selection, using the common spatial pattern (CSP) and regularized CSP (RCSP), features are extracted and with the k-nearest neighbor (k-NN), support vector machine (SVM) and linear discriminant analysis (LDA) classifiers, MI tasks are classified into left and right hand MI. The goal of this study is to achieve a method resulting in lower EEG channels with higher classification performance in MI-based BCI and NF by causal constraint. The proposed method based on GC, with only eight selected channels, results in 93.03% accuracy, 92.93% sensitivity, and 93.12% specificity, with RCSP feature extractor and best classifier for each subject, after being applied on Physionet MI dataset, which is increased by 3.95%, 3.73%, and 4.13%, in comparison with correlation-based channel selection method. (C) 2020 Elsevier Ltd. All rights reserved.</t>
  </si>
  <si>
    <t>[Varsehi, Hesam] Tarbiat Modares Univ, Dept Biomed Engn, Tehran, Iran; [Firoozabadi, S. Mohammad P.] Tarbiat Modares Univ, Dept Med Phys, Tehran, Iran</t>
  </si>
  <si>
    <t>Tarbiat Modares University; Tarbiat Modares University</t>
  </si>
  <si>
    <t>Firoozabadi, SMP (corresponding author), Tarbiat Modares Univ, Dept Med Phys, Tehran, Iran.</t>
  </si>
  <si>
    <t>pourmir@modares.ac.ir</t>
  </si>
  <si>
    <t>; Firoozabadi, S./A-2290-2009; P. Firoozabadi, S. Mohammad/A-2290-2009</t>
  </si>
  <si>
    <t>varsehi, hesam/0000-0001-7902-1725; P. Firoozabadi, S. Mohammad/0000-0002-0607-257X</t>
  </si>
  <si>
    <t>10.1016/j.neunet.2020.11.002</t>
  </si>
  <si>
    <t>Computer Science; Neurosciences &amp; Neurology</t>
  </si>
  <si>
    <t>WOS:000596613900019</t>
  </si>
  <si>
    <t>EEG, EMG</t>
  </si>
  <si>
    <t>Gui, K; Liu, HH; Zhang, DG</t>
  </si>
  <si>
    <t>Gui, Kai; Liu, Honghai; Zhang, Dingguo</t>
  </si>
  <si>
    <t>Toward Multimodal Human-Robot Interaction to Enhance Active Participation of Users in Gait Rehabilitation</t>
  </si>
  <si>
    <t>Cognitive human-robot interaction; physical human-robot interaction; brain-computer interface; central pattern generator; active participation; gait rehabilitation</t>
  </si>
  <si>
    <t>BRAIN-COMPUTER INTERFACE; EXOSKELETON; EMG; RECOGNITION; LOCOMOTION; WALKING; DESIGN; MUSCLE</t>
  </si>
  <si>
    <t>Robotic exoskeletons for physical rehabilitation have been utilized for retraining patients suffering from paraplegia and enhancing motor recovery in recent years. However, users are not voluntarily involved in most systems. This paper aims to develop a locomotion trainer with multiple gait patterns, which can be controlled by the active motion intention of users. A multimodal human-robot interaction (HRI) system is established to enhance subject's active participation during gait rehabilitation, which includes cognitive HRI (cHRI) and physical HRI (pHRI). The cHRI adopts brain-computer interface based on steady state visual evoked potential. The pHRI is realized via admittance control based on electromyography. A central pattern generator is utilized to produce rhythmic and continuous lower joint trajectories, and its state variables are regulated by cHRI and pHRI. A custom-made leg exoskeleton prototype with the proposed multimodal HRI is tested on healthy subjects and stroke patients. The results show that voluntary and active participation can be effectively involved to achieve various assistive gait patterns.</t>
  </si>
  <si>
    <t>[Gui, Kai; Liu, Honghai; Zhang, Dingguo] Shanghai Jiao Tong Univ, Sch Mech Engn, State Key Lab Mech Syst &amp; Vibrat, Shanghai 200240, Peoples R China</t>
  </si>
  <si>
    <t>Shanghai Jiao Tong University</t>
  </si>
  <si>
    <t>Zhang, DG (corresponding author), Shanghai Jiao Tong Univ, Sch Mech Engn, State Key Lab Mech Syst &amp; Vibrat, Shanghai 200240, Peoples R China.</t>
  </si>
  <si>
    <t>dgzhang@sjtu.edu.cn</t>
  </si>
  <si>
    <t>Zhang, Dingguo/0000-0003-4803-7489</t>
  </si>
  <si>
    <t>10.1109/TNSRE.2017.2703586</t>
  </si>
  <si>
    <t>WOS:000415700400014</t>
  </si>
  <si>
    <t>EEG, fNIRS</t>
  </si>
  <si>
    <t>Belkacem, AN; Jamil, N; Palmer, JA; Ouhbi, S; Chen, C</t>
  </si>
  <si>
    <t>Belkacem, Abdelkader Nasreddine; Jamil, Nuraini; Palmer, Jason A.; Ouhbi, Sofia; Chen, Chao</t>
  </si>
  <si>
    <t>Brain Computer Interfaces for Improving the Quality of Life of Older Adults and Elderly Patients</t>
  </si>
  <si>
    <t>brain computer interface; EEG; cognitive aging; motor impairment; older adults; elderly patients</t>
  </si>
  <si>
    <t>COGNITIVE PERFORMANCE; WHEELCHAIR CONTROL; MOTOR IMAGERY; EEG; EXOSKELETON; BCI; MEMORY; CLASSIFICATION; ALGORITHM; MOVEMENT</t>
  </si>
  <si>
    <t>All people experience aging, and the related physical and health changes, including changes in memory and brain function. These changes may become debilitating leading to an increase in dependence as people get older. Many external aids and tools have been developed to allow older adults and elderly patients to continue to live normal and comfortable lives. This mini-review describes some of the recent studies on cognitive decline and motor control impairment with the goal of advancing non-invasive brain computer interface (BCI) technologies to improve health and wellness of older adults and elderly patients. First, we describe the state of the art in cognitive prosthetics for psychiatric diseases. Then, we describe the state of the art of possible assistive BCI applications for controlling an exoskeleton, a wheelchair and smart home for elderly people with motor control impairments. The basic age-related brain and body changes, the effects of age on cognitive and motor abilities, and several BCI paradigms with typical tasks and outcomes are thoroughly described. We also discuss likely future trends and technologies to assist healthy older adults and elderly patients using innovative BCI applications with minimal technical oversight.</t>
  </si>
  <si>
    <t>[Belkacem, Abdelkader Nasreddine] United Arab Emirates Univ, Dept Comp &amp; Network Engn, Coll Informat Technol, Al Ain, U Arab Emirates; [Jamil, Nuraini; Ouhbi, Sofia] United Arab Emirates Univ, Dept Comp Sci &amp; Software Engn, Coll Informat Technol, Al Ain, U Arab Emirates; [Palmer, Jason A.] Osaka Univ, Dept Neurol Diag &amp; Restorat, Suita, Osaka, Japan; [Chen, Chao] Tianjin Univ Technol, Key Lab Complex Syst Control Theory &amp; Applicat, Tianjin, Peoples R China</t>
  </si>
  <si>
    <t>United Arab Emirates University; United Arab Emirates University; University of Osaka; Tianjin University of Technology</t>
  </si>
  <si>
    <t>Belkacem, AN (corresponding author), United Arab Emirates Univ, Dept Comp &amp; Network Engn, Coll Informat Technol, Al Ain, U Arab Emirates.</t>
  </si>
  <si>
    <t>belkacem@uaeu.ac.ae</t>
  </si>
  <si>
    <t>Belkacem, Abdelkader/E-4569-2014; Ouhbi, Sofia/H-3641-2019; Belkacem, Abdelkader Nasreddine/E-4569-2014</t>
  </si>
  <si>
    <t>Ouhbi, Sofia/0000-0001-7614-9731; Belkacem, Abdelkader Nasreddine/0000-0002-3024-4167</t>
  </si>
  <si>
    <t>JUN 30</t>
  </si>
  <si>
    <t>10.3389/fnins.2020.00692</t>
  </si>
  <si>
    <t>WOS:000618736500001</t>
  </si>
  <si>
    <t>EEG, fNIRS, ECoG</t>
  </si>
  <si>
    <t>Chaudhary, U; Birbaumer, N; Curado, MR</t>
  </si>
  <si>
    <t>Chaudhary, U.; Birbaumer, N.; Curado, M. R.</t>
  </si>
  <si>
    <t>Brain-Machine Interface (BMI) in paralysis</t>
  </si>
  <si>
    <t>ANNALS OF PHYSICAL AND REHABILITATION MEDICINE</t>
  </si>
  <si>
    <t>inv, non</t>
  </si>
  <si>
    <t>Brain machine interface; BMI; Brain computer interface; BCI; Stroke; Amyotrophic lateral sclerosis; ALS</t>
  </si>
  <si>
    <t>Introduction: Brain-machine interfaces (BMIs) use brain activity to control external devices, facilitating paralyzed patients to interact with the environment. In this review, we focus on the current advances of non-invasive BMIs for communication in patients with amyotrophic lateral sclerosis (ALS) and for restoration of motor impairment after severe stroke. BMI for ALS patients: BMI represents a promising strategy to establish communication with paralyzed ALS patients as it does not need muscle engagement for its use. Distinct techniques have been explored to assess brain neurophysiology to control BMI for patients' communication, especially electroencephalography (EEG) and more recently near-infrared spectroscopy (NIRS). Previous studies demonstrated successful communication with ALS patients using EEG-BMI when patients still showed residual eye control, but patients with complete paralysis were unable to communicate with this system. We recently introduced functional NIRS (fNIRS)-BMI for communication in ALS patients in the complete locked-in syndrome (i.e., when ALS patients are unable to engage any muscle), opening new doors for communication in ALS patients after complete paralysis. BMI for stroke motor recovery: In addition to assisted communication, BMI is also being extensively studied for motor recovery after stroke. BMI for stroke motor recovery includes intensive BMI training linking brain activity related to patient's intention to move the paretic limb with the contingent sensory feedback of the paretic limb movement guided by assistive devices. BMI studies in this area are mainly focused on EEG- or magnetoencephalography (MEG)-BMI systems due to their high temporal resolution, which facilitates online contingency between intention to move and sensory feedback of the intended movement. EEG-BMI training was recently demonstrated in a controlled study to significantly improve motor performance in stroke patients with severe paresis. Neural basis for BMI-induced restoration of motor function and perspectives for future BMI research for stroke motor recovery are discussed. (C) 2015 Elsevier Masson SAS. All rights reserved.</t>
  </si>
  <si>
    <t>[Chaudhary, U.; Birbaumer, N.; Curado, M. R.] Univ Tubingen, Inst Med Psychol &amp; Behav Neurobiol, Tubingen, Germany; [Birbaumer, N.] IRCCS, Osped San Camillo, Venice, Italy; [Curado, M. R.] Albert Ludwigs Univ Freiburg, Dept Neurol, Breisacher Str 64, D-79106 Freiburg, Germany</t>
  </si>
  <si>
    <t>Eberhard Karls University of Tubingen; Eberhard Karls University Hospital; IRCCS Ospedale San Camillo; University of Freiburg</t>
  </si>
  <si>
    <t>Curado, MR (corresponding author), Albert Ludwigs Univ Freiburg, Dept Neurol, Breisacher Str 64, D-79106 Freiburg, Germany.</t>
  </si>
  <si>
    <t>marco.curado@uniklinik-freiburg.de</t>
  </si>
  <si>
    <t>; Chaudhary, Ujwal/GLR-0455-2022</t>
  </si>
  <si>
    <t>Rocha Curado, Marco/0000-0001-9839-5693; Birbaumer, Niels/0000-0002-6786-5127;</t>
  </si>
  <si>
    <t>10.1016/j.rehab.2014.11.002</t>
  </si>
  <si>
    <t>WOS:000437153300003</t>
  </si>
  <si>
    <t>Jochumsen, M; Niazi, IK; Taylor, D; Farina, D; Dremstrup, K</t>
  </si>
  <si>
    <t>Jochumsen, Mads; Niazi, Imran Khan; Taylor, Denise; Farina, Dario; Dremstrup, Kim</t>
  </si>
  <si>
    <t>Detecting and classifying movement-related cortical potentials associated with hand movements in healthy subjects and stroke patients from single-electrode, singletrial EEG</t>
  </si>
  <si>
    <t>movement-related cortical potentials; movement intention; brain-computer interface; movement kinetics; EEG; signal processing</t>
  </si>
  <si>
    <t>CLASSIFICATION; PLASTICITY; FORCE</t>
  </si>
  <si>
    <t>Objective. To detect movement intention from executed and imaginary palmar grasps in healthy subjects and attempted executions in stroke patients using one EEG channel. Moreover, movement force and speed were also decoded. Approach. Fifteen healthy subjects performed motor execution and imagination of four types of palmar grasps. In addition, five stroke patients attempted to perform the same movements. The movements were detected from the continuous EEG using a single electrode/channel overlying the cortical representation of the hand. Four features were extracted from the EEG signal and classified with a support vector machine (SVM) to decode the level of force and speed associated with the movement. The system performance was evaluated based on both detection and classification. Main results. similar to 75% of all movements (executed, imaginary and attempted) were detected 100 ms before the onset of the movement. similar to 60% of the movements were correctly classified according to the intended level of force and speed. When detection and classification were combined, similar to 45% of the movements were correctly detected and classified in both the healthy and stroke subjects, although the performance was slightly better in healthy subjects. Significance. The results indicate that it is possible to use a single EEG channel for detecting movement intentions that may be combined with assistive technologies. The simple setup may lead to a smoother transition from laboratory tests to the clinic.</t>
  </si>
  <si>
    <t>[Jochumsen, Mads; Niazi, Imran Khan; Dremstrup, Kim] Aalborg Univ, Dept Hlth Sci &amp; Technol, Ctr Sensory Motor Interact, Aalborg, Denmark; [Niazi, Imran Khan] New Zealand Coll Chiropract, Ctr Chiropract Res, Auckland, New Zealand; [Niazi, Imran Khan; Taylor, Denise] Auckland Univ Technol, Hlth &amp; Rehabil Res Inst, Auckland, New Zealand; [Farina, Dario] Univ Gottingen, Univ Med Ctr Gottingen, Bernstein Ctr Computat Neurosci, Dept Neurorehabil Engn, D-37073 Gottingen, Germany</t>
  </si>
  <si>
    <t>Aalborg University; Auckland University of Technology; University of Gottingen; UNIVERSITY GOTTINGEN HOSPITAL</t>
  </si>
  <si>
    <t>Dremstrup, K (corresponding author), Aalborg Univ, Dept Hlth Sci &amp; Technol, Ctr Sensory Motor Interact, Aalborg, Denmark.</t>
  </si>
  <si>
    <t>mj@hst.aau.dk; imrankn@hst.aau.dk; denise.taylor@aut.ac.nz; dario.farina@bccn.uni-goettingen.de; kdn@hst.aau.dk</t>
  </si>
  <si>
    <t>; Niazi, Imran Khan/M-3346-2019; Taylor, Denise/AAP-4175-2020; Farina, Dario/AAB-2648-2019</t>
  </si>
  <si>
    <t>Taylor, Denise/0000-0002-0955-5702; Niazi, Imran Khan/0000-0001-8752-7224; Jochumsen, Mads/0000-0001-7729-4359; Dremstrup, Kim/0000-0002-6970-0780;</t>
  </si>
  <si>
    <t>10.1088/1741-2560/12/5/056013</t>
  </si>
  <si>
    <t>WOS:000364139800015</t>
  </si>
  <si>
    <t>Bauer, R; Fels, M; Vukelic, M; Ziemann, U; Gharabaghi, A</t>
  </si>
  <si>
    <t>Bauer, Robert; Fels, Meike; Vukelic, Mathias; Ziemann, Ulf; Gharabaghi, Alireza</t>
  </si>
  <si>
    <t>Bridging the gap between motor imagery and motor execution with a brain-robot interface</t>
  </si>
  <si>
    <t>Resting state; Motor imagery; Brain-robot interface; Effective connectivity; Phase slope index; Brain-machine interface; Brain-computer interface; Neurorehabilitation; Functional Restoration</t>
  </si>
  <si>
    <t>PREMOTOR CORTEX; MENTAL PRACTICE; STROKE; MOVEMENTS; REORGANIZATION; CONNECTIVITY; MODULATION; ACTIVATION; NETWORKS; PHASE</t>
  </si>
  <si>
    <t>According to electrophysiological studies motor imagery and motor execution are associated with perturbations of brain oscillations over spatially similar cortical areas. By contrast, neuroimaging and lesion studies suggest that at least partially distinct cortical networks are involved in motor imagery and execution. We sought to further disentangle this relationship by studying the role of brain-robot interfaces in the context of motor imagery and motor execution networks. Twenty right-handed subjects performed several behavioral tasks as indicators for imagery and execution of movements of the left hand, i.e. kinesthetic imagery, visual imagery, visuomotor integration and tonic contraction. In addition, subjects performed motor imagery supported by haptic/proprioceptive feedback from a brain-robot-interface. Principal component analysis was applied to assess the relationship of these indicators. The respective cortical resting state networks in the a-range were investigated by electroencephalography using the phase slope index. We detected two distinct abilities and cortical networks underlying motor control: a motor imagery network connecting the left parietal and motor areas with the right prefrontal cortex and a motor execution network characterized by transmission from the left to right motor areas. We found that a brain-robot-interface might offer a way to bridge the gap between these networks, opening thereby a backdoor to the motor execution system. This knowledge might promote patient screening and may lead to novel treatment strategies, e.g. for the rehabilitation of hemiparesis after stroke. (C) 2014 Elsevier Inc. All rights reserved.</t>
  </si>
  <si>
    <t>[Bauer, Robert; Fels, Meike; Vukelic, Mathias; Gharabaghi, Alireza] Univ Tubingen, Div Translat Neurosurg, Dept Neurosurg, D-72076 Tubingen, Germany; [Bauer, Robert; Fels, Meike; Vukelic, Mathias; Gharabaghi, Alireza] Univ Tubingen, Div Funct &amp; Restorat Neurosurg, Dept Neurosurg, D-72076 Tubingen, Germany; [Bauer, Robert; Fels, Meike; Vukelic, Mathias; Gharabaghi, Alireza] Univ Tubingen, Ctr Integrat Neurosci, D-72076 Tubingen, Germany; [Ziemann, Ulf] Univ Tubingen, Dept Neurol &amp; Stroke, D-72076 Tubingen, Germany; [Ziemann, Ulf] Univ Tubingen, Hertie Inst Clin Brain Res, D-72076 Tubingen, Germany</t>
  </si>
  <si>
    <t>Eberhard Karls University of Tubingen; Eberhard Karls University of Tubingen; Eberhard Karls University of Tubingen; Eberhard Karls University of Tubingen; Eberhard Karls University of Tubingen; Eberhard Karls University Hospital</t>
  </si>
  <si>
    <t>Bauer, R (corresponding author), Univ Tubingen, Div Funct &amp; Restorat Neurosurg, Dept Neurosurg, Otfried Mueller Str 45, D-72076 Tubingen, Germany.</t>
  </si>
  <si>
    <t>robert.bauer@cin.uni-tuebingen.de; alireza.gharabaghi@uni-tuebingen.de</t>
  </si>
  <si>
    <t>Gharabaghi, Alireza/NQE-8411-2025; Ziemann, Ulf/AAY-9125-2020</t>
  </si>
  <si>
    <t>Gharabaghi, Alireza/0000-0002-9782-5281; Vukelic, Mathias/0000-0003-1593-6963; Guggenberger, Robert/0000-0003-0970-9705</t>
  </si>
  <si>
    <t>MAR</t>
  </si>
  <si>
    <t>10.1016/j.neuroimage.2014.12.026</t>
  </si>
  <si>
    <t>WOS:000349618600032</t>
  </si>
  <si>
    <t>Ramos-Murguialday, A; Curado, MR; Broetz, D; Yilmaz, Ö; Brasil, FL; Liberati, G; Garcia-Cossio, E; Cho, W; Caria, A; Cohen, LG; Birbaumer, N</t>
  </si>
  <si>
    <t>Ramos-Murguialday, Ander; Curado, Marco R.; Broetz, Doris; Yilmaz, Oezge; Brasil, Fabricio L.; Liberati, Giulia; Garcia-Cossio, Eliana; Cho, Woosang; Caria, Andrea; Cohen, Leonardo G.; Birbaumer, Niels</t>
  </si>
  <si>
    <t>Brain-Machine Interface in Chronic Stroke: Randomized Trial Long-Term Follow-up</t>
  </si>
  <si>
    <t>NEUROREHABILITATION AND NEURAL REPAIR</t>
  </si>
  <si>
    <t>brain-machine interface (BMI); electrophysiology (EEG); chronic stroke; neurorehabilitation; long-term effects</t>
  </si>
  <si>
    <t>INDUCED MOVEMENT THERAPY; UPPER-EXTREMITY; MOTOR FUNCTION; COMPUTER INTERFACES; RECOVERY; DESYNCHRONIZATION; REHABILITATION; REAL</t>
  </si>
  <si>
    <t>Background. Brain-machine interfaces (BMIs) have been recently proposed as a new tool to induce functional recovery in stroke patients. Objective. Here we evaluated long-term effects of BMI training and physiotherapy in motor function of severely paralyzed chronic stroke patients 6 months after intervention. Methods. A total of 30 chronic stroke patients with severe hand paresis from our previous study were invited, and 28 underwent follow-up assessments. BMI training included voluntary desynchronization of ipsilesional EEG-sensorimotor rhythms triggering paretic upper-limb movements via robotic orthoses (experimental group, n = 16) or random orthoses movements (sham group, n = 12). Both groups received identical physiotherapy following BMI sessions and a home-based training program after intervention. Upper-limb motor assessment scores, electromyography (EMG), and functional magnetic resonance imaging (fMRI) were assessed before (Pre), immediately after (Post1), and 6 months after intervention (Post2). Results. The experimental group presented with upper-limb Fugl-Meyer assessment (cFMA) scores significantly higher in Post2 (13.44 +/- 1.96) as compared with the Pre session (11.16 +/- 1.73; P = .015) and no significant changes between Post1 and Post2 sessions. The Sham group showed no significant changes on cFMA scores. Ashworth scores and EMG activity in both groups increased from Post1 to Post2. Moreover, fMRI-BOLD laterality index showed no significant difference from Pre or Post1 to Post2 sessions. Conclusions. BMI-based rehabilitation promotes long-lasting improvements in motor function of chronic stroke patients with severe paresis and represents a promising strategy in severe stroke neurorehabilitation.</t>
  </si>
  <si>
    <t>[Ramos-Murguialday, Ander; Curado, Marco R.; Broetz, Doris; Yilmaz, Oezge; Brasil, Fabricio L.; Liberati, Giulia; Garcia-Cossio, Eliana; Cho, Woosang; Caria, Andrea; Birbaumer, Niels] Univ Tubingen, Tubingen, Germany; [Ramos-Murguialday, Ander] TECNALIA Hlth Technol, Neurotechnol Lab, San Sebastian, Spain; [Curado, Marco R.] AbbVie Pharmaceut, Ludwigshafen, Germany; [Yilmaz, Oezge] Bahcesehir Univ, Istanbul, Turkey; [Brasil, Fabricio L.] Santos Dumont Inst, Macaiba, Brazil; [Liberati, Giulia] Catholic Univ Louvain, Brussels, Belgium; [Garcia-Cossio, Eliana] NeuroCare Grp, Mental Hlth Care, Munich, Germany; [Cho, Woosang] G Tec Med Engn GmbH, Schiedlberg, Austria; [Cohen, Leonardo G.] NIH, Bldg 10, Bethesda, MD 20892 USA; [Birbaumer, Niels] WYSS Ctr Bio &amp; Neuroengn, Geneva, Switzerland</t>
  </si>
  <si>
    <t>Eberhard Karls University of Tubingen; Bahcesehir University; Universite Catholique Louvain; National Institutes of Health (NIH) - USA</t>
  </si>
  <si>
    <t>Ramos-Murguialday, A (corresponding author), Univ Tubingen, Inst Med Psychol &amp; Behav Neurobiol, Silcherstr 5, D-72074 Tubingen, Germany.</t>
  </si>
  <si>
    <t>ander.ramos@tecnalia.com</t>
  </si>
  <si>
    <t>; Cho, Woosang/KIH-8492-2024; yilmaz, ozge/B-3866-2014; Brasil, Fabricio/I-7529-2015; Lima Brasil, Fabricio/I-7529-2015; Ramos, Ander/JOZ-4341-2023</t>
  </si>
  <si>
    <t>Caria, Andrea/0000-0003-2017-7084; Liberati, Giulia/0000-0002-5684-4443; Lima Brasil, Fabricio/0000-0002-9984-1007; Ramos-Murguialday, Dr. Ander/0000-0002-1549-4029; Rocha Curado, Marco/0000-0001-9839-5693</t>
  </si>
  <si>
    <t>10.1177/1545968319827573</t>
  </si>
  <si>
    <t>Neurosciences &amp; Neurology; Rehabilitation</t>
  </si>
  <si>
    <t>WOS:000461435500003</t>
  </si>
  <si>
    <t>MEG</t>
  </si>
  <si>
    <t>Belardinelli, P; Laer, L; Ortiz, E; Braun, C; Gharabaghi, A</t>
  </si>
  <si>
    <t>Belardinelli, Paolo; Laer, Leonard; Ortiz, Erick; Braun, Christoph; Gharabaghi, Alireza</t>
  </si>
  <si>
    <t>Plasticity of premotor cortico-muscular coherence in severely impaired stroke patients with hand paralysis</t>
  </si>
  <si>
    <t>NEUROIMAGE-CLINICAL</t>
  </si>
  <si>
    <t>Hemiparesis; Cortico-spinal coherence; Brain-computer interface; Brain-machine interface; Braingobot interface; Cortical reorganization; Functional restoration</t>
  </si>
  <si>
    <t>CORTICOMUSCULAR COHERENCE; MOTOR IMAGERY; BRAIN; OSCILLATIONS; MOVEMENT; RECOVERY; CORTEX; REORGANIZATION; SYSTEM; AREAS</t>
  </si>
  <si>
    <t>Motor recovery in severely impaired stroke patients is often very limited. To refine therapeutic interventions for regaining motor control in this patient group, the functionally relevant mechanisms of neuronal plasticity need to be detected. Cortico-muscular coherence (CMC) may provide physiological and topographic insights to achieve this goal. Synchronizing limb movements to motor-related brain activation is hypothesized to reestablish cortico-motor control indexed by CMC. In the present study, right-handed, chronic stroke patients with right-hemispheric lesions and left hand paralysis participated in a four-week training for their left upper extremity. A brain-robot interface turned event-related beta-band clesynchronization of the lesionecl sensorimotor cortex during kinesthetic motor-imagery into the opening of the paralyzed hand by a robotic orthosis. Simultaneous MEG/EMG recordings and individual models from MRIs were used for CMC detection and source reconstruction of cortico-muscular connectivity to the affected finger extensors before and after the training program. The upper extremity-FMA of the patients improved significantly from 1623 +/- 6.79 to 19.52 +/- 7.91 (p = 0.0015). All patients showed significantly increased CMC in the beta frequency-band, with a distributed, bi-hemispheric pattern and considerable inter-individual variability. The location of CMC changes was not correlated to the severity of the motor impairment, the motor improvement or the lesion volume. Group analysis of the cortical overlap revealed a common feature in all patients following the intervention: a significantly increased level of ipsilesional premotor CMC that extended from the superior to the middle and inferior frontal gyrus, along with a confined area of increased CMC in the contralesional premotor cortex. In conclusion, functionally relevant modulations of CMC can be detected in patients with long-term, severe motor deficits after a brain-robot assisted rehabilitation training. Premotor beta-band CMC may serve as a biomarker and therapeutic target for novel treatment approaches in this patient group. (C) 2017 The Authors. Published by Elsevier Inc. This is an open access article under the CC BY-NC-ND license (http://creativecommons.org/licenses/by-nc-nd/4.0/).</t>
  </si>
  <si>
    <t>[Belardinelli, Paolo; Laer, Leonard; Ortiz, Erick; Gharabaghi, Alireza] Eberhard Karls Univ Tuebingen, Ctr Integrat Neurosci, Div Funct &amp; Restorat Neurosurg, Tubingen, Germany; [Belardinelli, Paolo] Eberhard Karls Univ Tuebingen, Hertie Inst Clin Brain Res, Dept Neurol &amp; Stroke, Tubingen, Germany; [Braun, Christoph] Eberhard Karls Univ Tuebingen, MEG Ctr, Tubingen, Germany</t>
  </si>
  <si>
    <t>Eberhard Karls University of Tubingen; Eberhard Karls University Hospital; Eberhard Karls University of Tubingen; Eberhard Karls University Hospital; Eberhard Karls University of Tubingen; Eberhard Karls University Hospital</t>
  </si>
  <si>
    <t>Belardinelli, P; Gharabaghi, A (corresponding author), Eberhard Karls Univ Tubingen, Div Funct &amp; Restorat Neurosurg, Otfried Mueller Str 45, D-72076 Tubingen, Germany.</t>
  </si>
  <si>
    <t>paolo.belardinelli@uni-tuebingen.de; alireza.gharabaghi@uni-tuebingen.de</t>
  </si>
  <si>
    <t>Belardinelli, Paolo/AAN-6304-2021; Gharabaghi, Alireza/NQE-8411-2025</t>
  </si>
  <si>
    <t>Belardinelli, Paolo/0000-0002-9290-1804; Gharabaghi, Alireza/0000-0002-9782-5281;</t>
  </si>
  <si>
    <t>10.1016/j.nicl.2017.03.005</t>
  </si>
  <si>
    <t>WOS:000405984300078</t>
  </si>
  <si>
    <t>Ramos-Murguialday, A; Birbaumer, N</t>
  </si>
  <si>
    <t>Ramos-Murguialday, Ander; Birbaumer, Niels</t>
  </si>
  <si>
    <t>Brain oscillatory signatures of motor tasks</t>
  </si>
  <si>
    <t>neuroprostheses; motor action; EEG; proprioceptive feedback</t>
  </si>
  <si>
    <t>EVENT-RELATED DESYNCHRONIZATION; MOVEMENT BETA SYNCHRONIZATION; PASSIVE FINGER MOVEMENTS; MU-RHYTHM; CORTICAL POTENTIALS; COMPUTER INTERFACE; STROKE REHABILITATION; KINESTHETIC ILLUSION; SENSORIMOTOR CORTEX; CEREBRAL-CORTEX</t>
  </si>
  <si>
    <t>Noninvasive brain-computer-interfaces (BCI) coupled with prosthetic devices were recently introduced in the rehabilitation of chronic stroke and other disorders of the motor system. These BCI systems and motor rehabilitation in general involve several motor tasks for training. This study investigates the neurophysiological bases of an EEG-oscillation-driven BCI combined with a neuroprosthetic device to define the specific oscillatory signature of the BCI task. Controlling movements of a hand robotic orthosis with motor imagery of the same movement generates sensorimotor rhythm oscillation changes and involves three elements of tasks also used in stroke motor rehabilitation: passive and active movement, motor imagery, and motor intention. We recorded EEG while nine healthy participants performed five different motor tasks consisting of closing and opening of the hand as follows: 1) motor imagery without any external feedback and without overt hand movement, 2) motor imagery that moves the orthosis proportional to the produced brain oscillation change with online proprioceptive and visual feedback of the hand moving through a neuroprosthetic device (BCI condition), 3) passive and 4) active movement of the hand with feedback (seeing and feeling the hand moving), and 5) rest. During the BCI condition, participants received contingent online feedback of the decrease of power of the sensorimotor rhythm, which induced orthosis movement and therefore proprioceptive and visual information from the moving hand. We analyzed brain activity during the five conditions using time-frequency domain bootstrap-based statistical comparisons and Morlet transforms. Activity during rest was used as a reference. Significant contralateral and ipsilateral event-related desynchronization of sensorimotor rhythm was present during all motor tasks, largest in contralateral-postcentral, medio-central, and ipsilateral-precentral areas identifying the ipsilateral precentral cortex as an integral part of motor regulation. Changes in task-specific frequency power compared with rest were similar between motor tasks, and only significant differences in the time course and some narrow specific frequency bands were observed between motor tasks. We identified EEG features representing active and passive proprioception (with and without muscle contraction) and active intention and passive involvement (with and without voluntary effort) differentiating brain oscillations during motor tasks that could substantially support the design of novel motor BCI-based rehabilitation therapies. The BCI task induced significantly different brain activity compared with the other motor tasks, indicating neural processes unique to the use of body actuators control in a BCI context.</t>
  </si>
  <si>
    <t>[Ramos-Murguialday, Ander; Birbaumer, Niels] Univ Tubingen, Inst Med Psychol &amp; Behav Neurobiol, D-72076 Tubingen, Germany; [Ramos-Murguialday, Ander] TECNALIA, San Sebastian, Spain; [Birbaumer, Niels] Osped San Camillo, IRCCS, Lido De Venezia, Italy</t>
  </si>
  <si>
    <t>Ramos-Murguialday, A (corresponding author), Univ Tubingen, Inst Med Psychol &amp; Behav Neurobiol, Silcher Str 5, D-72076 Tubingen, Germany.</t>
  </si>
  <si>
    <t>ander.ramos@med.uni-tuebingen.de</t>
  </si>
  <si>
    <t>Ramos, Ander/JOZ-4341-2023</t>
  </si>
  <si>
    <t>JUN 1</t>
  </si>
  <si>
    <t>10.1152/jn.00467.2013</t>
  </si>
  <si>
    <t>WOS:000358008200017</t>
  </si>
  <si>
    <t>Benzy, VK; Vinod, AP; Subasree, R; Alladi, S; Raghavendra, K</t>
  </si>
  <si>
    <t>Benzy, V. K.; Vinod, A. P.; Subasree, R.; Alladi, Suvarna; Raghavendra, K.</t>
  </si>
  <si>
    <t>Motor Imagery Hand Movement Direction Decoding Using Brain Computer Interface to Aid Stroke Recovery and Rehabilitation</t>
  </si>
  <si>
    <t>Electroencephalogram; motor imagery; phase locking value; event-related desynchronization; synchronization; brain-computer interface; neurorehabilitation</t>
  </si>
  <si>
    <t>Motor Imagery (MI)-based Brain Computer Interface (BCI) system is a potential technology for active neurorehabilitation of stroke patients by complementing the conventional passive rehabilitation methods. Research to date mainly focused on classifying left vs. right hand/foot MI of stroke patients. Though a very few studies have reported decoding imagined hand movement directions using electroencephalogram (EEG)-based BCI, the experiments were conducted on healthy subjects. Our work analyzes MI-based brain cortical activity from EEG signals and decodes the imagined hand movement directions in stroke patients. The decoded direction (left vs. right) of hand movement imagination is used to provide control commands to a motorized arm support on which patient's affected (paralyzed) arm is placed. This enables the patient to move his/her stroke-affected hand towards the intended (imagined) direction that aids neuroplasticity in the brain. The synchronization measure called Phase Locking Value (PLV), extracted from EEG, is the neuronal signature used to decode the directional movement of the MI task. Event-related desynchronization/synchronization (ERD/ERS) analysis on Mu and Beta frequency bands of EEG is done to select the time bin corresponding to the MI task. The dissimilarities between the two directions of MI tasks are identified by selecting the most significant channel pairs that provided maximum difference in PLV features. The training protocol has an initial calibration session followed by a feedback session with 50 trials of MI task in each session. The feedback session extracts PLV features corresponding to most significant channel pairs which are identified in the calibration session and is used to predict the direction of MI task in left/right direction. An average MI direction classification accuracy of 74.44% is obtained in performing the training protocol and 68.63% from the prediction protocol during feedback session on 16 stroke patients.</t>
  </si>
  <si>
    <t>[Benzy, V. K.; Vinod, A. P.] IIT Palakkad, Elect Engn Dept, Palakkad 678623, India; [Subasree, R.; Alladi, Suvarna; Raghavendra, K.] Natl Inst Mental Hlth &amp; Neurosci, Bangalore 560029, Karnataka, India</t>
  </si>
  <si>
    <t>Indian Institute of Technology System (IIT System); Indian Institute of Technology (IIT) - Palakkad; National Institute of Mental Health &amp; Neurosciences - India</t>
  </si>
  <si>
    <t>Benzy, VK (corresponding author), IIT Palakkad, Elect Engn Dept, Palakkad 678623, India.</t>
  </si>
  <si>
    <t>benzyvk@iitpkd.ac.in</t>
  </si>
  <si>
    <t>; K, R/JJF-9838-2023; VK, Benzy/AAZ-7459-2020</t>
  </si>
  <si>
    <t>V K, Benzy/0000-0002-9961-3995; Alladi, Suvarna/0000-0002-0372-9572; A. P., Vinod/0000-0001-9408-1275</t>
  </si>
  <si>
    <t>10.1109/TNSRE.2020.3039331</t>
  </si>
  <si>
    <t>WOS:000613615700045</t>
  </si>
  <si>
    <t>Kawase, T; Sakurada, T; Koike, Y; Kansaku, K</t>
  </si>
  <si>
    <t>Kawase, Toshihiro; Sakurada, Takeshi; Koike, Yasuharu; Kansaku, Kenji</t>
  </si>
  <si>
    <t>A hybrid BMI-based exoskeleton for paresis: EMG control for assisting arm movements</t>
  </si>
  <si>
    <t>BMI; BCI; EMG; exoskeleton; musculoskeletal model</t>
  </si>
  <si>
    <t>BRAIN-MACHINE INTERFACE; COMPUTER INTERFACE; CHRONIC STROKE; STIFFNESS; SIGNAL; MODEL; ORTHOSIS; DEVICE</t>
  </si>
  <si>
    <t>Objective. Brain-machine interface (BMI) technologies have succeeded in controlling robotic exoskeletons, enabling some paralyzed people to control their own arms and hands. We have developed an exoskeleton asynchronously controlled by EEG signals. In this study, to enable real-time control of the exoskeleton for paresis, we developed a hybrid system with EEG and EMG signals, and the EMG signals were used to estimate its joint angles. Approach. Eleven able-bodied subjects and two patients with upper cervical spinal cord injuries (SCIs) performed hand and arm movements, and the angles of the metacarpophalangeal (MP) joint of the index finger, wrist, and elbow were estimated from EMG signals using a formula that we derived to calculate joint angles from EMG signals, based on a musculoskeletal model. The formula was exploited to control the elbow of the exoskeleton after automatic adjustments. Four able-bodied subjects and a patient with upper cervical SCI wore an exoskeleton controlled using EMG signals and were required to perform hand and arm movements to carry and release a ball. Main results. Estimated angles of the MP joints of index fingers, wrists, and elbows were correlated well with the measured angles in 11 able-bodied subjects (correlation coefficients were 0.81 +/- 0.09, 0.85 +/- 0.09, and 0.76 +/- 0.13, respectively) and the patients (e.g. 0.91 +/- 0.01 in the elbow of a patient). Four able-bodied subjects successfully positioned their arms to adequate angles by extending their elbows and a joint of the exoskeleton, with root-mean-square errors &lt; 6 degrees. An upper cervical SCI patient, empowered by the exoskeleton, successfully carried a ball to a goal in all 10 trials. Significance. A BMI-based exoskeleton for paralyzed arms and hands using real-time control was realized by designing a new method to estimate joint angles based on EMG signals, and these may be useful for practical rehabilitation and the support of daily actions.</t>
  </si>
  <si>
    <t>[Kawase, Toshihiro; Sakurada, Takeshi; Kansaku, Kenji] Natl Rehabil Ctr Persons Disabil, Res Inst, Dept Rehabil Brain Funct, Syst Neurosci Sect, 4-1 Namiki, Tokorozawa, Saitama 3598555, Japan; [Kawase, Toshihiro; Koike, Yasuharu] Tokyo Inst Technol, Inst Innovat Res, Biointerfaces Unit, Midori Ku, 4259 Nagatsuta, Yokohama, Kanagawa 2268503, Japan; [Kansaku, Kenji] Univ Electrocommun, Brain Sci Inspired Life Support Res Ctr, 1-5-1 Chofugaoka, Chofu, Tokyo 1828585, Japan</t>
  </si>
  <si>
    <t>Institute of Science Tokyo; Tokyo Institute of Technology; University of Electro-Communications - Japan</t>
  </si>
  <si>
    <t>Kansaku, K (corresponding author), Natl Rehabil Ctr Persons Disabil, Res Inst, Dept Rehabil Brain Funct, Syst Neurosci Sect, 4-1 Namiki, Tokorozawa, Saitama 3598555, Japan.;Kansaku, K (corresponding author), Univ Electrocommun, Brain Sci Inspired Life Support Res Ctr, 1-5-1 Chofugaoka, Chofu, Tokyo 1828585, Japan.</t>
  </si>
  <si>
    <t>kansaku-kenji@rehab.go.jp</t>
  </si>
  <si>
    <t>; Koike, Yasuharu/E-9150-2014</t>
  </si>
  <si>
    <t>Kawase, Toshihiro/0000-0001-9766-1726; Kansaku, Kenji/0000-0002-2037-3192;</t>
  </si>
  <si>
    <t>10.1088/1741-2552/aa525f</t>
  </si>
  <si>
    <t>WOS:000393795800002</t>
  </si>
  <si>
    <t>Mane, R; Chew, E; Phua, KS; Ang, KK; Robinson, N; Vinod, AP; Guan, CT</t>
  </si>
  <si>
    <t>Mane, Ravikiran; Chew, Effie; Phua, Kok Soon; Ang, Kai Keng; Robinson, Neethu; Vinod, A. P.; Guan, Cuntai</t>
  </si>
  <si>
    <t>Prognostic and Monitory EEG-Biomarkers for BCI Upper-Limb Stroke Rehabilitation</t>
  </si>
  <si>
    <t>Chronic stroke rehabilitation; biomarkers; BCI; tDCS; qEEG</t>
  </si>
  <si>
    <t>BRAIN-COMPUTER INTERFACE; DIRECT-CURRENT STIMULATION; ACUTE ISCHEMIC-STROKE; QUANTITATIVE EEG; MOTOR RECOVERY; FUNCTIONAL STATUS; NEUROREHABILITATION; CIRCULATION; MECHANISMS; CORRELATE</t>
  </si>
  <si>
    <t>With the availability of multiple rehabilitative interventions, identifying the one that elicits the best motor outcome based on the unique neuro-clinical profile of the stroke survivor is a challenging task. Predicting the potential of recovery using biomarkers specific to an intervention hence becomes important. To address this, we investigate intervention-specific prognostic and monitory biomarkers of motor function improvements using quantitative electroencephalography (QEEG) features in 19 chronic stroke patients following two different upper extremity rehabilitative interventions viz. Brain-computer interface (BCI) and transcranial direct current stimulation coupled BCI (tDCS-BCI). Brain symmetry index was found to be the best prognostic QEEG for clinical gains following BCI intervention (r = -0.80, p = 0.02), whereas power ratio index (PRI) was observed to be the best predictor for tDCS-BCI (r = -0.96, p = 0.004) intervention. Importantly, statistically significant between-intervention differences observed in the predictive capabilities of these features suggest that intervention-specific biomarkers can be identified. This approach can be further pursued to distinctly predict the expected response of a patient to available interventions. The intervention with the highest predicted gains may then be recommended to the patient, thereby enabling a personalized rehabilitation regime.</t>
  </si>
  <si>
    <t>[Mane, Ravikiran; Ang, Kai Keng; Robinson, Neethu; Guan, Cuntai] Nanyang Technol Univ, Singapore 639798, Singapore; [Chew, Effie] Natl Univ Singapore Hosp, Singapore 119074, Singapore; [Phua, Kok Soon; Ang, Kai Keng] ASTAR, Inst Infocomm Res, Singapore 138632, Singapore; [Vinod, A. P.] Indian Inst Technol, Palakkad 678557, India</t>
  </si>
  <si>
    <t>Nanyang Technological University; National University of Singapore; Agency for Science Technology &amp; Research (A*STAR); A*STAR - Institute for Infocomm Research (I2R); Indian Institute of Technology System (IIT System); Indian Institute of Technology (IIT) - Palakkad</t>
  </si>
  <si>
    <t>Guan, CT (corresponding author), Nanyang Technol Univ, Singapore 639798, Singapore.</t>
  </si>
  <si>
    <t>ravikian001@e.ntu.edu.sg; effie_chew@nuhs.edu.sg; ksphua@i2r.a-star.edu.sg; kkang@i2r.a-star.edu.sg; nrobinson@ntu.edu.sg; vinod@iitpkd.ac.in; ctguan@ntu.edu.sg</t>
  </si>
  <si>
    <t>Ang, Kai Keng/F-1626-2016; Chew, Effie/MCK-2424-2025; Guan, Cuntai/G-7835-2016; Mane, Ravikiran/AAD-3816-2022; Ang, Kai/F-1626-2016</t>
  </si>
  <si>
    <t>Ang, Kai Keng/0000-0002-3053-6311; Mane, Ravikiran/0000-0001-6701-187X; A. P., Vinod/0000-0001-9408-1275; Guan, Cuntai/0000-0002-0872-3276</t>
  </si>
  <si>
    <t>10.1109/TNSRE.2019.2924742</t>
  </si>
  <si>
    <t>WOS:000480356700017</t>
  </si>
  <si>
    <t>Naros, G; Naros, I; Grimm, F; Ziemann, U; Gharabaghi, A</t>
  </si>
  <si>
    <t>Naros, G.; Naros, I.; Grimm, F.; Ziemann, U.; Gharabaghi, A.</t>
  </si>
  <si>
    <t>Reinforcement learning of self-regulated sensorimotor β-oscillations improves motor performance</t>
  </si>
  <si>
    <t>Operant conditioning; Beta oscillations; Brain-computer interface; Brain-machine interface; Brain-robot interface; Motor learning; Neurofeedback; Hand function; Functional restoration; Stroke</t>
  </si>
  <si>
    <t>BRAIN-COMPUTER-INTERFACE; DIRECT-CURRENT STIMULATION; CORTICAL STIMULATION; CHRONIC STROKE; ROBOT INTERFACE; IMAGERY; SYSTEM; BCI; MODULATION; ACTIVATION</t>
  </si>
  <si>
    <t>Self-regulation of sensorimotor oscillations is currently researched in neurorehabilitation, e.g. for priming subsequent physiotherapy in stroke patients, and may be modulated by neurofeedback or transcranial brain stimulation. It has still to be demonstrated, however, whether and under which training conditions such brain self-regulation could also result in motor gains. Thirty-two right-handed, healthy subjects participated in a three-day intervention during which they performed 462 trials of kinesthetic motor-imagery while a brain-robot interface (BRI) turned event-related beta-band desynchronization of the left sensorimotor cortex into the opening of the right hand by a robotic orthosis. Different training conditions were compared in a parallel-group design: (i) adaptive classifier thresholding and contingent feedback, (ii) adaptive classifier thresholding and non-contingent feedback, (iii) non-adaptive classifier thresholding and contingent feedback, and (iv) non-adaptive classifier thresholding and non-contingent feedback. We studied the task-related cortical physiology with electroencephalography and the behavioral performance in a subsequent isometric motor task. Contingent neurofeedback and adaptive classifier thresholding were critical for learning brain self-regulation which, in turn, led to behavioral gains after the intervention. The acquired skill for sustained sensorimotor beta-desynchronization correlated significantly with subsequent motor improvement. Operant learning of brain self-regulation with a BRI may offer a therapeutic perspective for severely affected stroke patients lacking residual hand function. (C) 2016 Elsevier Inc. All rights reserved.</t>
  </si>
  <si>
    <t>[Naros, G.; Naros, I.; Grimm, F.; Gharabaghi, A.] Univ Tubingen, Div Funct &amp; Restorat Neurosurg, Otfried Mueller Str 45, D-72076 Tubingen, Germany; [Naros, I.; Grimm, F.; Gharabaghi, A.] Univ Tubingen, Ctr Integrat Neurosci, D-72076 Tubingen, Germany; [Ziemann, U.] Univ Tubingen, Dept Neurol &amp; Stroke, D-72076 Tubingen, Germany; [Ziemann, U.] Univ Tubingen, Hertie Inst Clin Brain Res, D-72076 Tubingen, Germany</t>
  </si>
  <si>
    <t>Eberhard Karls University of Tubingen; Eberhard Karls University of Tubingen; Eberhard Karls University of Tubingen; Eberhard Karls University of Tubingen; Eberhard Karls University Hospital</t>
  </si>
  <si>
    <t>Naros, G; Gharabaghi, A (corresponding author), Univ Tubingen, Div Funct &amp; Restorat Neurosurg, Otfried Mueller Str 45, D-72076 Tubingen, Germany.</t>
  </si>
  <si>
    <t>georgios.naros@med.uni-tuebingen.de; alireza.gharabaghi@uni-tuebingen.de</t>
  </si>
  <si>
    <t>Gharabaghi, Alireza/NQE-8411-2025; Naros, Georgios/ABR-8074-2022; Ziemann, Ulf/AAY-9125-2020</t>
  </si>
  <si>
    <t>Gharabaghi, Alireza/0000-0002-9782-5281; Naros, Georgios/0000-0003-4807-6234;</t>
  </si>
  <si>
    <t>10.1016/j.neuroimage.2016.03.016</t>
  </si>
  <si>
    <t>WOS:000378045900014</t>
  </si>
  <si>
    <t>Park, W; Kwon, GH; Kim, YH; Lee, JH; Kim, L</t>
  </si>
  <si>
    <t>Park, Wanjoo; Kwon, Gyu Hyun; Kim, Yun-Hee; Lee, Jong-Hwan; Kim, Laehyun</t>
  </si>
  <si>
    <t>EEG response varies with lesion location in patients with chronic stroke</t>
  </si>
  <si>
    <t>Brain-computer interface; EEG; Rehabilitation; Stroke</t>
  </si>
  <si>
    <t>BRAIN-COMPUTER INTERFACE; HUMAN MOTOR CORTEX; INTERHEMISPHERIC INHIBITION; IMAGERY; REHABILITATION; ACTIVATION; RECOVERY; REORGANIZATION; EXCITABILITY; IMPAIRMENT</t>
  </si>
  <si>
    <t>Background: Brain activation differs according to lesion location in functional magnetic resonance imaging (fMRI) studies, but lesion location-dependent electroencephalographic (EEG) alterations are unclear. Because of the increasing use of EEG-based brain-computer-interface rehabilitation, we examined lesion location-dependent EEG patterns in patients with stroke while they performed motor tasks. Methods: Twelve patients with chronic stroke were divided into three subgroups according to their lesion locations: supratentorial lesions that included M1 (SM1+), supratentorial lesions that excluded M1 (SM1-), and infratentorial (INF) lesions. Participants performed three motor tasks [active, passive, and motor imagery (MI)] with supination and grasping movements. The hemispheric asymmetric indexes, which were calculated with laterality coefficients (LCs), the temporal changes in the event-related desynchronization (ERD) patterns in the bilateral motor cortex, and the topographical distributions in the 28-channel EEG patterns around the supplementary motor area and bilateral motor cortex of the three participant subgroups were compared with those of the 12 age-matched healthy controls. Results: The SM1+ group exhibited negative LC values in the active and MI motor tasks, while the other patient subgroups exhibited positive LC values. Negative LC values indicate that the ERD/ERS intensity of the ipsilateral hemisphere is higher than the contralateral hemisphere, whereas positive LC values indicate that the ERD/ERS intensity of the contralateral hemisphere is higher than the ipsilateral hemisphere. The LC values of SM1+ and healthy controls differed significantly (rank-sum test, p &lt; 0.05) in both the supination and grasping movements in the active task. The three patient subgroups differed distinctly from each other in the topography analysis. Conclusions: The hemispheric asymmetry and topographic characteristics of the beta band power patterns in the patients with stroke differed according to the location of the lesion, which suggested that EEG analyses of neurorehabilitation should be implemented according to lesion location.</t>
  </si>
  <si>
    <t>[Park, Wanjoo; Kim, Laehyun] Korea Inst Sci &amp; Technol, Ctr Bion, Seoul 02792, South Korea; [Park, Wanjoo; Lee, Jong-Hwan] Korea Univ, Dept Brain &amp; Cognit Engn, Seoul 02841, South Korea; [Kwon, Gyu Hyun] Hanyang Univ, Grad Sch Technol &amp; Innovat Management, Seoul 04763, South Korea; [Kim, Yun-Hee] Sungkyunkwan Univ, Dept Phys &amp; Rehabil Med, Ctr Prevent &amp; Rehabil, Heart Vasc &amp; Stroke Inst,Samsung Med Ctr,Sch Med, Seoul 06351, South Korea; [Kim, Yun-Hee] Sungkyunkwan Univ, Samsung Adv Inst Hlth Sci &amp; Technol, Seoul 06351, South Korea; [Kim, Laehyun] Univ Sci &amp; Technol, Dept HCI &amp; Robot, Daejeon 34113, South Korea</t>
  </si>
  <si>
    <t>Korea Institute of Science &amp; Technology (KIST); Korea University; Hanyang University; Sungkyunkwan University (SKKU); Samsung Medical Center; Sungkyunkwan University (SKKU); Samsung Medical Center; University of Science &amp; Technology (UST)</t>
  </si>
  <si>
    <t>Kim, L (corresponding author), Korea Inst Sci &amp; Technol, Ctr Bion, Seoul 02792, South Korea.;Lee, JH (corresponding author), Korea Univ, Dept Brain &amp; Cognit Engn, Seoul 02841, South Korea.;Kim, L (corresponding author), Univ Sci &amp; Technol, Dept HCI &amp; Robot, Daejeon 34113, South Korea.</t>
  </si>
  <si>
    <t>jonghwan_lee@korea.ac.kr; laehyunk@kist.re.kr</t>
  </si>
  <si>
    <t>Lee, Jong-Hwan/LBH-6241-2024; Kim, Yun-Hee/GVS-6426-2022</t>
  </si>
  <si>
    <t>Park, Wanjoo/0000-0003-1467-4156; Lee, Jong-Hwan/0000-0002-8902-6009; Kwon, Gyu Hyun/0000-0003-1623-4867;</t>
  </si>
  <si>
    <t>MAR 2</t>
  </si>
  <si>
    <t>10.1186/s12984-016-0120-2</t>
  </si>
  <si>
    <t>WOS:000371220400002</t>
  </si>
  <si>
    <t>Yong, XY; Menon, C</t>
  </si>
  <si>
    <t>Yong, Xinyi; Menon, Carlo</t>
  </si>
  <si>
    <t>EEG Classification of Different Imaginary Movements within the Same Limb</t>
  </si>
  <si>
    <t>PLOS ONE</t>
  </si>
  <si>
    <t>BRAIN-COMPUTER-INTERFACE; MOTOR IMAGERY; CHRONIC STROKE; MENTAL PRACTICE; BCI; REHABILITATION; TRIAL; COMMUNICATION; RECOVERY; SYSTEM</t>
  </si>
  <si>
    <t>The task of discriminating the motor imagery of different movements within the same limb using electroencephalography (EEG) signals is challenging because these imaginary movements have close spatial representations on the motor cortex area. There is, however, a pressing need to succeed in this task. The reason is that the ability to classify different same-limb imaginary movements could increase the number of control dimensions of a brain-computer interface (BCI). In this paper, we propose a 3-class BCI system that discriminates EEG signals corresponding to rest, imaginary grasp movements, and imaginary elbow movements. Besides, the differences between simple motor imagery and goal-oriented motor imagery in terms of their topographical distributions and classification accuracies are also being investigated. To the best of our knowledge, both problems have not been explored in the literature. Based on the EEG data recorded from 12 able-bodied individuals, we have demonstrated that same-limb motor imagery classification is possible. For the binary classification of imaginary grasp and elbow (goal-oriented) movements, the average accuracy achieved is 66.9%. For the 3-class problem of discriminating rest against imaginary grasp and elbow movements, the average classification accuracy achieved is 60.7%, which is greater than the random classification accuracy of 33.3%. Our results also show that goal-oriented imaginary elbow movements lead to a better classification performance compared to simple imaginary elbow movements. This proposed BCI system could potentially be used in controlling a robotic rehabilitation system, which can assist stroke patients in performing task-specific exercises.</t>
  </si>
  <si>
    <t>[Yong, Xinyi; Menon, Carlo] Simon Fraser Univ, Sch Engn Sci, Burnaby, BC V5A 1S6, Canada</t>
  </si>
  <si>
    <t>Simon Fraser University</t>
  </si>
  <si>
    <t>Menon, C (corresponding author), Simon Fraser Univ, Sch Engn Sci, Burnaby, BC V5A 1S6, Canada.</t>
  </si>
  <si>
    <t>cmenon@sfu.ca</t>
  </si>
  <si>
    <t>Menon, Carlo/GZG-8210-2022</t>
  </si>
  <si>
    <t>Menon, Carlo/0000-0002-2309-9977</t>
  </si>
  <si>
    <t>e0121896</t>
  </si>
  <si>
    <t>10.1371/journal.pone.0121896</t>
  </si>
  <si>
    <t>WOS:000352135600088</t>
  </si>
  <si>
    <t>Berger, A; Horst, F; Müller, S; Steinberg, F; Doppelmayr, M</t>
  </si>
  <si>
    <t>Berger, Alisa; Horst, Fabian; Mueller, Sophia; Steinberg, Fabian; Doppelmayr, Michael</t>
  </si>
  <si>
    <t>Current State and Future Prospects of EEG and fNIRS in Robot-Assisted Gait Rehabilitation: A Brief Review</t>
  </si>
  <si>
    <t>multi-modal approach; electroencephalography; functional near-infrared spectroscopy; robot-assisted gait training; motor recovery; neurorehabilitation; brain-machine interface; brain stimulation</t>
  </si>
  <si>
    <t>NEAR-INFRARED SPECTROSCOPY; SPINAL-CORD-INJURY; CORTICAL ACTIVATION; SPEED CONTROL; WALKING; TREADMILL; NEUROPLASTICITY; INTERFERENCE; PERFORMANCE; ARTIFACT</t>
  </si>
  <si>
    <t>Gait and balance impairments are frequently considered as the most significant concerns among individuals suffering from neurological diseases. Robot-assisted gait training (RAGT) has shown to be a promising neurorehabilitation intervention to improve gait recovery in patients following stroke or brain injury by potentially initiating neuroplastic changes. However, the neurophysiological processes underlying gait recovery through RAGT remain poorly understood. As non-invasive, portable neuroimaging techniques, electroencephalography (EEG) and functional near-infrared spectroscopy (fNIRS) provide new insights regarding the neurophysiological processes occurring during RAGT by measuring different perspectives of brain activity. Due to spatial information about changes in cortical activation patterns and the rapid temporal resolution of bioelectrical changes, more features correlated with brain activation and connectivity can be identified when using fused EEG-fNIRS, thus leading to a detailed understanding of neurophysiological mechanisms underlying motor behavior and impairments due to neurological diseases. Therefore, multi-modal integrations of EEG-fNIRS appear promising for the characterization of neurovascular coupling in brain network dynamics induced by RAGT. In this brief review, we surveyed neuroimaging studies focusing specifically on robotic gait rehabilitation. While previous studies have examined either EEG or fNIRS with respect to RAGT, a multi-modal integration of both approaches is lacking. Based on comparable studies using fused EEG-fNIRS integrations either for guiding non-invasive brain stimulation or as part of brain-machine interface paradigms, the potential of this methodologically combined approach in RAGT is discussed. Future research directions and perspectives for targeted, individualized gait recovery that optimize the outcome and efficiency of RAGT in neurorehabilitation were further derived.</t>
  </si>
  <si>
    <t>[Berger, Alisa; Mueller, Sophia; Steinberg, Fabian; Doppelmayr, Michael] Johannes Gutenberg Univ Mainz, Inst Sport Sci, Dept Sport Psychol, Mainz, Germany; [Horst, Fabian] Johannes Gutenberg Univ Mainz, Inst Sport Sci, Dept Training &amp; Movement Sci, Mainz, Germany; [Doppelmayr, Michael] Univ Salzburg, Ctr Cognit Neurosci, Salzburg, Austria</t>
  </si>
  <si>
    <t>Johannes Gutenberg University of Mainz; Johannes Gutenberg University of Mainz; Salzburg University</t>
  </si>
  <si>
    <t>Berger, A (corresponding author), Johannes Gutenberg Univ Mainz, Inst Sport Sci, Dept Sport Psychol, Mainz, Germany.</t>
  </si>
  <si>
    <t>alisa.berger@uni-mainz.de</t>
  </si>
  <si>
    <t>; Horst, Fabian/V-2242-2019; Doppelmayr, Michael/GRF-5286-2022; Steinberg, Fabian/AAI-5247-2020</t>
  </si>
  <si>
    <t>Doppelmayr, Michael/0000-0002-3435-7193; Steinberg, Fabian/0000-0001-8313-0529; Horst, Fabian/0000-0002-3299-5896;</t>
  </si>
  <si>
    <t>JUN 5</t>
  </si>
  <si>
    <t>10.3389/fnhum.2019.00172</t>
  </si>
  <si>
    <t>WOS:000470293500001</t>
  </si>
  <si>
    <t>Philips, GR; Daly, JJ; Príncipe, JC</t>
  </si>
  <si>
    <t>Philips, Gavin R.; Daly, Janis J.; Principe, Jose C.</t>
  </si>
  <si>
    <t>Topographical measures of functional connectivity as biomarkers for post-stroke motor recovery</t>
  </si>
  <si>
    <t>Electroencephalography (EEG); Functional connectivity; Generalized measure of association (GMA); Graph theory; Plasticity; Stroke; Rehabilitation</t>
  </si>
  <si>
    <t>BRAIN-COMPUTER-INTERFACE; GRAPH-THEORETICAL ANALYSIS; UPPER-LIMB RECOVERY; QUANTITATIVE EEG; IMAGERY PRACTICE; STROKE PATIENTS; REORGANIZATION; NETWORKS; BCI; PLASTICITY</t>
  </si>
  <si>
    <t>Background: Biomarkers derived from neural activity of the brain present a vital tool for the prediction and evaluation of post-stroke motor recovery, as well as for real-time biofeedback opportunities. Methods: In order to encapsulate recovery-related reorganization of brain networks into such biomarkers, we have utilized the generalized measure of association (GMA) and graph analyses, which include global and local efficiency, as well as hemispheric interdensity and intradensity. These methods were applied to electroencephalogram (EEG) data recorded during a study of 30 stroke survivors (21 male, mean age 57.9 years, mean stroke duration 22.4 months) undergoing 12 weeks of intensive therapeutic intervention. Results: We observed that decreases of the intradensity of the unaffected hemisphere are correlated (r(s) = -0.46; p &lt; 0.05) with functional recovery, as measured by the upper-extremity portion of the Fugl-Meyer Assessment (FMUE). In addition, high initial values of local efficiency predict greater improvement in FMUE (R-2 = 0.16; p &lt; 0.05). In a subset of 17 subjects possessing lesions of the cerebral cortex, reductions of global and local efficiency, as well as the intradensity of the unaffected hemisphere are found to be associated with functional improvement (r(s) = -0.60,-0.66,-0.75; p &lt; 0.05). Within the same subgroup, high initial values of global and local efficiency, are predictive of improved recovery (R-2 = 0.24, 0.25; p &lt; 0.05). All significant findings were specific to the 12.5-25 Hz band. Conclusions: These topological measures show promise for prognosis and evaluation of therapeutic outcomes, as well as potential application to BCI-enabled biofeedback.</t>
  </si>
  <si>
    <t>[Philips, Gavin R.; Principe, Jose C.] Univ Florida, Dept Elect &amp; Comp Engn, Computat NeuroEngn Lab, Gainesville, FL 32611 USA; [Daly, Janis J.] Univ Florida, Dept Neurol, Gainesville, FL USA; [Daly, Janis J.] Malcolm Randall VA Med Ctr, Gainesville, FL USA</t>
  </si>
  <si>
    <t>State University System of Florida; University of Florida; State University System of Florida; University of Florida</t>
  </si>
  <si>
    <t>Philips, GR (corresponding author), Univ Florida, Dept Elect &amp; Comp Engn, Computat NeuroEngn Lab, Gainesville, FL 32611 USA.</t>
  </si>
  <si>
    <t>philips.gavin@gmail.com</t>
  </si>
  <si>
    <t>principe, jose/N-8099-2014</t>
  </si>
  <si>
    <t>Philips, Gavin/0000-0002-8035-0152</t>
  </si>
  <si>
    <t>JUL 6</t>
  </si>
  <si>
    <t>10.1186/s12984-017-0277-3</t>
  </si>
  <si>
    <t>WOS:000405691400001</t>
  </si>
  <si>
    <t>Qiu, ZY; Allison, BZ; Jin, J; Zhang, Y; Wang, XY; Li, W; Cichocki, A</t>
  </si>
  <si>
    <t>Qiu, Zhaoyang; Allison, Brendan Z.; Jin, Jing; Zhang, Yu; Wang, Xingyu; Li, Wei; Cichocki, Andrzej</t>
  </si>
  <si>
    <t>Optimized Motor Imagery Paradigm Based on Imagining Chinese Characters Writing Movement</t>
  </si>
  <si>
    <t>Motor imagery; brain-computer interface (BCI); CSP; paradigm</t>
  </si>
  <si>
    <t>BRAIN-COMPUTER INTERFACE; ELECTROPHYSIOLOGICAL CORRELATE; SYNCHRONIZATION ERS; CORTICAL AREAS; MU-RHYTHMS; EEG; CLASSIFICATION; PERFORMANCE; BCI; DESYNCHRONIZATION</t>
  </si>
  <si>
    <t>Background: motor imagery (MI) is a mental representation of motor behavior. The MI-based brain computer interfaces (BCIs) can provide communication for the physically impaired. The performance of MI-based BCI mainly depends on the subject's ability to self-modulate electroencephalogram signals. Proper training can help naive subjects learn to modulate brain activity proficiently. However, training subjects typically involve abstract motor tasks and are time-consuming. Methods: to improve the performance of naive subjects during motor imagery, a novel paradigm was presented that would guide naive subjects to modulate brain activity effectively. In this new paradigm, pictures of the left or right hand were used as cues for subjects to finish the motor imagery task. Fourteen healthy subjects (11 male, aged 22-25 years, and mean 23.6 +/- 1.16) participated in this study. The task was to imagine writing a Chinese character. Specifically, subjects could imagine hand movements corresponding to the sequence of writing strokes in the Chinese character. This paradigm was meant to find an effective and familiar action formost Chinese people, to provide them with a specific, extensively practiced task and help them modulate brain activity. Results: results showed that the writing task paradigm yielded significantly better performance than the traditional arrow paradigm (p &lt; 0.001). Questionnaire replies indicated that most subjects thought that the new paradigm was easier. Conclusion: the proposed new motor imagery paradigm could guide subjects to help them modulate brain activity effectively. Results showed that there were significant improvements using new paradigm, both in classification accuracy and usability.</t>
  </si>
  <si>
    <t>[Qiu, Zhaoyang; Jin, Jing; Zhang, Yu; Wang, Xingyu] East China Univ Sci &amp; Technol, Minist Educ, Key Lab Adv Control &amp; Optimizat Chem Proc, Shanghai 200237, Peoples R China; [Allison, Brendan Z.] Univ Calif San Diego, Dept Cognit Sci, La Jolla, CA 92093 USA; [Li, Wei] Chinese Acad Sci, Shenyang Inst Automat, Shenyang 110016, Peoples R China; [Li, Wei] Tianjin Univ, Sch Elect Engn &amp; Automat, Tianjin 300072, Peoples R China; [Li, Wei] Calif State Coll Bakersfield, Dept Comp &amp; Elect Engn &amp; Comp Sci, Bakersfield, CA 93311 USA; [Cichocki, Andrzej] RIKEN, Brain Sci Inst, Lab Adv Brain Signal Proc, Wako, Saitama, Japan; [Cichocki, Andrzej] Nicolaus Copernicus Univ UMK, Torun, Poland</t>
  </si>
  <si>
    <t>East China University of Science &amp; Technology; University of California System; University of California San Diego; Chinese Academy of Sciences; Shenyang Institute of Automation, CAS; Tianjin University; California State University System; California State University Bakersfield; RIKEN; Nicolaus Copernicus University</t>
  </si>
  <si>
    <t>Jin, J; Wang, XY (corresponding author), East China Univ Sci &amp; Technol, Minist Educ, Key Lab Adv Control &amp; Optimizat Chem Proc, Shanghai 200237, Peoples R China.</t>
  </si>
  <si>
    <t>jinjingat@gmail.com; xywang@ecust.edu.cn</t>
  </si>
  <si>
    <t>Zhang, Yu/J-1796-2015; Jin, Jing/AAN-1711-2020; Cichocki, Andrzej/AAI-4209-2020</t>
  </si>
  <si>
    <t>Zhang, Yu/0000-0003-4087-6544; Jin, Jing/0000-0002-6133-5491</t>
  </si>
  <si>
    <t>10.1109/TNSRE.2017.2655542</t>
  </si>
  <si>
    <t>WOS:000407431300022</t>
  </si>
  <si>
    <t>Sburlea, AI; Montesano, L; Minguez, J</t>
  </si>
  <si>
    <t>Ioana Sburlea, Andreea; Montesano, Luis; Minguez, Javier</t>
  </si>
  <si>
    <t>Continuous detection of the self-initiated walking pre-movement state from EEG correlates without session-to-session recalibration</t>
  </si>
  <si>
    <t>BCI; motor intention; rehabilitation; session-to-session transfer; MRCP; ERD</t>
  </si>
  <si>
    <t>EVENT-RELATED DESYNCHRONIZATION; CORTICAL POTENTIALS; MOTOR-IMAGERY; CHRONIC STROKE; GAIT; REHABILITATION; CLASSIFICATION; (DE)SYNCHRONIZATION; INTERFACE; RHYTHMS</t>
  </si>
  <si>
    <t>Objective. Brain-computer interfaces (BCI) as a rehabilitation tool have been used to restore functions in patients with motor impairments by actively involving the central nervous system and triggering prosthetic devices according to the detected pre-movement state. However, since EEG signals are highly variable between subjects and recording sessions, typically a BCI is calibrated at the beginning of each session. This process is inconvenient especially for patients suffering locomotor disabilities in maintaining a bipedal position for a longer time. This paper presents a continuous EEG decoder of a pre-movement state in self-initiated walking and the usage of this decoder from session to session without recalibrating. Approach. Ten healthy subjects performed a self-initiated walking task during three sessions, with an intersession interval of one week. The implementation of our continuous decoder is based on the combination of movement-related cortical potential (MRCP) and event-related desynchronization (ERD) features with sparse classification models. Main results. During intrasession our technique detects the pre-movement state with 70% accuracy. Moreover this decoder can be applied from session to session without recalibration, with a decrease in performance of about 4% on a one- or two-week intersession interval. Significance. Our detection model operates in a continuous manner, which makes it a straightforward asset for rehabilitation scenarios. By using both temporal and spectral information we attained higher detection rates than the ones obtained with the MRCP and ERD detection models, both during the intrasession and intersession conditions.</t>
  </si>
  <si>
    <t>[Ioana Sburlea, Andreea; Minguez, Javier] Bit&amp;Brain Technol SL, Zaragoza 50018, Spain; [Montesano, Luis; Minguez, Javier] Univ Zaragoza, Inst Invest Engn Aragon I3A, Zaragoza 50018, Spain</t>
  </si>
  <si>
    <t>University of Zaragoza</t>
  </si>
  <si>
    <t>Sburlea, AI (corresponding author), Bit&amp;Brain Technol SL, Calle Maria de Luna, Zaragoza 50018, Spain.</t>
  </si>
  <si>
    <t>andreea.sburlea@bitbrain.es; montesano@unizar.es; jminguez@unizar.es</t>
  </si>
  <si>
    <t>Sburlea, Andreea/T-4134-2019</t>
  </si>
  <si>
    <t>Minguez Zafra, Javier/0000-0002-2957-0133; Sburlea, Andreea Ioana/0000-0001-6766-3464; Montesano del Campo, Luis/0000-0003-1183-349X</t>
  </si>
  <si>
    <t>10.1088/1741-2560/12/3/036007</t>
  </si>
  <si>
    <t>WOS:000354998600008</t>
  </si>
  <si>
    <t>Chaudhary, U; Mrachacz-Kersting, N; Birbaumer, N</t>
  </si>
  <si>
    <t>Chaudhary, Ujwal; Mrachacz-Kersting, Natalie; Birbaumer, Niels</t>
  </si>
  <si>
    <t>Neuropsychological and neurophysiological aspects of brain-computer-interface (BCI) control in paralysis</t>
  </si>
  <si>
    <t>JOURNAL OF PHYSIOLOGY-LONDON</t>
  </si>
  <si>
    <t>amyotrophic lateral sclerosis (ALS); brain-computer interface (BCI); communication; completely locked-in state (CLIS); electroencephalogram; functional near-infrared spectroscopy (NIRS); invasive BCI; locked-in state (LIS)</t>
  </si>
  <si>
    <t>HIGH-FREQUENCY OSCILLATIONS; LOCKED-IN PATIENT; ELECTROCORTICOGRAPHIC SIGNALS; COMMUNICATION; LOCALIZATION; POTENTIALS; NETWORKS; PEOPLE; GRASP; MOTOR</t>
  </si>
  <si>
    <t>Brain-computer interfaces (BCIs) aim to help paralysed patients to interact with their environment by controlling external devices using brain activity, thereby bypassing the dysfunctional motor system. Some neuronal disorders, such as amyotrophic lateral sclerosis (ALS), severely impair the communication capacity of patients. Several invasive and non-invasive brain-computer interfaces (BCIs), most notably using electroencephalography (EEG), have been developed to provide a means of communication to paralysed patients. However, except for a few reports, all available BCI literature for the paralysed (mostly ALS patients) describes patients with intact eye movement control, i.e. patients in a locked-in state (LIS) but not a completely locked-in state (CLIS). In this article we will discuss: (1) the fundamental neuropsychological learning factors and neurophysiological factors determining BCI performance in clinical applications; (2) the difference between LIS and CLIS; (3) recent development in BCIs for communication with patients in the completely locked-in state; (4) the effect of BCI-based communication on emotional well-being and quality of life; and (5) the outlook and the methodology needed to provide a means of communication for patients who have none. Thus, we present an overview of available studies and recent results and try to anticipate future developments which may open new doors for BCI communication with the completely paralysed.</t>
  </si>
  <si>
    <t>[Chaudhary, Ujwal; Birbaumer, Niels] Univ Tubingen, Inst Med Psychol &amp; Behav Neurobiol, Silcherstr 5, D-72076 Tubingen, Germany; [Chaudhary, Ujwal] Wyss Ctr Bio &amp; Neuroengn, Chemin Mines 9, CH-1202 Geneva, Switzerland; [Mrachacz-Kersting, Natalie] Univ Appl Sci &amp; Arts, Dortmund, Germany</t>
  </si>
  <si>
    <t>Eberhard Karls University of Tubingen; Eberhard Karls University Hospital; Hochschule Hannover-University of Applied Sciences &amp; Arts</t>
  </si>
  <si>
    <t>Chaudhary, U; Birbaumer, N (corresponding author), Univ Tubingen, Inst Med Psychol &amp; Behav Neurobiol, Silcherstr 5, D-72076 Tubingen, Germany.;Chaudhary, U (corresponding author), Wyss Ctr Bio &amp; Neuroengn, Chemin Mines 9, CH-1202 Geneva, Switzerland.</t>
  </si>
  <si>
    <t>; Chaudhary, Ujwal/GLR-0455-2022; Mrachacz-Kersting, Natalie/AAE-5064-2020</t>
  </si>
  <si>
    <t>Mrachacz-Kersting, Natalie/0000-0003-2814-5351;</t>
  </si>
  <si>
    <t>10.1113/JP278775</t>
  </si>
  <si>
    <t>MAR 2020</t>
  </si>
  <si>
    <t>WOS:000521852000001</t>
  </si>
  <si>
    <t>Bleichner, MG; Freudenburg, ZV; Jansma, JM; Aarnoutse, EJ; Vansteensel, MJ; Ramsey, NF</t>
  </si>
  <si>
    <t>Bleichner, M. G.; Freudenburg, Z. V.; Jansma, J. M.; Aarnoutse, E. J.; Vansteensel, M. J.; Ramsey, N. F.</t>
  </si>
  <si>
    <t>Give me a sign: decoding four complex hand gestures based on high-density ECoG</t>
  </si>
  <si>
    <t>BRAIN STRUCTURE &amp; FUNCTION</t>
  </si>
  <si>
    <t>Electrocorticography; High density; Sign language; Gestures; Decoding</t>
  </si>
  <si>
    <t>BRAIN-COMPUTER-INTERFACE; CORTICAL ACTIVITY; MOTOR; MOVEMENTS; CORTEX; STIMULATION; REPRESENTATION; COMMUNICATION; TOPOGRAPHY; GRASP</t>
  </si>
  <si>
    <t>The increasing understanding of human brain functions makes it possible to directly interact with the brain for therapeutic purposes. Implantable brain computer interfaces promise to replace or restore motor functions in patients with partial or complete paralysis. We postulate that neuronal states associated with gestures, as they are used in the finger spelling alphabet of sign languages, provide an excellent signal for implantable brain computer interfaces to restore communication. To test this, we evaluated decodability of four gestures using high-density electrocorticography in two participants. The electrode grids were located subdurally on the hand knob area of the sensorimotor cortex covering a surface of 2.5-5.2 cm(2). Using a pattern-matching classification approach four types of hand gestures were classified based on their pattern of neuronal activity. In the two participants the gestures were classified with 97 and 74 % accuracy. The high frequencies (&gt; 65 Hz) allowed for the best classification results. This proof-of-principle study indicates that the four gestures are associated with a reliable and discriminable spatial representation on a confined area of the sensorimotor cortex. This robust representation on a small area makes hand gestures an interesting control feature for an implantable BCI to restore communication for severely paralyzed people.</t>
  </si>
  <si>
    <t>[Bleichner, M. G.; Freudenburg, Z. V.; Jansma, J. M.; Aarnoutse, E. J.; Vansteensel, M. J.; Ramsey, N. F.] UMC Utrecht Brain Ctr Rudolf Magnus, Utrecht, Netherlands; [Ramsey, N. F.] Univ Medisch Centrum Utrecht, Heidelberglaan 100,Huispost G03-124, NL-3584 CX Utrecht, Netherlands</t>
  </si>
  <si>
    <t>Ramsey, NF (corresponding author), Univ Medisch Centrum Utrecht, Heidelberglaan 100,Huispost G03-124, NL-3584 CX Utrecht, Netherlands.</t>
  </si>
  <si>
    <t>m.g.bleichner@umcutrecht.nl; z.v.freudenburg@umcutrecht.nl; j.m.jansma-2@umcutrecht.nl; e.j.aarnoutse@umcutrecht.nl; m.j.vansteensel@umcutrecht.nl; n.f.ramsey@umcutrecht.nl</t>
  </si>
  <si>
    <t>; Bleichner, Martin/AAV-2585-2021; Aarnoutse, Erik/S-4174-2019; Vansteensel, Mariska/K-8015-2019</t>
  </si>
  <si>
    <t>ramsey, nick/0000-0002-7136-259X; Vansteensel, Mariska/0000-0002-9252-5116; Aarnoutse, Erik/0000-0001-7648-250X; Bleichner, Martin/0000-0001-6933-9238;</t>
  </si>
  <si>
    <t>10.1007/s00429-014-0902-x</t>
  </si>
  <si>
    <t>Anatomy &amp; Morphology; Neurosciences &amp; Neurology</t>
  </si>
  <si>
    <t>WOS:000368946900014</t>
  </si>
  <si>
    <t>Miao, YY; Chen, SG; Zhang, XR; Jin, J; Xu, R; Daly, I; Jia, J; Wang, XY; Cichocki, A; Jung, TP</t>
  </si>
  <si>
    <t>Miao, Yangyang; Chen, Shugeng; Zhang, Xinru; Jin, Jing; Xu, Ren; Daly, Ian; Jia, Jie; Wang, Xingyu; Cichocki, Andrzej; Jung, Tzyy-Ping</t>
  </si>
  <si>
    <t>BCI-Based Rehabilitation on the Stroke in Sequela Stage</t>
  </si>
  <si>
    <t>NEURAL PLASTICITY</t>
  </si>
  <si>
    <t>FUNCTIONAL ELECTRICAL-STIMULATION; BRAIN-COMPUTER INTERFACES; FUGL-MEYER ASSESSMENT; MOTOR IMAGERY; SPATIAL-PATTERNS; RECOVERY; SYSTEM; DESYNCHRONIZATION; SYNCHRONIZATION; CORRELATE</t>
  </si>
  <si>
    <t>Background. Stroke is the leading cause of serious and long-term disability worldwide. Survivors may recover some motor functions after rehabilitation therapy. However, many stroke patients missed the best time period for recovery and entered into the sequela stage of chronic stroke. Method. Studies have shown that motor imagery- (MI-) based brain-computer interface (BCI) has a positive effect on poststroke rehabilitation. This study used both virtual limbs and functional electrical stimulation (FES) as feedback to provide patients with a closed-loop sensorimotor integration for motor rehabilitation. An MI-based BCI system acquired, analyzed, and classified motor attempts from electroencephalogram (EEG) signals. The FES system would be activated if the BCI detected that the user was imagining wrist dorsiflexion on the instructed side of the body. Sixteen stroke patients in the sequela stage were randomly assigned to a BCI group and a control group. All of them participated in rehabilitation training for four weeks and were assessed by the Fugl-Meyer Assessment (FMA) of motor function. Results. The average improvement score of the BCI group was 3.5, which was higher than that of the control group (0.9). The active EEG patterns of the four patients in the BCI group whose FMA scores increased gradually became centralized and shifted to sensorimotor areas and premotor areas throughout the study. Conclusions. Study results showed evidence that patients in the BCI group achieved larger functional improvements than those in the control group and that the BCI-FES system is effective in restoring motor function to upper extremities in stroke patients. This study provides a more autonomous approach than traditional treatments used in stroke rehabilitation.</t>
  </si>
  <si>
    <t>[Miao, Yangyang; Zhang, Xinru; Jin, Jing; Wang, Xingyu] East China Univ Sci &amp; Technol, Minist Educ, Key Lab Adv Control &amp; Optimizat Chem Proc, Shanghai, Peoples R China; [Chen, Shugeng; Jia, Jie] Fudan Univ, Huashan Hosp, Dept Rehabil, Shanghai, Peoples R China; [Xu, Ren] Guger Technol AG, Graz, Austria; [Daly, Ian] Univ Essex, Sch Comp Sci &amp; Elect Engn, Brain Comp Interfaces &amp; Neural Engn Lab, Colchester CO4 3SQ, Essex, England; [Cichocki, Andrzej] Skolkowo Inst Sci &amp; Technol SKOLTECH, Moscow 143026, Russia; [Cichocki, Andrzej] Syst Res Inst PAS, Warsaw, Poland; [Cichocki, Andrzej] Nicolaus Copernicus Univ UMK, Torun, Poland; [Jung, Tzyy-Ping] Univ Calif San Diego, Inst Neural Computat, La Jolla, CA 92093 USA; [Jung, Tzyy-Ping] Univ Calif San Diego, Inst Engn Med, La Jolla, CA 92093 USA</t>
  </si>
  <si>
    <t>East China University of Science &amp; Technology; Fudan University; University of Essex; Polish Academy of Sciences; Systems Research Institute of the Polish Academy of Sciences; Nicolaus Copernicus University; University of California System; University of California San Diego; University of California System; University of California San Diego</t>
  </si>
  <si>
    <t>Jin, J (corresponding author), East China Univ Sci &amp; Technol, Minist Educ, Key Lab Adv Control &amp; Optimizat Chem Proc, Shanghai, Peoples R China.;Jia, J (corresponding author), Fudan Univ, Huashan Hosp, Dept Rehabil, Shanghai, Peoples R China.</t>
  </si>
  <si>
    <t>miaoyy1991@163.com; tonychshug@126.com; zhangxinru2124@163.com; jinjingat@gmail.com; xu@gtec.at; i.daly@essex.ac.uk; shannonjj@126.com; xywang@ecust.edu.cn; a.cichocki@riken.jp; tpjung@ucsd.edu</t>
  </si>
  <si>
    <t>zhang, xinru/GZK-8155-2022; Xu, Ren/O-5479-2017; Chen, Shugeng/HKF-6533-2023; Jung, Tzyy-Ping/HPG-7054-2023; Daly, Ian/Q-7322-2017; Miao, Yangyang/AAT-8343-2020; Jung, Tzyy Ping/HPG-7054-2023; Cichocki, Andrzej/AAI-4209-2020; Jin, Jing/AAN-1711-2020</t>
  </si>
  <si>
    <t>Jin, Jing/0000-0002-6133-5491; Chen, Shugeng/0000-0003-1886-9233; Jung, Tzyy-Ping/0000-0002-8377-2166;</t>
  </si>
  <si>
    <t>DEC 14</t>
  </si>
  <si>
    <t>10.1155/2020/8882764</t>
  </si>
  <si>
    <t>WOS:000603613700001</t>
  </si>
  <si>
    <t>Ubeda, A; Azorín, JM; Chavarriaga, R; Millán, JD</t>
  </si>
  <si>
    <t>Ubeda, Andres; Azorin, Jose M.; Chavarriaga, Ricardo; Millan, Jose del R.</t>
  </si>
  <si>
    <t>Classification of upper limb center-out reaching tasks by means of EEG-based continuous decoding techniques</t>
  </si>
  <si>
    <t>Brain-computer interface; Electroencephalography; Linear decoding; Upper limb movements; Center-out reaching tasks</t>
  </si>
  <si>
    <t>HAND; STROKE; GRASP; REHABILITATION; INTERFACE; MOVEMENTS; RECOVERY; SIGNALS</t>
  </si>
  <si>
    <t>Background: One of the current challenges in brain-machine interfacing is to characterize and decode upper limb kinematics from brain signals, e.g. to control a prosthetic device. Recent research work states that it is possible to do so based on low frequency EEG components. However, the validity of these results is still a matter of discussion. In this paper, we assess the feasibility of decoding upper limb kinematics from EEG signals in center-out reaching tasks during passive and active movements. Methods: The decoding of arm movement was performed using a multidimensional linear regression. Passive movements were analyzed using the same methodology to study the influence of proprioceptive sensory feedback in the decoding. Finally, we evaluated the possible advantages of classifying reaching targets, instead of continuous trajectories. Results: The results showed that arm movement decoding was significantly above chance levels. The results also indicated that EEG slow cortical potentials carry significant information to decode active center-out movements. The classification of reached targets allowed obtaining the same conclusions with a very high accuracy. Additionally, the low decoding performance obtained from passive movements suggests that discriminant modulations of low-frequency neural activity are mainly related to the execution of movement while proprioceptive feedback is not sufficient to decode upper limb kinematics. Conclusions: This paper contributes to the assessment of feasibility of using linear regression methods to decode upper limb kinematics from EEG signals. From our findings, it can be concluded that low frequency bands concentrate most of the information extracted from upper limb kinematics decoding and that decoding performance of active movements is above chance levels and mainly related to the activation of cortical motor areas. We also show that the classification of reached targets from decoding approaches may be a more suitable real-time methodology than a direct decoding of hand position.</t>
  </si>
  <si>
    <t>[Ubeda, Andres; Azorin, Jose M.] Miguel Hernandez Univ, Brain Machine Interface Syst Lab, Av Univ S-N, Elche 03202, Spain; [Chavarriaga, Ricardo; Millan, Jose del R.] Ecole Polytech Fed Lausanne, Defitech Chair Brain Machine Interface CNBI, Chemin Mines 9, CH-1202 Geneva, Switzerland</t>
  </si>
  <si>
    <t>Universidad Miguel Hernandez de Elche; Swiss Federal Institutes of Technology Domain; Ecole Polytechnique Federale de Lausanne</t>
  </si>
  <si>
    <t>Chavarriaga, R (corresponding author), Ecole Polytech Fed Lausanne, Defitech Chair Brain Machine Interface CNBI, Chemin Mines 9, CH-1202 Geneva, Switzerland.</t>
  </si>
  <si>
    <t>jm.azorin@umh.es; ricardo.chavarriaga@epfl.ch</t>
  </si>
  <si>
    <t>Millan, Jose del R./F-1696-2011; Azorin, Jose M./G-2157-2011; Chavarriaga, Ricardo/F-8952-2013; Ubeda, Andres/K-4883-2015; Ubeda, Andres/E-9811-2018</t>
  </si>
  <si>
    <t>Millan, Jose del R./0000-0001-5819-1522; Azorin, Jose M./0000-0001-5548-9657; Chavarriaga, Ricardo/0000-0002-8879-2860; Ubeda, Andres/0000-0003-3223-025X;</t>
  </si>
  <si>
    <t>FEB 1</t>
  </si>
  <si>
    <t>10.1186/s12984-017-0219-0</t>
  </si>
  <si>
    <t>WOS:000394720300001</t>
  </si>
  <si>
    <t>Zhuang, MM; Wu, QH; Wan, F; Hu, Y</t>
  </si>
  <si>
    <t>Zhuang, Miaomiao; Wu, Qingheng; Wan, Feng; Hu, Yong</t>
  </si>
  <si>
    <t>State-of-the-art non-invasive brain-computer interface for neural rehabilitation: A review</t>
  </si>
  <si>
    <t>JOURNAL OF NEURORESTORATOLOGY</t>
  </si>
  <si>
    <t>brain-computer interface (BCI); neural rehabilitation; stroke; spinal cord injury (SCI); amyotrophic lateral sclerosis (ALS); attention-deficit/hyperactivity disorder (ADHD)</t>
  </si>
  <si>
    <t>SPINAL-CORD-INJURY; ATTENTION-DEFICIT/HYPERACTIVITY DISORDER; MOTOR IMAGERY; STROKE PATIENTS; UPPER-LIMB; EEG; NEUROFEEDBACK; CHILDREN; ADHD; RECOVERY</t>
  </si>
  <si>
    <t>Brain-computer interface (BCI) is a novel communication method between brain and machine. It enables signals from the human brain to influence or control external devices. Currently, much research interest is focused on the BCI-based neural rehabilitation of patients with motor and cognitive diseases. Over the decades, BCI has become an alternative treatment for motor and cognitive rehabilitation. Previous studies demonstrated the usefulness of BCI intervention in restoring motor function and recovery of the damaged brain. Electroencephalogram (EEG)-based BCI intervention could cast light on the mechanisms underlying neuroplasticity during upper limb recovery by providing feedback to the damaged brain. BCI could act as a useful tool to aid patients with daily communication and basic movement in severe motor loss cases like amyotrophic lateral sclerosis (ALS). Furthermore, recent findings have reported the therapeutic efficacy of BCI in people suffering from other diseases with different levels of motor impairment such as spastic cerebral palsy, neuropathic pain, etc. Besides motor functional recovery, BCI also plays its role in improving the behavior of patients with cognitive diseases like attention-deficit/hyperactivity disorder (ADHD). The BCI-based neurofeedback training is focused on either reducing the ratio of theta and beta rhythm, or enabling the patients to regulate their own slow cortical potentials, and both have made progress in increasing attention and alertness. With summary of several clinical studies with strong evidence, we present cutting edge results from the clinical application of BCI in motor and cognitive diseases, including stroke, spinal cord injury, ALS, and ADHD.</t>
  </si>
  <si>
    <t>[Zhuang, Miaomiao] Cent South Univ, Xiangya Sch Med, Changsha 410013, Hunan, Peoples R China; [Wu, Qingheng] Nanjing Med Univ, Dept Dent, Nanjing 211166, Jiangsu, Peoples R China; [Wan, Feng] Univ Macau, Fac Sci &amp; Technol, Dept Elect &amp; Comp Engn, Macau, Peoples R China; [Hu, Yong] Univ Hong Kong, Shenzhen Hosp, Shenzhen Key Lab Innovat Technol Orthopaed Trauma, Shenzhen 518053, Peoples R China; [Zhuang, Miaomiao; Wu, Qingheng; Hu, Yong] Univ Hong Kong, Dept Orthopaed &amp; Traumatol, Pokfulam, Hong Kong, Peoples R China</t>
  </si>
  <si>
    <t>Central South University; Nanjing Medical University; University of Macau; University of Hong Kong; University of Hong Kong</t>
  </si>
  <si>
    <t>Hu, Y (corresponding author), Univ Hong Kong, Shenzhen Hosp, Shenzhen Key Lab Innovat Technol Orthopaed Trauma, Shenzhen 518053, Peoples R China.;Hu, Y (corresponding author), Univ Hong Kong, Dept Orthopaed &amp; Traumatol, Pokfulam, Hong Kong, Peoples R China.</t>
  </si>
  <si>
    <t>yhud@hku.hk</t>
  </si>
  <si>
    <t>Wan, Feng/AAS-9175-2020; Wu, Qingheng/JBJ-6546-2023; Hu, Yong/KDM-6411-2024</t>
  </si>
  <si>
    <t>Wan, Feng/0000-0002-9359-0737;</t>
  </si>
  <si>
    <t>MAR 5</t>
  </si>
  <si>
    <t>10.26599/JNR.2020.9040001</t>
  </si>
  <si>
    <t>WOS:000543813700002</t>
  </si>
  <si>
    <t>Vinoj, PG; Jacob, S; Menon, VG; Rajesh, S; Khosravi, MR</t>
  </si>
  <si>
    <t>Vinoj, P. G.; Jacob, Sunil; Menon, Varun G.; Rajesh, Sreeja; Khosravi, Mohammad Reza</t>
  </si>
  <si>
    <t>Brain-Controlled Adaptive Lower Limb Exoskeleton for Rehabilitation of Post-Stroke Paralyzed</t>
  </si>
  <si>
    <t>IEEE ACCESS</t>
  </si>
  <si>
    <t>Artificial skin; assistive technologies; brain-computer interface (BCI); electroencephalogram (EEG); brain-controlled exoskeleton; paralyzed; stroke</t>
  </si>
  <si>
    <t>MOTOR RECOVERY; STROKE; TECHNOLOGY; INTERFACES</t>
  </si>
  <si>
    <t>Stroke is a standout amongst the most imperative reasons of incapacity on the planet. Due to partial or full paralysis, the majority of patients are compelled to rely upon parental figures and caregivers in residual life. With post-stroke rehabilitation, different types of assistive technologies have been proposed to offer developments to the influenced body parts of the incapacitated. In a large portion of these devices, the clients neither have control over the tasks nor can get feedback concerning the status of the exoskeleton. Additionally, there is no arrangement to detect user movements or accidental fall. The proposed framework tackles these issues utilizing a brain-controlled lower limb exoskeleton (BCLLE) in which the exoskeleton movements are controlled based on user intentions. An adaptive mechanism based on sensory feedback is integrated to reduce the system false rate. The BCLLE uses a flexible design which can be customized according to the degree of disability. The exoskeleton is modeled according to the human body anatomy, which makes it a perfect fit for the affected body part. The BCLLE system also automatically identifies the status of the paralyzed person and transmits information securely using Novel-T Symmetric Encryption Algorithm (NTSA) to caregivers in case of emergencies. The exoskeleton is fitted with motors which are controlled by the brain waves of the user with an electroencephalogram (EEG) headset. The EEG headset captures the human intentions based on the signals acquired from the brain. The brain-computer interface converts these signals into digital data and is interfaced with the motors via a microcontroller. The microcontroller controls the high torque motors connected to the exoskeleton's joints based on user intentions. Classification accuracy of more than 80% is obtained with our proposed method which is much higher compared with all existing solutions.</t>
  </si>
  <si>
    <t>[Vinoj, P. G.; Jacob, Sunil] SCMS Sch Engn &amp; Technol, Dept Elect &amp; Commun Engn, Ernakulam 683576, India; [Vinoj, P. G.] APJ Abdul Kalam Technol Univ, Dept Elect &amp; Commun Engn, Thiruvananthapuram 695016, Kerala, India; [Jacob, Sunil] SCMS Sch Engn &amp; Technol, Ctr Robot, Emakulam 683576, India; [Menon, Varun G.; Rajesh, Sreeja] SCMS Sch Engn &amp; Technol, Dept Comp Sci &amp; Engn, Ernakulam 683576, India; [Khosravi, Mohammad Reza] Shiraz Univ Technol, Dept Elect &amp; Elect Engn, Shiraz 71555313, Iran</t>
  </si>
  <si>
    <t>SCMS School of Engineering &amp; Technology; SCMS School of Engineering &amp; Technology; SCMS School of Engineering &amp; Technology; Shiraz University of Technology</t>
  </si>
  <si>
    <t>Menon, VG (corresponding author), SCMS Sch Engn &amp; Technol, Dept Comp Sci &amp; Engn, Ernakulam 683576, India.</t>
  </si>
  <si>
    <t>varunmenon@semsgroup.org</t>
  </si>
  <si>
    <t>Khosravi, Mohamadreza/KOD-0343-2024; pg, vinoj/V-7120-2019; jacob, sunil/Q-5776-2019; Menon, Varun G/G-9841-2016; RAJESH, Dr. SREEJA/ABB-4439-2021; Menon, Varun/G-9841-2016</t>
  </si>
  <si>
    <t>RAJESH, SREEJA/0009-0005-7485-5129; P G, VINOJ/0000-0003-2435-8691; Menon, Varun G/0000-0002-3055-9900;</t>
  </si>
  <si>
    <t>10.1109/ACCESS.2019.2921375</t>
  </si>
  <si>
    <t>Computer Science; Engineering; Telecommunications</t>
  </si>
  <si>
    <t>WOS:000509390700001</t>
  </si>
  <si>
    <t>Fiedler, P; Mühle, R; Griebel, S; Pedrosa, P; Fonseca, C; Vaz, F; Zanow, F; Haueisen, J</t>
  </si>
  <si>
    <t>Fiedler, Patrique; Muehle, Richard; Griebel, Stefan; Pedrosa, Paulo; Fonseca, Carlos; Vaz, Filipe; Zanow, Frank; Haueisen, Jens</t>
  </si>
  <si>
    <t>Contact Pressure and Flexibility of Multipin Dry EEG Electrodes</t>
  </si>
  <si>
    <t>Biomedical electrodes; Biopotential electrode; Brain-computer interfaces; Dry-contact sensors; Electrode-skin impedance; Electroencephalography; Wearable sensors</t>
  </si>
  <si>
    <t>BRAIN-COMPUTER INTERFACES; HIGH-RESOLUTION EEG; SYSTEM; STROKE</t>
  </si>
  <si>
    <t>In state-of-the-art electroencephalography (EEG) Silver/Silver-Chloride electrodes are applied together with electrolyte gels or pastes. Their application requires extensive preparation, trained medical staff and limits measurement time and mobility. We recently proposed a novel multichannel cap system for dry EEG electrodes for mobile and out-of-the-lab EEG acquisition. During the tests with these novel polymer-based multipin dry electrodes, we observed that the quality of the recording depends on the applied normal force and resulting contact pressure. Consequently, in this paper we systematically investigate the influence of electrode-skin contact pressure and electrode substrate flexibility on interfacial impedance and perceived wearing comfort in a study on 12 volunteers. The normal force applied to the electrode was varied between the minimum required force to achieve impedances &lt; 1.3 M Omega and a maximum of 4 N, using a new force measurement applicator. We found that for a polymer shore hardness A98, with increasing normal force, the impedance decreases from 348 +/- 236 k Omega and 257 +/- 207 k Omega to 29 +/- 14 k Omega and 23 +/- 11 k Omega at frontal hairless and temporal hairy positions, respectively. Similar results were obtained for shore A90, A80, and A70. The best compromise of low and stable impedances as well as a good wearing comfort was determined for applied normal forces between 2 and 3 N using electrodes with shore A98 or A90. Our results provide the basis for improved EEG cap designs with optimal wearing comfort and recording quality for dry multipin electrodes, which will enable new fields of application for EEG.</t>
  </si>
  <si>
    <t>[Fiedler, Patrique; Muehle, Richard; Haueisen, Jens] Tech Univ Ilmenau, Inst Biomed Engn &amp; Informat, D-98693 Ilmenau, Germany; [Griebel, Stefan] Tech Univ Ilmenau, Dept Mech Technol, D-98693 Ilmenau, Germany; [Pedrosa, Paulo] Univ Coimbra, Dept Mech Engn, CEMUC, P-3030788 Coimbra, Portugal; [Pedrosa, Paulo; Fonseca, Carlos] Univ Porto, Fac Engn, P-4200465 Porto, Portugal; [Pedrosa, Paulo] Inst FEMTO St, F-25030 Besancon, France; [Pedrosa, Paulo; Vaz, Filipe] Univ Minho, Ctr Fis, P-4710057 Braga, Portugal; [Pedrosa, Paulo] Univ Porto, P-4710057 Braga, Portugal; [Fonseca, Carlos] Univ Coimbra, CEMMPRE Ctr Mech Engn Met &amp; Proc, P-3030788 Coimbra, Portugal; [Zanow, Frank] Eemagine Med Imaging Solut GmbH, D-10243 Berlin, Germany; [Haueisen, Jens] Univ Hosp Jena, Biomagnet Ctr, Dept Neurol, D-07747 Jena, Germany</t>
  </si>
  <si>
    <t>Technische Universitat Ilmenau; Technische Universitat Ilmenau; Universidade de Coimbra; Universidade do Porto; Marie &amp; Louis Pasteur University; Universidade do Minho; Universidade do Porto; Universidade de Coimbra; Friedrich Schiller University of Jena</t>
  </si>
  <si>
    <t>Fiedler, P (corresponding author), Tech Univ Ilmenau, Inst Biomed Engn &amp; Informat, D-98693 Ilmenau, Germany.</t>
  </si>
  <si>
    <t>patrique.fiedler@tu-ilmenau.de; stefan.griebel@tu-ilmenau.de; paulo.pedrosa@femto-st.fr; cfonseca@fe.up.pt; fvaz@fisica.uminho.pt; frank.zanow@eemagine.com; jens.haueisen@tu-ilmenau.de</t>
  </si>
  <si>
    <t>Vaz, Filipe/Q-4637-2017; Pedrosa, P./U-1821-2017; Haueisen, Jens/B-7183-2011; Fiedler, Patrique/J-6173-2012; Pedrosa, Paulo/U-1821-2017</t>
  </si>
  <si>
    <t>Vaz, Filipe/0000-0001-5506-996X; Fonseca, Carlos/0000-0002-2759-0384; Haueisen, Jens/0000-0003-3871-2890; Griebel, Stefan/0000-0001-7572-8547; Fiedler, Patrique/0000-0001-9196-0717; Pedrosa, Paulo/0000-0003-4781-6392</t>
  </si>
  <si>
    <t>10.1109/TNSRE.2018.2811752</t>
  </si>
  <si>
    <t>WOS:000429692400004</t>
  </si>
  <si>
    <t>Müller-Putz, GR; Schwarz, A; Pereira, J; Ofner, P</t>
  </si>
  <si>
    <t>Coyle, D</t>
  </si>
  <si>
    <t>Mueller-Putz, G. R.; Schwarz, A.; Pereira, J.; Ofner, P.</t>
  </si>
  <si>
    <t>From classic motor imagery to complex movement intention decoding: The noninvasive Graz-BCI approach</t>
  </si>
  <si>
    <t>BRAIN-COMPUTER INTERFACES: LAB EXPERIMENTS TO REAL-WORLD APPLICATIONS</t>
  </si>
  <si>
    <t>Review; Book Chapter</t>
  </si>
  <si>
    <t>Motor imagery; Movement intention; Decoding; Natural control; Neuroprosthesis; Braincomputer interface; EEG</t>
  </si>
  <si>
    <t>BRAIN-COMPUTER INTERFACES; SPINAL-CORD-INJURY; SINGLE-TRIAL EEG; HUMAN HIPPOCAMPAL; VIRTUAL KEYBOARD; PARIETAL AREAS; HAND GRASP; COMMUNICATION; SIGNALS; GOAL</t>
  </si>
  <si>
    <t>In this chapter, we give an overview of the Graz-BCI research, from the classic motor imagery detection to complex movement intentions decoding. We start by describing the classic motor imagery approach, its application in tetraplegic end users, and the significant improvements achieved using coadaptive brain-computer interfaces (BCIs). These strategies have the drawback of not mirroring the way one plans a movement. To achieve a more natural control-and to reduce the training time-the movements decoded by the BCI need to be closely related to the user's intention. Within this natural control, we focus on the kinematic level, where movement direction and hand position or velocity can be decoded from noninvasive recordings. First, we review movement execution decoding studies, where we describe the decoding algorithms, their performance, and associated features. Second, we describe the major findings in movement imagination decoding, where we emphasize the importance of estimating the sources of the discriminative features. Third, we introduce movement target decoding, which could allow the determination of the target without knowing the exact movement-by-movement details. Aside from the kinematic level, we also address the goal level, which contains relevant information on the upcoming action. Focusing on hand-object interaction and action context dependency, we discuss the possible impact of some recent neurophysiological findings in the future of BCI control. Ideally, the goal and the kinematic decoding would allow an appropriate matching of the BCI to the end users' needs, overcoming the limitations of the classic motor imagery approach.</t>
  </si>
  <si>
    <t>[Mueller-Putz, G. R.; Schwarz, A.; Pereira, J.; Ofner, P.] Graz Univ Technol, Inst Neural Engn, Graz, Austria</t>
  </si>
  <si>
    <t>Müller-Putz, GR (corresponding author), Graz Univ Technol, Inst Neural Engn, Graz, Austria.</t>
  </si>
  <si>
    <t>Pereira, Joana/0000-0002-2032-8981; Schwarz, Andreas/0000-0002-3883-4989; Ofner, Patrick/0000-0001-7169-4300;</t>
  </si>
  <si>
    <t>10.1016/bs.pbr.2016.04.017</t>
  </si>
  <si>
    <t>WOS:000383704600003</t>
  </si>
  <si>
    <t>Lo, YK; Kuan, YC; Culaclii, S; Kim, B; Wang, PM; Chang, CW; Massachi, JA; Zhu, MJ; Chen, KF; Gad, P; Edgerton, VR; Liu, WT</t>
  </si>
  <si>
    <t>Lo, Yi-Kai; Kuan, Yen-Cheng; Culaclii, Stanislav; Kim, Brian; Wang, Po-Min; Chang, Chih-Wei; Massachi, Jonathan A.; Zhu, Minji; Chen, Kuanfu; Gad, Parag; Edgerton, V. Reggie; Liu, Wentai</t>
  </si>
  <si>
    <t>A Fully Integrated Wireless SoC for Motor Function Recovery After Spinal Cord Injury</t>
  </si>
  <si>
    <t>IEEE TRANSACTIONS ON BIOMEDICAL CIRCUITS AND SYSTEMS</t>
  </si>
  <si>
    <t>Article; Proceedings Paper</t>
  </si>
  <si>
    <t>Bioelectronics; epidural; electroceuticals; EMG; implant; neuroprosthetics; neural engineering; neural interface; paralysis; power and data telemetry; recording; spinal cord injury; stimulation; system-on-a-chip (SoC)</t>
  </si>
  <si>
    <t>RETINAL PROSTHESIS; DATA-TRANSMISSION; STIMULATION; POWER; PARALYSIS; AMPLIFIER; DESIGN; SYSTEM</t>
  </si>
  <si>
    <t>This paper presents a wirelessly powered, fully integrated system-on-a-chip (SoC) supporting 160-channel stimulation, 16-channel recording, and 48-channel bio-impedance characterization to enable partialmotor function recovery through epidural spinal cord electrical stimulation. A wireless transceiver is designed to support quasi full-duplex data telemetry at a data rate of 2 Mb/s. Furthermore, a unique in situ bio-impedance characterization scheme based on time-domain analysis is implemented to derive the Randles cell electrode model of the electrode-electrolyte interface. The SoC supports concurrent stimulation and recording while the high-density stimulator array meets an output compliance voltage of up to +/- 10 V with versatile stimulus programmability. The SoC consumes 18 mW and occupies a chip area of 5.7 mm x 4.4 mm using 0.18 mu m high-voltage CMOS process. In our in vivo rodent experiment, the SoC is used to perform wireless recording of EMG responses while stimulation is applied to enable the standing and stepping of a paralyzed rat. To facilitate the system integration, a novel thin film polymer packaging technique is developed to provide a heterogeneous integration of the SoC, coils, discrete components, and high-density flexible electrode array, resulting in a miniaturized prototype implant with a weight and form factor of 0.7 g and 0.5 cm(3), respectively.</t>
  </si>
  <si>
    <t>[Lo, Yi-Kai; Culaclii, Stanislav; Kim, Brian; Wang, Po-Min; Chang, Chih-Wei; Massachi, Jonathan A.; Zhu, Minji; Chen, Kuanfu; Gad, Parag; Edgerton, V. Reggie; Liu, Wentai] Univ Calif Los Angeles, Los Angeles, CA 90095 USA; [Kuan, Yen-Cheng] Natl Chiao Tung Univ, Hsinchu 30010, Taiwan</t>
  </si>
  <si>
    <t>University of California System; University of California Los Angeles; National Yang Ming Chiao Tung University</t>
  </si>
  <si>
    <t>Lo, YK (corresponding author), Univ Calif Los Angeles, Los Angeles, CA 90095 USA.</t>
  </si>
  <si>
    <t>yikai.lo@ucla.edu; yckuan@g2.nctu.edu.tw; sculaclii@gmail.com; briankim@cs.ucla.eduh; pmwang.bart@gmail.com; cwchang.ece94g@gmail.com; jmassachi@ucla.edu; minji@seas.ucla.edu; kfchen.tw@gmail.com; paraggad@gmail.com; vre@ucla.edu; wentai@ucla.edu</t>
  </si>
  <si>
    <t>Chen, Kuan-Fu/J-1580-2019; Chang, Chih-Wei/AAD-9583-2020</t>
  </si>
  <si>
    <t>Kuan, Yen-Cheng/0000-0001-7026-4595; Massachi, Jonathan/0000-0001-8645-5740;</t>
  </si>
  <si>
    <t>10.1109/TBCAS.2017.2679441</t>
  </si>
  <si>
    <t>WOS:000402182200003</t>
  </si>
  <si>
    <t>Ofner, P; Müller-Putz, GR</t>
  </si>
  <si>
    <t>Ofner, Patrick; Mueller-Putz, Gernot R.</t>
  </si>
  <si>
    <t>Using a Noninvasive Decoding Method to Classify Rhythmic Movement Imaginations of the Arm in Two Planes</t>
  </si>
  <si>
    <t>Brain-computer interface; electroencephalography (EEG); movement decoding; movement imagery</t>
  </si>
  <si>
    <t>BRAIN-COMPUTER INTERFACE; INDEPENDENT COMPONENT ANALYSIS; PARTIAL LEAST-SQUARES; NEUROPROSTHESIS CONTROL; HAND; SIGNALS; HUMANS; EEG; MEG; TRAJECTORIES</t>
  </si>
  <si>
    <t>A brain-computer interface (BCI) can help to overcome movement deficits in persons with spinal-cord injury. Ideally, such a BCI detects detailed movement imaginations, i.e., trajectories, and transforms them into a control signal for a neuroprosthesis or a robotic arm restoring movement. Robotic arms have already been controlled successfully by means of invasive recording techniques, and executed movements have been reconstructed using noninvasive decoding techniques. However, it is unclear if detailed imagined movements can be decoded noninvasively using electroencephalography (EEG). We made progress toward imagined movement decoding and successfully classified horizontal and vertical imagined rhythmic movements of the right arm in healthy subjects using EEG. Notably, we used an experimental design which avoided muscle and eye movements to prevent classification results being affected. To classify imagined movements of the same limb, we decoded the movement trajectories and correlated them with assumed movement trajectories (horizontal and vertical). We then assigned the decoded movements to the assumed movements with the higher correlation. To train the decoder, we applied partial least squares, which allowed us to interpret the classifier weights although channels were highly correlated. To conclude, we showed the classification of imagined movements of one limb in two different movement planes in seven out of nine subjects. Furthermore, we found a strong involvement of the supplementary motor area. Finally, as our classifier was based on the decoding approach, we indirectly showed the decoding of imagined movements.</t>
  </si>
  <si>
    <t>[Ofner, Patrick] Graz Univ Technol, Inst Knowledge Discovery, BCI Lab, A-8010 Graz, Austria; [Ofner, Patrick; Mueller-Putz, Gernot R.] BioTechMed Graz, A-8010 Graz, Austria; [Mueller-Putz, Gernot R.] Graz Univ Technol, Inst Knowledge Discovery, A-8010 Graz, Austria</t>
  </si>
  <si>
    <t>Graz University of Technology; Graz University of Technology</t>
  </si>
  <si>
    <t>Müller-Putz, GR (corresponding author), Graz Univ Technol, Inst Knowledge Discovery, A-8010 Graz, Austria.</t>
  </si>
  <si>
    <t>Ofner, Patrick/AAA-8032-2020</t>
  </si>
  <si>
    <t>Ofner, Patrick/0000-0001-7169-4300; Muller-Putz, Gernot/0000-0002-0087-3720</t>
  </si>
  <si>
    <t>10.1109/TBME.2014.2377023</t>
  </si>
  <si>
    <t>WOS:000351768500018</t>
  </si>
  <si>
    <t>Brauchle, D; Vukelic, M; Bauer, R; Gharabaghi, A</t>
  </si>
  <si>
    <t>Brauchle, Daniel; Vukelic, Mathias; Bauer, Robert; Gharabaghi, Alireza</t>
  </si>
  <si>
    <t>Brain state-dependent robotic reaching movement with a multi-joint arm exoskeleton: combining brain-machine interfacing and robotic rehabilitation</t>
  </si>
  <si>
    <t>robotic exoskeleton; brain-computer interface; brain-machine interface; brain-robot interface; upper limb rehabilitation; functional connectivity; stroke</t>
  </si>
  <si>
    <t>COMPUTER INTERFACE; MOTOR IMAGERY; CHRONIC STROKE; ASSISTED THERAPY; EEG-DATA; OSCILLATIONS; MODULATION; NETWORKS; FEEDBACK; BCI</t>
  </si>
  <si>
    <t>While robot-assisted arm and hand training after stroke allows for intensive task-oriented practice, it has provided only limited additional benefit over dose matched physiotherapy up to now. These rehabilitation devices are possibly too supportive during the exercises. Neurophysiological signals might be one way of avoiding slacking and providing robotic support only when the brain is particularly responsive to peripheral input. We tested the feasibility of three-dimensional robotic assistance for reaching movements with a multi-joint exoskeleton during motor imagery (MI)-related desynchronization of sensorimotor oscillations in the beta-band. We also registered task-related network changes of cortical functional connectivity by electroencephalography via the imaginary part of the coherence function. Healthy subjects and stroke survivors showed similar patterns but different aptitudes of controlling the robotic movement. All participants in this pilot study with nine healthy subjects and two stroke patients achieved their maximum performance during the early stages of the task. Robotic control was significantly higher and less variable when proprioceptive feedback was provided in addition to visual feedback, i.e., when the orthosis was actually attached to the subject's arm during the task. A distributed cortical network of task-related coherent activity in the theta-band showed significant differences between healthy subjects and stroke patients as well as between early and late periods of the task. Brain-robot interfaces (BRIs) may successfully link three-dimensional robotic training to the participants' efforts and allow for task-oriented practice of activities of daily living with a physiologically controlled multi-joint exoskeleton. Changes of cortical physiology during the task might also help to make subject specific adjustments of task difficulty and guide adjunct interventions to facilitate motor learning for functional restoration, a proposal that warrants further investigation in a larger cohort of stroke patients.</t>
  </si>
  <si>
    <t>[Brauchle, Daniel; Vukelic, Mathias; Bauer, Robert; Gharabaghi, Alireza] Univ Tubingen, Dept Neurosurg, Div Funct &amp; Restorat Neurosurg, Tubingen, Germany; [Brauchle, Daniel; Vukelic, Mathias; Bauer, Robert; Gharabaghi, Alireza] Univ Tubingen, Dept Neurosurg, Div Translat Neurosurg, Tubingen, Germany; [Brauchle, Daniel; Vukelic, Mathias; Bauer, Robert; Gharabaghi, Alireza] Univ Tubingen, Werner Reichardt Ctr Integrat Neurosci, Neuroprosthet Res Grp, Tubingen, Germany</t>
  </si>
  <si>
    <t>Eberhard Karls University of Tubingen; Eberhard Karls University of Tubingen; Eberhard Karls University of Tubingen</t>
  </si>
  <si>
    <t>Gharabaghi, A (corresponding author), Univ Tubingen, Dept Neurosurg, Div Funct &amp; Restorat Neurosurg, Tubingen, Germany.</t>
  </si>
  <si>
    <t>alireza.gharabaghi@uni-tuebingen.de</t>
  </si>
  <si>
    <t>; Gharabaghi, Alireza/NQE-8411-2025</t>
  </si>
  <si>
    <t>OCT 16</t>
  </si>
  <si>
    <t>10.3389/fnhum.2015.00564</t>
  </si>
  <si>
    <t>WOS:000363061600001</t>
  </si>
  <si>
    <t>Zhao, XG; Chu, YQ; Han, JD; Zhang, ZQ</t>
  </si>
  <si>
    <t>Zhao, Xingang; Chu, Yaqi; Han, Jianda; Zhang, Zhiqiang</t>
  </si>
  <si>
    <t>SSVEP-Based Brain-Computer Interface Controlled Functional Electrical Stimulation System for Upper Extremity Rehabilitation</t>
  </si>
  <si>
    <t>IEEE TRANSACTIONS ON SYSTEMS MAN CYBERNETICS-SYSTEMS</t>
  </si>
  <si>
    <t>Brain-computer interfaces; functional electrical stimulation; human-robot interaction; intelligent control; rehabilitation robotics</t>
  </si>
  <si>
    <t>MOTOR IMAGERY EEG; ROBOT; BCI; STROKE; EXOSKELETON; PATIENT; ROBUST; ARM</t>
  </si>
  <si>
    <t>Traditional rehabilitation techniques have limited effects on the recovery of patients with tetraplegia. A brain-computer interface (BCI) provides an interactive channel that does not depend on the normal output of peripheral nerves and muscles. In this paper, an integrated framework of a noninvasive electroencephalogram (EEG)-based BCI with a noninvasive functional electrical stimulation (FES) is established, which can potentially enable the upper limbs to achieve more effective motor rehabilitation. The EEG signals based on steady-state visual evoked potential are used in the BCI. Their frequency domain characteristics identified by the pattern recognition method are utilized to recognize intentions of five subjects with average accuracy of 73.9%. Furthermore the movement intentions are transformed into instructions to trigger FES, which is controlled with iterative learning control method, to stimulate the relevant muscles of upper limbs tracking desired velocity and position. It is a useful technology with potential to restore, reinforce or replace lost motor function of patients with neurological injuries. Experiments with five healthy subjects demonstrate the feasibility of BCI integrated with upper extremity FES toward improved function restoration for an individual with upper limb disabilities, especially for patients with tetraplegia.</t>
  </si>
  <si>
    <t>[Zhao, Xingang; Han, Jianda] Chinese Acad Sci, Shenyang Inst Automat, State Key Lab Robot, Shenyang 110016, Peoples R China; [Chu, Yaqi] Shenyang Ligong Univ, Coll Informat Sci &amp; Engn, Shenyang 110159, Peoples R China; [Zhang, Zhiqiang] China Med Univ, Sheng Jing Hosp, Shenyang 110022, Peoples R China</t>
  </si>
  <si>
    <t>Chinese Academy of Sciences; Shenyang Institute of Automation, CAS; Shenyang Ligong University; China Medical University</t>
  </si>
  <si>
    <t>Zhao, XG (corresponding author), Chinese Acad Sci, Shenyang Inst Automat, State Key Lab Robot, Shenyang 110016, Peoples R China.</t>
  </si>
  <si>
    <t>zhaoxingang@sia.cn</t>
  </si>
  <si>
    <t>褚, 亚奇/E-7582-2019; Zhang, Jian/F-7865-2015; Zhao, Xingang/AAT-3841-2020</t>
  </si>
  <si>
    <t>10.1109/TSMC.2016.2523762</t>
  </si>
  <si>
    <t>Automation &amp; Control Systems; Computer Science</t>
  </si>
  <si>
    <t>WOS:000379757300008</t>
  </si>
  <si>
    <t>Rupp, R; Rohm, M; Schneiders, M; Kreilinger, A; Müller-Putz, GR</t>
  </si>
  <si>
    <t>Rupp, Ruediger; Rohm, Martin; Schneiders, Matthias; Kreilinger, Alex; Mueller-Putz, Gernot R.</t>
  </si>
  <si>
    <t>Functional Rehabilitation of the Paralyzed Upper Extremity After Spinal Cord Injury by Noninvasive Hybrid Neuroprostheses</t>
  </si>
  <si>
    <t>Assistive technology; functional electrical stimulation (FES); grasp neuroprosthesis; hybrid brain-computer interface (hBCI); personalization; spinal cord injury (SCI); tetraplegia; upper extremity orthosis</t>
  </si>
  <si>
    <t>BRAIN-COMPUTER INTERFACES; UPPER-LIMB FUNCTIONS; MULTI-PAD ELECTRODE; ELECTRICAL-STIMULATION; HAND GRASP; EMG SIGNALS; SYSTEM; RESTORATION; MOVEMENT; TETRAPLEGIA</t>
  </si>
  <si>
    <t>For individuals with high spinal cord injury (SCI), restoring missing grasping function is a high priority. Neuroprostheses based on functional electrical stimulation (FES) can partly compensate the loss of upper extremity function in people suffering from tetraplegia. With noninvasive, multichannel neuroprostheses a pinch and power grasp can be accomplished for everyday use. Hybrid systems combining FES with active orthoses hold promise for restoring a completely lost arm function. Novel control interfaces are needed to make full use of the many degrees of freedom of complex hybrid neuroprostheses. Motor imagery (MI)-based brain-computer interfaces (BCIs) are an emerging technology that may serve as a valuable adjunct to traditional control interfaces for neuroprosthetic control. Shared control and context-specific autonomy are most effective for reducing the users' workload. The modularity of upper extremity neuroprostheses as well as their associated control interfaces enable customization of the systems to adapt to the impairment and needs of each individual end user. This work provides an overview of the application of noninvasive hybrid BCI-controlled upper extremity neuroprostheses in individuals with high SCI with a strong focus on the results from the European Integrated Project Tools for Brain-Computer Interaction and will describe the challenges and promises for the future.</t>
  </si>
  <si>
    <t>[Rupp, Ruediger; Rohm, Martin; Schneiders, Matthias] Univ Heidelberg Hosp, Spinal Cord Injury Ctr, D-69118 Heidelberg, Germany; [Kreilinger, Alex; Mueller-Putz, Gernot R.] Graz Univ Technol, Inst Knowledge Discovery, A-8010 Graz, Austria</t>
  </si>
  <si>
    <t>Ruprecht Karls University Heidelberg; Graz University of Technology</t>
  </si>
  <si>
    <t>Rupp, R (corresponding author), Univ Heidelberg Hosp, Spinal Cord Injury Ctr, D-69118 Heidelberg, Germany.</t>
  </si>
  <si>
    <t>ruediger.rupp@med.uni-heidelberg.de; gernot.mueller@tugraz.at</t>
  </si>
  <si>
    <t>Rupp, Ruediger/ABE-6871-2022</t>
  </si>
  <si>
    <t>, Alex/0000-0002-4772-4079</t>
  </si>
  <si>
    <t>10.1109/JPROC.2015.2395253</t>
  </si>
  <si>
    <t>WOS:000355754000008</t>
  </si>
  <si>
    <t>Antelis, JM; Montesano, L; Ramos-Murguialday, A; Birbaumer, N; Minguez, J</t>
  </si>
  <si>
    <t>Antelis, Javier M.; Montesano, Luis; Ramos-Murguialday, Ander; Birbaumer, Niels; Minguez, Javier</t>
  </si>
  <si>
    <t>Decoding Upper Limb Movement Attempt From EEG Measurements of the Contralesional Motor Cortex in Chronic Stroke Patients</t>
  </si>
  <si>
    <t>Brain-computer interface (BCI); movement decoding; stroke; uninjured motor cortex</t>
  </si>
  <si>
    <t>BRAIN-COMPUTER INTERFACE; EVENT-RELATED DESYNCHRONIZATION; HAND MOVEMENTS; RECOVERY; REHABILITATION; ACTIVATION; BCI; CLASSIFICATION; SELECTION; THERAPY</t>
  </si>
  <si>
    <t>Goal: Stroke survivors usually require motor rehabilitation therapy as, due to the lesion, they completely or partially loss mobility in the limbs. Brain-computer interface technology offers the possibility of decoding the attempt to move paretic limbs in real time to improve existing motor rehabilitation. However, a major difficulty for the practical application of the BCI to stroke survivors is that the brain rhythms that encode the motor states might be diminished due to the lesion. This study investigates the continuous decoding of natural attempt to move the paralyzed upper limb in stroke survivors from electroencephalographic signals of the unaffected contralesional motor cortex. Results: Experiments were carried out with the aid of six severely affected chronic stroke patients performing/attempting self-selected reaching movements of the unaffected/affected upper limb. The electroencephalographic (EEG) analysis showed significant cortical activation on the uninjured motor cortex when moving the contralateral unaffected arm and in the attempt tomove the ipsilateral affected arm. Using this activity, significant continuous decoding of movement was obtained in six out of six participants in movements of the unaffected limb, and in four out of six participants in the attempt to move the affected limb. Con-clusion: This study showed that it is possible to construct a decoder of the attempt to move the paretic arm for chronic stroke patients using the EEG activity of the healthy contralesional motor cortex. Significance: This decoding model could provide to stroke survivors with a natural, easy, and intuitive way to achieve control of BCIs or robot-assisted rehabilitation devices.</t>
  </si>
  <si>
    <t>[Antelis, Javier M.] Tecnol Monterrey, Campus Guadalajara, Zapopan 45201, Mexico; [Montesano, Luis] Inst Invest Ingn Aragon I3A, Zaragoza, Spain; [Ramos-Murguialday, Ander; Birbaumer, Niels] Eberhard Karls Univ Tubingen, Inst Med Psychol &amp; Behav Neurobiol, Tubingen, Germany; [Ramos-Murguialday, Ander] TECNALIA, Hlth Technol, Derio, Spain; [Birbaumer, Niels] Ist Ricovero &amp; Cura Carattere Sci, Rome, Italy; [Minguez, Javier] Inst Invest Ingn Aragon, Zaragoza, Spain; [Minguez, Javier] Bit&amp;Brain Technol SL, Zaragoza, Spain</t>
  </si>
  <si>
    <t>Tecnologico de Monterrey; Eberhard Karls University of Tubingen; Eberhard Karls University Hospital</t>
  </si>
  <si>
    <t>Antelis, JM (corresponding author), Tecnol Monterrey, Campus Guadalajara, Zapopan 45201, Mexico.</t>
  </si>
  <si>
    <t>mauricio.antelis@gmail.com</t>
  </si>
  <si>
    <t>; Antelis, Javier/W-3381-2019; Ramos, Ander/JOZ-4341-2023</t>
  </si>
  <si>
    <t>Birbaumer, Niels/0000-0002-6786-5127; Antelis, Javier M./0000-0003-3377-0813; Montesano del Campo, Luis/0000-0003-1183-349X; Ramos-Murguialday, Dr. Ander/0000-0002-1549-4029; Minguez Zafra, Javier/0000-0002-2957-0133</t>
  </si>
  <si>
    <t>10.1109/TBME.2016.2541084</t>
  </si>
  <si>
    <t>WOS:000391736200011</t>
  </si>
  <si>
    <t>Hamedi, M; Salleh, SH; Noor, AM</t>
  </si>
  <si>
    <t>Hamedi, Mahyar; Salleh, Sh-Hussain; Noor, Alias Mohd</t>
  </si>
  <si>
    <t>Electroencephalographic Motor Imagery Brain Connectivity Analysis for BCI: A Review</t>
  </si>
  <si>
    <t>NEURAL COMPUTATION</t>
  </si>
  <si>
    <t>HIGH-RESOLUTION EEG; PARTIAL DIRECTED COHERENCE; CENTRAL BETA-RHYTHMS; SINGLE-TRIAL EEG; PHASE-SYNCHRONIZATION; COMPUTER INTERFACES; FUNCTIONAL CONNECTIVITY; CORTICAL CONNECTIVITY; MU-RHYTHM; GAIT REHABILITATION</t>
  </si>
  <si>
    <t>Recent research has reached a consensus on the feasibility of motor imagery brain-computer interface (MI-BCI) for different applications, especially in stroke rehabilitation. Most MI-BCI systems rely on temporal, spectral, and spatial features of single channels to distinguish different MI patterns. However, no successful communication has been established for a completely locked-in subject. To provide more useful and informative features, it has been recommended to take into account the relationships among electroencephalographic (EEG) sensor/source signals in the form of brain connectivity as an efficient tool of neuroscience. In this review, we briefly report the challenges and limitations of conventional MI-BCIs. Brain connectivity analysis, particularly functional and effective, has been described as one of the most promising approaches for improving MI-BCI performance. An extensive literature on EEG-based MI brain connectivity analysis of healthy subjects is reviewed. We subsequently discuss the brain connectomes during left and right hand, feet, and tongue MI movements. Moreover, key components involved in brain connectivity analysis that considerably affect the results are explained. Finally, possible technical shortcomings that may have influenced the results in previous research are addressed and suggestions are provided.</t>
  </si>
  <si>
    <t>[Hamedi, Mahyar; Salleh, Sh-Hussain; Noor, Alias Mohd] Univ Teknol Malaysia, Ctr Biomed Engn, Skudai 81310, Johor Bahru, Malaysia; [Hamedi, Mahyar] Univ Teknol Malaysia, Fac Biosci &amp; Med Engn, Skudai 81310, Johor Bahru, Malaysia</t>
  </si>
  <si>
    <t>Universiti Teknologi Malaysia; Universiti Teknologi Malaysia</t>
  </si>
  <si>
    <t>Hamedi, M (corresponding author), Univ Teknol Malaysia, Ctr Biomed Engn, Skudai 81310, Johor Bahru, Malaysia.</t>
  </si>
  <si>
    <t>hamedi.mahyar@gmail.com; hussain@fke.utm.my; alias@mail.fkm.utm.my</t>
  </si>
  <si>
    <t>Salleh, Sh-Hussain/I-7377-2013</t>
  </si>
  <si>
    <t>10.1162/NECO_a_00838</t>
  </si>
  <si>
    <t>WOS:000377442200001</t>
  </si>
  <si>
    <t>Sburlea, AI; Montesano, L; de la Cuerda, RC; Diego, IMA; Miangolarra-Page, JC; Minguez, J</t>
  </si>
  <si>
    <t>Ioana Sburlea, Andreea; Montesano, Luis; Cano de la Cuerda, Roberto; Alguacil Diego, Isabel Maria; Carlos Miangolarra-Page, Juan; Minguez, Javier</t>
  </si>
  <si>
    <t>Detecting intention to walk in stroke patients from pre-movement EEG correlates</t>
  </si>
  <si>
    <t>EEG; Stroke; Gait rehabilitation; BCI; MRCP; ERD</t>
  </si>
  <si>
    <t>EVENT-RELATED DESYNCHRONIZATION; BRAIN-COMPUTER INTERFACE; REHABILITATION; POTENTIALS; GAIT; CLASSIFICATION; DYNAMICS; RECOVERY; RHYTHMS; SYSTEM</t>
  </si>
  <si>
    <t>Background: Most studies in the field of brain-computer interfacing (BCI) for lower limbs rehabilitation are carried out with healthy subjects, even though insights gained from healthy populations may not generalize to patients in need of a BCI. Methods: We investigate the ability of a BCI to detect the intention to walk in stroke patients from pre-movement EEG correlates. Moreover, we also investigated how the motivation of the patients to execute a task related to the rehabilitation therapy affects the BCI accuracy. Nine chronic stroke patients performed a self-initiated walking task during three sessions, with an intersession interval of one week. Results: Using a decoder that combines temporal and spectral sparse classifiers we detected pre-movement state with an accuracy of 64 % in a range between 18 % and 85.2 %, with the chance level at 4 %. Furthermore, we found a significantly strong positive correlation (r = 0.561, p = 0.048) between the motivation of the patients to perform the rehabilitation related task and the accuracy of the BCI detector of their intention to walk. Conclusions: We show that a detector based on temporal and spectral features can be used to classify pre-movement state in stroke patients. Additionally, we found that patients' motivation to perform the task showed a strong correlation to the attained detection rate of their walking intention.</t>
  </si>
  <si>
    <t>[Ioana Sburlea, Andreea; Minguez, Javier] Bit &amp; Brain Technol SL, Zaragoza 50018, Spain; [Montesano, Luis; Minguez, Javier] Univ Zaragoza, Inst Invest Engn Aragon 13A, Zaragoza 50018, Spain; [Cano de la Cuerda, Roberto; Alguacil Diego, Isabel Maria; Carlos Miangolarra-Page, Juan] Univ Rey Juan Carlos, Fac Hlth Sci, Dept Physiotherapy Occupat Therapy Rehabil &amp; Phys, Madrid, Spain</t>
  </si>
  <si>
    <t>University of Zaragoza; Universidad Rey Juan Carlos</t>
  </si>
  <si>
    <t>Sburlea, AI (corresponding author), Bit &amp; Brain Technol SL, Calle Maria Luna 11,Nave 4, Zaragoza 50018, Spain.</t>
  </si>
  <si>
    <t>andreea.sburlea@bitbrain.es</t>
  </si>
  <si>
    <t>Cano de la Cuerda (Rey Juan Carlos University), Roberto/KDO-9312-2024; Alguacil-Diego, Isabel/Z-5826-2019; Sburlea, Andreea/T-4134-2019; Cano de la Cuerda, Roberto/KDO-9312-2024</t>
  </si>
  <si>
    <t>Sburlea, Andreea Ioana/0000-0001-6766-3464; alguacil-diego, isabel m/0000-0002-2054-3622; Cano de la Cuerda, Roberto/0000-0002-1118-4234; Montesano del Campo, Luis/0000-0003-1183-349X; Minguez Zafra, Javier/0000-0002-2957-0133</t>
  </si>
  <si>
    <t>DEC 12</t>
  </si>
  <si>
    <t>10.1186/s12984-015-0087-4</t>
  </si>
  <si>
    <t>WOS:000366246900001</t>
  </si>
  <si>
    <t>Woeppel, K; Hughes, C; Herrera, AJ; Eles, JR; Tyler-Kabara, EC; Gaunt, RA; Collinger, JL; Cui, XT</t>
  </si>
  <si>
    <t>Woeppel, Kevin; Hughes, Christopher; Herrera, Angelica J.; Eles, James R.; Tyler-Kabara, Elizabeth C.; Gaunt, Robert A.; Collinger, Jennifer L.; Cui, Xinyan Tracy</t>
  </si>
  <si>
    <t>Explant Analysis of Utah Electrode Arrays Implanted in Human Cortex for Brain-Computer-Interfaces</t>
  </si>
  <si>
    <t>FRONTIERS IN BIOENGINEERING AND BIOTECHNOLOGY</t>
  </si>
  <si>
    <t>brain-computer interface; human participant; Utah array; neural electrical stimulation; neural electrode array; explant analysis</t>
  </si>
  <si>
    <t>CORTICAL CONTROL; RESTORATION; STIMULATION; MOVEMENT; FAILURE; TISSUE; ARM</t>
  </si>
  <si>
    <t>Brain-computer interfaces are being developed to restore movement for people living with paralysis due to injury or disease. Although the therapeutic potential is great, long-term stability of the interface is critical for widespread clinical implementation. While many factors can affect recording and stimulation performance including electrode material stability and host tissue reaction, these factors have not been investigated in human implants. In this clinical study, we sought to characterize the material integrity and biological tissue encapsulation via explant analysis in an effort to identify factors that influence electrophysiological performance. We examined a total of six Utah arrays explanted from two human participants involved in intracortical BCI studies. Two platinum (Pt) arrays were implanted for 980 days in one participant (P1) and two Pt and two iridium oxide (IrOx) arrays were implanted for 182 days in the second participant (P2). We observed that the recording quality followed a similar trend in all six arrays with an initial increase in peak-to-peak voltage during the first 30-40 days and gradual decline thereafter in P1. Using optical and two-photon microscopy we observed a higher degree of tissue encapsulation on both arrays implanted for longer durations in participant P1. We then used scanning electron microscopy and energy dispersive X-ray spectroscopy to assess material degradation. All measures of material degradation for the Pt arrays were found to be more prominent in the participant with a longer implantation time. Two IrOx arrays were subjected to brief survey stimulations, and one of these arrays showed loss of iridium from most of the stimulated sites. Recording performance appeared to be unaffected by this loss of iridium, suggesting that the adhesion of IrOx coating may have been compromised by the stimulation, but the metal layer did not detach until or after array removal. In summary, both tissue encapsulation and material degradation were more pronounced in the arrays that were implanted for a longer duration. Additionally, these arrays also had lower signal amplitude and impedance. New biomaterial strategies that minimize fibrotic encapsulation and enhance material stability should be developed to achieve high quality recording and stimulation for longer implantation periods.</t>
  </si>
  <si>
    <t>[Woeppel, Kevin; Hughes, Christopher; Herrera, Angelica J.; Eles, James R.; Gaunt, Robert A.; Collinger, Jennifer L.; Cui, Xinyan Tracy] Univ Pittsburgh, Dept Bioengn, Pittsburgh, PA 15260 USA; [Woeppel, Kevin; Hughes, Christopher; Herrera, Angelica J.; Tyler-Kabara, Elizabeth C.; Gaunt, Robert A.; Collinger, Jennifer L.; Cui, Xinyan Tracy] Ctr Neural Basis Cognit, Pittsburgh, PA 15213 USA; [Hughes, Christopher; Herrera, Angelica J.; Gaunt, Robert A.; Collinger, Jennifer L.] Rehab Neural Engn Labs, Pittsburgh, PA USA; [Tyler-Kabara, Elizabeth C.] Univ Texas Austin, Dept Neurosurg, Austin, TX 78712 USA; [Gaunt, Robert A.; Collinger, Jennifer L.] Univ Pittsburgh, Dept Phys Med &amp; Rehabil, Pittsburgh, PA USA</t>
  </si>
  <si>
    <t>Pennsylvania Commonwealth System of Higher Education (PCSHE); University of Pittsburgh; Pennsylvania Commonwealth System of Higher Education (PCSHE); University of Pittsburgh; University of Texas System; University of Texas Austin; Pennsylvania Commonwealth System of Higher Education (PCSHE); University of Pittsburgh</t>
  </si>
  <si>
    <t>Cui, XT (corresponding author), Univ Pittsburgh, Dept Bioengn, Pittsburgh, PA 15260 USA.;Cui, XT (corresponding author), Ctr Neural Basis Cognit, Pittsburgh, PA 15213 USA.</t>
  </si>
  <si>
    <t>xic11@pitt.edu</t>
  </si>
  <si>
    <t>; Hughes, Christopher/ABB-2765-2021; Tyler-Kabara, Elizabeth/H-4930-2013; Collinger, Jennifer/HKE-7711-2023; Cui, Tracy/GRF-5659-2022</t>
  </si>
  <si>
    <t>Hughes, Christopher/0000-0001-9257-8659; Tyler-Kabara, Elizabeth/0000-0003-3286-1094; Collinger, Jennifer/0000-0002-4517-5395;</t>
  </si>
  <si>
    <t>DEC 7</t>
  </si>
  <si>
    <t>10.3389/fbioe.2021.759711</t>
  </si>
  <si>
    <t>Biotechnology &amp; Applied Microbiology; Engineering</t>
  </si>
  <si>
    <t>WOS:000743046400001</t>
  </si>
  <si>
    <t>Krauth, R; Schwertner, J; Vogt, S; Lindquist, S; Sailer, M; Sickert, A; Lamprecht, J; Perdikis, S; Corbet, T; Millán, JD; Hinrichs, H; Heinze, HJ; Sweeney-Reed, CM</t>
  </si>
  <si>
    <t>Krauth, Richard; Schwertner, Johanna; Vogt, Susanne; Lindquist, Sabine; Sailer, Michael; Sickert, Almut; Lamprecht, Juliane; Perdikis, Serafeim; Corbet, Tiffany; Millan, Jose del R.; Hinrichs, Hermann; Heinze, Hans-Jochen; Sweeney-Reed, Catherine M.</t>
  </si>
  <si>
    <t>Cortico-Muscular Coherence Is Reduced Acutely Post-stroke and Increases Bilaterally During Motor Recovery: A Pilot Study</t>
  </si>
  <si>
    <t>cortico-muscular coherence; EEG; EMG; stroke; rehabilitation; wrist</t>
  </si>
  <si>
    <t>BRAIN-COMPUTER INTERFACES; CORTICOMUSCULAR COHERENCE; STROKE PATIENTS; GLOBAL BURDEN; STATE; REORGANIZATION; POWER; EMG</t>
  </si>
  <si>
    <t>Motor recovery following stroke is believed to necessitate alteration in functional connectivity between cortex and muscle. Cortico-muscular coherence has been proposed as a potential biomarker for post-stroke motor deficits, enabling a quantification of recovery, as well as potentially indicating the regions of cortex involved in recovery of function. We recorded simultaneous EEG and EMG during wrist extension from healthy participants and patients following ischaemic stroke, evaluating function at three time points post-stroke. EEG-EMG coherence increased over time, as wrist mobility recovered clinically, and by the final evaluation, coherence was higher in the patient group than in the healthy controls. Moreover, the cortical distribution differed between the groups, with coherence involving larger and more bilaterally scattered areas of cortex in the patients than in the healthy participants. The findings suggest that EEG-EMG coherence has the potential to serve as a biomarker for motor recovery and to provide information about the cortical regions that should be targeted in rehabilitation therapies based on real-time EEG.</t>
  </si>
  <si>
    <t>[Krauth, Richard; Schwertner, Johanna; Sweeney-Reed, Catherine M.] Otto von Guericke Univ, Neurocybernet &amp; Rehabil, Dept Neurol &amp; Stereotact Neurosurg, Magdeburg, Germany; [Vogt, Susanne; Hinrichs, Hermann; Heinze, Hans-Jochen] Otto von Guericke Univ, Dept Neurol, Magdeburg, Germany; [Lindquist, Sabine] Pfeiffersche Stiftungen, MZEB, Magdeburg, Germany; [Sailer, Michael; Sickert, Almut] MEDIAN Klin, Neurol Rehabil Ctr, Magdeburg, Germany; [Sailer, Michael; Lamprecht, Juliane] Otto von Guericke Univ, Inst Neurorehabil, Affiliated Inst, Magdeburg, Germany; [Perdikis, Serafeim; Corbet, Tiffany; Millan, Jose del R.] Ecole Polytech Fed Lausanne, Defitech Chair Brain Machine Interface, Geneva, Switzerland; [Perdikis, Serafeim] Univ Essex, Sch Comp Sci &amp; Elect Engn, Brain Comp Interfaces &amp; Neural Engn Lab, Colchester, Essex, England; [Hinrichs, Hermann; Heinze, Hans-Jochen] Leibniz Inst Neurobiol, Dept Behav Neurol, Magdeburg, Germany; [Hinrichs, Hermann; Heinze, Hans-Jochen] German Ctr Neurodegenerat Dis, Magdeburg, Germany</t>
  </si>
  <si>
    <t>Otto von Guericke University; Otto von Guericke University; Otto von Guericke University; Swiss Federal Institutes of Technology Domain; Ecole Polytechnique Federale de Lausanne; University of Essex; Leibniz Association; Leibniz Institut fur Neurobiologie (LIN); Helmholtz Association; German Center for Neurodegenerative Diseases (DZNE)</t>
  </si>
  <si>
    <t>Sweeney-Reed, CM (corresponding author), Otto von Guericke Univ, Neurocybernet &amp; Rehabil, Dept Neurol &amp; Stereotact Neurosurg, Magdeburg, Germany.</t>
  </si>
  <si>
    <t>richard.krauth@st.ovgu.de; catherine.sweeney-need@med.ovgu.de</t>
  </si>
  <si>
    <t>; Sweeney-Reed, Catherine/ADB-1879-2022; Lamprecht, Juliane/ABG-8801-2020; Sweeney-Reed, Catherine M./ADB-1879-2022; Perdikis, Serafeim/AAK-5532-2021; Lindquist, Sabine/KDT-0891-2024; Millan, Jose del R./F-1696-2011</t>
  </si>
  <si>
    <t>Perdikis, Serafeim/0000-0003-2033-2486; Sweeney-Reed, Catherine M./0000-0002-3684-1245; Millan, Jose del R./0000-0001-5819-1522</t>
  </si>
  <si>
    <t>FEB 20</t>
  </si>
  <si>
    <t>10.3389/fneur.2019.00126</t>
  </si>
  <si>
    <t>WOS:000459144700001</t>
  </si>
  <si>
    <t>Romero-Laiseca, MA; Delisle-Rodriguez, D; Cardoso, V; Gurve, D; Loterio, F; Nascimento, JHP; Krishnan, S; Frizera-Neto, A; Bastos, T</t>
  </si>
  <si>
    <t>Romero-Laiseca, Maria Alejandra; Delisle-Rodriguez, Denis; Cardoso, Vivianne; Gurve, Dharmendra; Loterio, Flavia; Nascimento, Jorge Henrique Posses; Krishnan, Sridhar; Frizera-Neto, Anselmo; Bastos-Filho, Teodiano</t>
  </si>
  <si>
    <t>A Low-Cost Lower-Limb Brain-Machine Interface Triggered by Pedaling Motor Imagery for Post-Stroke Patients Rehabilitation</t>
  </si>
  <si>
    <t>Brain-computer interface; brain-machine interface; lower-limb rehabilitation; motor imagery; pedaling; stroke</t>
  </si>
  <si>
    <t>COMPUTER INTERFACE; STROKE PATIENTS; EEG; CLASSIFICATION; MOVEMENT; DESYNCHRONIZATION; SYNCHRONIZATION; EXERCISE; PROGRAM; DESIGN</t>
  </si>
  <si>
    <t>A low-cost Brain-Machine Interface (BMI) based on electroencephalography for lower-limb motor recovery of post-stroke patients is proposed here, which provides passive pedaling as feedback, when patients trigger a Mini-Motorized Exercise Bike (MMEB) by executing pedaling motor imagery (MI). This system was validated in an On-line phase by eight healthy subjects and two post-stroke patients, which felt a closed-loop commanding the MMEB due to the fast response of our BMI. It was developed using methods of low-computational cost, such as Riemannian geometry for feature extraction, Pair-Wise Feature Proximity (PWFP) for feature selection, and Linear Discriminant Analysis (LDA) for pedaling imagery recognition. The On-line phase was composed of two sessions, where each participant completed a total of 12 trials per session executing pedaling MI for triggering the MMEB. As a result, the MMEB was successfully triggered by healthy subjects for almost all trials (ACC up to 100%), while the two post-stroke patients, PS1 and PS2, achieved their best performance (ACC of 41.67% and 91.67%, respectively) in Session #2. These patients improved their latency (2.03 +/- 0.42 s and 1.99 +/- 0.35 s, respectively) when triggering the MMEB, and their performance suggests the hypothesis that our system may be used with chronic stroke patients for lower-limb recovery, providing neural relearning and enhancing neuroplasticity.</t>
  </si>
  <si>
    <t>[Romero-Laiseca, Maria Alejandra; Delisle-Rodriguez, Denis; Frizera-Neto, Anselmo; Bastos-Filho, Teodiano] Univ Fed Espirito Santo, Postgrad Program Elect Engn, BR-29075910 Vitoria, Brazil; [Cardoso, Vivianne; Loterio, Flavia] Univ Fed Espirito Santo, Postgrad Program Biotechnol, BR-29047105 Vitoria, Brazil; [Gurve, Dharmendra; Krishnan, Sridhar] Ryerson Univ, Dept Elect Comp &amp; Biomed Engn, Toronto, ON M5B 2K3, Canada; [Nascimento, Jorge Henrique Posses] Univ Fed Espirito Santo, Dept Elect Engn, BR-29075910 Vitoria, Brazil</t>
  </si>
  <si>
    <t>Universidade Federal do Espirito Santo; Universidade Federal do Espirito Santo; Toronto Metropolitan University; Universidade Federal do Espirito Santo</t>
  </si>
  <si>
    <t>Delisle-Rodriguez, D (corresponding author), Univ Fed Espirito Santo, Postgrad Program Elect Engn, BR-29075910 Vitoria, Brazil.</t>
  </si>
  <si>
    <t>alejandralaiseca@gmail.com; delisle05@gmail.com; viviannefc@gmail.com; dgurve@ryerson.ca; loteriofa.ufes@gmail.com; jhposses@gmail.com; krishnan@ryerson.ca; frizera@ieee.org; teodiano.bastos@ufes.br</t>
  </si>
  <si>
    <t>Delisle-Rodriguez, Denis/S-2519-2019; Gurve, Dharmendra/AAC-4507-2019; BASTOS, TEODIANO/P-7535-2014; Krishnan, Sridhar/AAA-2542-2019; Bastos-Filho, Teodiano/P-7535-2014; Frizera Neto, Anselmo/B-9813-2014</t>
  </si>
  <si>
    <t>Delisle-Rodriguez, Denis/0000-0002-8937-031X; Krishnan, Sridhar/0000-0002-4659-564X; Romero Laiseca, Maria Alejandra/0000-0002-3505-221X; Cardoso, Vivianne Flavia/0000-0002-1654-3320; Bastos-Filho, Teodiano/0000-0002-1185-2773; Frizera Neto, Anselmo/0000-0002-0687-3967</t>
  </si>
  <si>
    <t>10.1109/TNSRE.2020.2974056</t>
  </si>
  <si>
    <t>WOS:000527793800024</t>
  </si>
  <si>
    <t>Jochumsen, M; Niazi, IK; Dremstrup, K; Kamavuako, EN</t>
  </si>
  <si>
    <t>Jochumsen, Mads; Niazi, Imran Khan; Dremstrup, Kim; Kamavuako, Ernest Nlandu</t>
  </si>
  <si>
    <t>Detecting and classifying three different hand movement types through electroencephalography recordings for neurorehabilitation</t>
  </si>
  <si>
    <t>MEDICAL &amp; BIOLOGICAL ENGINEERING &amp; COMPUTING</t>
  </si>
  <si>
    <t>Hand grasp; Brain-computer interface; Movement-related cortical potential; Movement intention; Signal processing</t>
  </si>
  <si>
    <t>CONTINGENT NEGATIVE-VARIATION; CORTICAL POTENTIALS; MOTOR; STROKE; IDENTIFICATION; BLIND</t>
  </si>
  <si>
    <t>Brain-computer interfaces can be used for motor substitution and recovery; therefore, detection and classification of movement intention are crucial for optimal control. In this study, palmar, lateral and pinch grasps were differentiated from the idle state and classified from single-trial EEG using only information prior to the movement onset. Fourteen healthy subjects performed the three grasps 100 times, while EEG was recorded from 25 electrodes. Temporal and spectral features were extracted from each electrode, and feature reduction was performed using sequential forward selection (SFS) and principal component analysis (PCA). The detection problem was investigated as the ability to discriminate between movement preparation and the idle state. Furthermore, all task pairs and the three movements together were classified. The best detection performance across movements (79 +/- 8 %) was obtained by combining temporal and spectral features. The best movement-movement discrimination was obtained using spectral features: 76 +/- 9 % (2-class) and 63 +/- 10 % (3-class). For movement detection and discrimination, the performance was similar across grasp types and task pairs; SFS outperformed PCA. The results show it is feasible to detect different grasps and classify the distinct movements using only information prior to the movement onset, which may enable brain-computer interface-based neurorehabilitation of upper limb function through Hebbian learning mechanisms.</t>
  </si>
  <si>
    <t>[Jochumsen, Mads; Niazi, Imran Khan; Dremstrup, Kim; Kamavuako, Ernest Nlandu] Aalborg Univ, Dept Hlth Sci &amp; Technol, Ctr Sensory Motor Interact, Fredrik Bajers Vej 7D3, DK-9220 Aalborg, Denmark; [Niazi, Imran Khan] New Zealand Coll Chiropract, Auckland, New Zealand; [Niazi, Imran Khan] AUT Univ, Rehabil Res Inst, Auckland, New Zealand</t>
  </si>
  <si>
    <t>Aalborg University; Auckland University of Technology</t>
  </si>
  <si>
    <t>Jochumsen, M (corresponding author), Aalborg Univ, Dept Hlth Sci &amp; Technol, Ctr Sensory Motor Interact, Fredrik Bajers Vej 7D3, DK-9220 Aalborg, Denmark.</t>
  </si>
  <si>
    <t>mj@hst.aau.dk; imrankn@hst.aau.dk; kdn@hst.aau.dk; enk@hst.aau.dk</t>
  </si>
  <si>
    <t>; Kamavuako, Ernest Nlandu/A-4588-2015; Niazi, Imran Khan/M-3346-2019</t>
  </si>
  <si>
    <t>Dremstrup, Kim/0000-0002-6970-0780; Jochumsen, Mads/0000-0001-7729-4359; Kamavuako, Ernest Nlandu/0000-0001-6846-2090; Niazi, Imran Khan/0000-0001-8752-7224</t>
  </si>
  <si>
    <t>10.1007/s11517-015-1421-5</t>
  </si>
  <si>
    <t>Computer Science; Engineering; Mathematical &amp; Computational Biology; Medical Informatics</t>
  </si>
  <si>
    <t>WOS:000383726800004</t>
  </si>
  <si>
    <t>García-Cossio, E; Severens, M; Nienhuis, B; Duysens, J; Desain, P; Keijsers, N; Farquhar, J</t>
  </si>
  <si>
    <t>Garcia-Cossio, Eliana; Severens, Marianne; Nienhuis, Bart; Duysens, Jacques; Desain, Peter; Keijsers, Noel; Farquhar, Jason</t>
  </si>
  <si>
    <t>Decoding Sensorimotor Rhythms during Robotic-Assisted Treadmill Walking for Brain Computer Interface (BCI) Applications</t>
  </si>
  <si>
    <t>MOTOR RECOVERY; STROKE; GAIT; HAND; IMAGERY; REHABILITATION; CLASSIFICATION; OSCILLATIONS; INDIVIDUALS; SIGNALS</t>
  </si>
  <si>
    <t>Locomotor malfunction represents a major problem in some neurological disorders like stroke and spinal cord injury. Robot-assisted walking devices have been used during rehabilitation of patients with these ailments for regaining and improving walking ability. Previous studies showed the advantage of brain-computer interface (BCI) based robot-assisted training combined with physical therapy in the rehabilitation of the upper limb after stroke. Therefore, stroke patients with walking disorders might also benefit from using BCI robot-assisted training protocols. In order to develop such BCI, it is necessary to evaluate the feasibility to decode walking intention from cortical patterns during robot-assisted gait training. Spectral patterns in the electroencephalogram (EEG) related to robot-assisted active and passive walking were investigated in 10 healthy volunteers (mean age 32.3 +/- 10.8, six female) and in three acute stroke patients (all male, mean age 46.7 +/- 16.9, Berg Balance Scale 20 +/- 12.8). A logistic regression classifier was used to distinguish walking from baseline in these spectral EEG patterns. Mean classification accuracies of 94.0 +/- 5.4% and 93.1 +/- 7.9%, respectively, were reached when active and passive walking were compared against baseline. The classification performance between passive and active walking was 83.4 +/- 7.4%. A classification accuracy of 89.9 +/- 5.7% was achieved in the stroke patients when comparing walking and baseline. Furthermore, in the healthy volunteers modulation of low gamma activity in central midline areas was found to be associated with the gait cycle phases, but not in the stroke patients. Our results demonstrate the feasibility of BCI-based robotic-assisted training devices for gait rehabilitation.</t>
  </si>
  <si>
    <t>[Garcia-Cossio, Eliana; Severens, Marianne; Desain, Peter; Farquhar, Jason] Radboud Univ Nijmegen, Donders Inst Brain Cognit &amp; Behav, NL-6525 ED Nijmegen, Netherlands; [Severens, Marianne; Nienhuis, Bart; Duysens, Jacques; Keijsers, Noel] Sint Maartensklin, Res Dev &amp; Educ Dept, Nijmegen, Netherlands; [Duysens, Jacques] Katholieke Univ Leuven, Dept Kinesiol, Leuven, Belgium</t>
  </si>
  <si>
    <t>Radboud University Nijmegen; Sint Maartens Clinic; KU Leuven</t>
  </si>
  <si>
    <t>García-Cossio, E (corresponding author), Radboud Univ Nijmegen, Donders Inst Brain Cognit &amp; Behav, NL-6525 ED Nijmegen, Netherlands.</t>
  </si>
  <si>
    <t>e.garciacossio@donders.ru.nl</t>
  </si>
  <si>
    <t>Desain, Peter/D-1267-2012; Farquhar, Jason/D-2285-2010</t>
  </si>
  <si>
    <t>Duysens, Jacques/0000-0002-0043-8817</t>
  </si>
  <si>
    <t>DEC 16</t>
  </si>
  <si>
    <t>e0137910</t>
  </si>
  <si>
    <t>10.1371/journal.pone.0137910</t>
  </si>
  <si>
    <t>WOS:000366722700001</t>
  </si>
  <si>
    <t>Grimm, F; Walter, A; Spüler, M; Naros, G; Rosenstiel, W; Gharabaghi, A</t>
  </si>
  <si>
    <t>Grimm, Florian; Walter, Armin; Spueler, Martin; Naros, Georgios; Rosenstiel, Wolfgang; Gharabaghi, Alireza</t>
  </si>
  <si>
    <t>Hybrid Neuroprosthesis for the Upper Limb: Combining Brain-Controlled Neuromuscular Stimulation with a Multi-Joint Arm Exoskeleton</t>
  </si>
  <si>
    <t>functional electrical stimulation; robot-assisted rehabilitation; brain-robot interface; brain-machine interface; brain-computer interface; functional restoration; motor recovery; upper-limb assistance</t>
  </si>
  <si>
    <t>FUNCTIONAL ELECTRICAL-STIMULATION; COMPUTER INTERFACE BCI; ROBOT-ASSISTED THERAPY; MOTOR IMAGERY; STROKE; REHABILITATION; OSCILLATIONS; TETRAPLEGIA; MODULATION; PLASTICITY</t>
  </si>
  <si>
    <t>Brain-machine interface-controlled (BMI) neurofeedback training aims to modulate cortical physiology and is applied during neurorehabilitation to increase the responsiveness of the brain to subsequent physiotherapy. In a parallel line of research, robotic exoskeletons are used in goal-oriented rehabilitation exercises for patients with severe motor impairment to extend their range of motion (ROM) and the intensity of training. Furthermore, neuromuscular electrical stimulation (NMES) is applied in neurologically impaired patients to restore muscle strength by closing the sensorimotor loop. In this proof-of-principle study, we explored an integrated approach for providing assistance as needed to amplify the task-related ROM and the movement-related brain modulation during rehabilitation exercises of severely impaired patients. For this purpose, we combined these three approaches (BMI, NMES, and exoskeleton) in an integrated neuroprosthesis and studied the feasibility of this device in seven severely affected chronic stroke patients who performed wrist flexion and extension exercises while receiving feedback via a virtual environment. They were assisted by a gravity-compensating, seven degree-of-freedom exoskeleton which was attached to the paretic arm. NMES was applied to the wrist extensor and flexor muscles during the exercises and was controlled by a hybrid BMI based on both sensorimotor cortical desynchronization (ERD) and electromyography (EMG) activity. The stimulation intensity was individualized for each targeted muscle and remained subthreshold, i.e., induced no overt support. The hybrid BMI controlled the stimulation significantly better than the offline analyzed ERD (p = 0.028) or EMG (p = 0.021) modality alone. Neuromuscular stimulation could be well integrated into the exoskeleton based training and amplified both the task-related ROM (p = 0.009) and the movement-related brain modulation (p = 0.019). Combining a hybrid BMI with neuromuscular stimulation and antigravity assistance augments upper limb function and brain activity during rehabilitation exercises and may thus provide a novel restorative framework for severely affected stroke patients.</t>
  </si>
  <si>
    <t>[Grimm, Florian; Naros, Georgios; Gharabaghi, Alireza] Eberhard Karls Univ Tuebingen, Ctr Integrat Neurosci, Div Funct &amp; Restorat Neurosurg, Tubingen, Germany; [Walter, Armin; Spueler, Martin; Rosenstiel, Wolfgang] Eberhard Karls Univ Tuebingen, Wilhelm Schickard Inst Comp Sci, Dept Comp Engn, Tubingen, Germany</t>
  </si>
  <si>
    <t>Eberhard Karls University of Tubingen; Eberhard Karls University Hospital; Eberhard Karls University of Tubingen; Eberhard Karls University Hospital</t>
  </si>
  <si>
    <t>Gharabaghi, A (corresponding author), Eberhard Karls Univ Tuebingen, Ctr Integrat Neurosci, Div Funct &amp; Restorat Neurosurg, Tubingen, Germany.</t>
  </si>
  <si>
    <t>Naros, Georgios/ABR-8074-2022; Gharabaghi, Alireza/NQE-8411-2025</t>
  </si>
  <si>
    <t>10.3389/fnins.2016.00367</t>
  </si>
  <si>
    <t>WOS:000381088200001</t>
  </si>
  <si>
    <t>Kasashima-Shindo, Y; Fujiwara, T; Ushiba, J; Matsushika, Y; Kamatani, D; Oto, M; Ono, T; Nishimoto, A; Shindo, K; Kawakami, M; Tsuji, T; Liu, MG</t>
  </si>
  <si>
    <t>Kasashima-Shindo, Yuko; Fujiwara, Toshiyuki; Ushiba, Junichi; Matsushika, Yayoi; Kamatani, Daiki; Oto, Misa; Ono, Takashi; Nishimoto, Atsuko; Shindo, Keiichiro; Kawakami, Michiyuki; Tsuji, Tetsuya; Liu, Meigen</t>
  </si>
  <si>
    <t>BRAIN-COMPUTER INTERFACE TRAINING COMBINED WITH TRANSCRANIAL DIRECT CURRENT STIMULATION IN PATIENTS WITH CHRONIC SEVERE HEMIPARESIS: PROOF OF CONCEPT STUDY</t>
  </si>
  <si>
    <t>JOURNAL OF REHABILITATION MEDICINE</t>
  </si>
  <si>
    <t>event-related desynchronization; upper extremity motor function; stroke; rehabilitation; electroencephalography; brain stimulation; brain-machine interface</t>
  </si>
  <si>
    <t>INDUCED MOVEMENT THERAPY; HUMAN MOTOR CORTEX; CHRONIC STROKE; RANDOMIZED-TRIAL; EXCITABILITY; DESYNCHRONIZATION; RECOVERY; REHABILITATION; INDIVIDUALS; RELIABILITY</t>
  </si>
  <si>
    <t>Objective: Brain-computer interface technology has been applied to stroke patients to improve their motor function. Event-related desynchronization during motor imagery, which is used as a brain computer interface trigger, is sometimes difficult to detect in stroke patients. Anodal transcranial direct current stimulation (tDCS) is known to increase event-related desynchronization, This study investigated the adjunctive effect of anodal tDCS for brain computer interface training in patients with severe hemiparesis. Subjects: Eighteen patients with chronic stroke. Design: A non-randomized controlled study. Methods: Subjects were divided between a brain computer interface group and a tDCS-brain computer interface group and participated in a 10-day brain computer interface training. Event-related desynchronization was detected in the affected hemisphere during motor imagery of the affected fingers. The tDCS-brain-computer interface group received anodal tDCS before brain computer interface training. Event-related desynchronization was evaluated before and after the intervention. The Fugl-Meyer Assessment upper extremity motor score (FM-U) was assessed before, immediately after, and 3 months after, the intervention. Results: Event-related desynchronization was significantly increased in the tDCS-brain computer interface group. The FM-U was significantly increased in both groups. The FM-U improvement was maintained at 3 months in the tDCS-brain computer interface group. Conclusion: Anodal tDCS can be a conditioning tool for brain computer interface training in patients with severe hemiparetic stroke.</t>
  </si>
  <si>
    <t>[Kasashima-Shindo, Yuko; Fujiwara, Toshiyuki; Kamatani, Daiki; Nishimoto, Atsuko; Shindo, Keiichiro; Kawakami, Michiyuki; Tsuji, Tetsuya; Liu, Meigen] Keio Univ, Sch Med, Dept Rehabil Med, Tokyo, Japan; [Fujiwara, Toshiyuki] Tokai Univ, Sch Med, Dept Rehabil Med, Isehara, Kanagawa 2591193, Japan; [Ushiba, Junichi; Matsushika, Yayoi; Oto, Misa; Ono, Takashi] Keio Univ, Fac Sci &amp; Technol, Dept Biosci &amp; Informat, Tokyo, Kanagawa, Japan</t>
  </si>
  <si>
    <t>Keio University; Tokai University; Keio University</t>
  </si>
  <si>
    <t>Fujiwara, T (corresponding author), Tokai Univ, Sch Med, Dept Rehabil Med, 143 Shimokasuya, Isehara, Kanagawa 2591193, Japan.</t>
  </si>
  <si>
    <t>tofuji@xc5.so-net.ne.jp</t>
  </si>
  <si>
    <t>Tsuji, Tetsuya/AAX-4905-2020; Kawakami, Michiyuki/AAY-6325-2020; Ushiba, Junichi/C-8890-2014</t>
  </si>
  <si>
    <t>10.2340/16501977-1925</t>
  </si>
  <si>
    <t>Rehabilitation; Sport Sciences</t>
  </si>
  <si>
    <t>WOS:000352753900005</t>
  </si>
  <si>
    <t>Guo, N; Wang, XJ; Duanmu, DH; Huang, X; Li, XD; Fan, YL; Li, HL; Liu, YQ; Yeung, EHK; To, MKT; Gu, JX; Wan, F; Hu, Y</t>
  </si>
  <si>
    <t>Guo, Ning; Wang, Xiaojun; Duanmu, Dehao; Huang, Xin; Li, Xiaodong; Fan, Yunli; Li, Hailan; Liu, Yongquan; Yeung, Eric Hiu Kwong; To, Michael Kai Tsun; Gu, Jianxiong; Wan, Feng; Hu, Yong</t>
  </si>
  <si>
    <t>SSVEP-Based Brain Computer Interface Controlled Soft Robotic Glove for Post-Stroke Hand Function Rehabilitation</t>
  </si>
  <si>
    <t>Training; Robots; Soft robotics; Electroencephalography; Stroke (medical condition); Robot kinematics; Medical treatment; Brain computer interfaces (BCI); soft robotic glove; steady-state visually evoked potentials (SSVEP); hand rehabilitation; post stroke</t>
  </si>
  <si>
    <t>STROKE; IMPAIRMENT; PATIENT; SCALE</t>
  </si>
  <si>
    <t>Soft robotic glove with brain computer interfaces (BCI) control has been used for post-stroke hand function rehabilitation. Motor imagery (MI) based BCI with robotic aided devices has been demonstrated as an effective neural rehabilitation tool to improve post-stroke hand function. It is necessary for a user of MI-BCI to receive a long time training, while the user usually suffers unsuccessful and unsatisfying results in the beginning. To propose another non-invasive BCI paradigm rather than MI-BCI, steady-state visually evoked potentials (SSVEP) based BCI was proposed as user intension detection to trigger the soft robotic glove for post-stroke hand function rehabilitation. Thirty post-stroke patients with impaired hand function were randomly and equally divided into three groups to receive conventional, robotic, and BCI-robotic therapy in this randomized control trial (RCT). Clinical assessment of Fugl-Meyer Motor Assessment of Upper Limb (FMA-UL), Wolf Motor Function Test (WMFT) and Modified Ashworth Scale (MAS) were performed at pre-training, post-training and three months follow-up. In comparing to other groups, The BCI-robotic group showed significant improvement after training in FMA full score (10.05 +/- 8.03, p = 0.001), FMA shoulder/elbow (6.2 +/- 5.94, p = 0.0004) and FMA wrist/hand (4.3 +/- 2.83, p = 0.007), and WMFT (5.1 +/- 5.53, p = 0.037). The improvement of FMA was significantly correlated with BCI accuracy (r = 0.714, p = 0.032). Recovery of hand function after rehabilitation of SSVEP-BCI controlled soft robotic glove showed better result than solely robotic glove rehabilitation, equivalent efficacy as results from previous reported MI-BCI robotic hand rehabilitation. It proved the feasibility of SSVEP-BCI controlled soft robotic glove in post-stroke hand function rehabilitation.</t>
  </si>
  <si>
    <t>[Guo, Ning; Wang, Xiaojun; Duanmu, Dehao; Li, Xiaodong; Fan, Yunli; Hu, Yong] Univ Hong Kong, Shenzhen Inst Res &amp; Innovat, Shenzhen 518172, Peoples R China; [Guo, Ning; Wang, Xiaojun; Duanmu, Dehao; Li, Xiaodong; Fan, Yunli; Hu, Yong] Univ Hong Kong, Dept Orthopaed &amp; Traumatol, Hong Kong, Peoples R China; [Huang, Xin; Li, Hailan; Liu, Yongquan; Yeung, Eric Hiu Kwong] Univ Hong Kong, Shenzhen Hosp, Dept Rehabil Med, Physiotherapy Div, Shenzhen 518172, Peoples R China; [Huang, Xin; Li, Hailan; Liu, Yongquan; Yeung, Eric Hiu Kwong] Univ Hong Kong, Shenzhen Hosp, Dept Rehabil Med, Occupat Therapy Div, Shenzhen 518172, Peoples R China; [To, Michael Kai Tsun] Univ Hong Kong, Shenzhen Hosp, Dept Orthopaed &amp; Traumatol, Shenzhen 518172, Peoples R China; [Gu, Jianxiong] Guangdong Med Univ, Dept Rehabil, Affiliated Hosp, Guangzhou 524001, Guangdong, Peoples R China; [Wan, Feng] Univ Macau, Fac Sci &amp; Technol, Dept Elect &amp; Comp Engn, Ave Univ, Macau 519020, Peoples R China; [Wan, Feng] Univ Macau, Ctr Cognit &amp; Brain Sci, Inst Collaborat Innovat, Ave Univ, Macau 519020, Peoples R China</t>
  </si>
  <si>
    <t>The University of Hong Kong Shenzhen Institute of Research &amp; Innovation; University of Hong Kong; University of Hong Kong; University of Hong Kong; University of Hong Kong; University of Hong Kong; Guangdong Medical University; University of Macau; University of Macau</t>
  </si>
  <si>
    <t>Hu, Y (corresponding author), Univ Hong Kong, Shenzhen Inst Res &amp; Innovat, Shenzhen 518172, Peoples R China.;Hu, Y (corresponding author), Univ Hong Kong, Dept Orthopaed &amp; Traumatol, Hong Kong, Peoples R China.</t>
  </si>
  <si>
    <t>u3005969@hku.hk; u3005974@hku.hk; bitduanmu@126.com; huangx@hku-szh.org; cnlixd@hku.hk; charlene.fan@hotmail.com; lihl9@hku-szh.org; liuyq6@hku-szh.org; yangxg@hku-szh.org; mikektto@hku.hk; kfkgjx@163.com; fwan@um.edu.mo; yhud@hku.hk</t>
  </si>
  <si>
    <t>Hu, Yong/KDM-6411-2024; Hu, Yong/C-4276-2009; Liu, Yongquan/NES-3170-2025; Wan, Feng/AAS-9175-2020</t>
  </si>
  <si>
    <t>Fan, Yunli/0000-0001-9936-8857; Hu, Yong/0000-0003-0305-5616; Wan, Feng/0000-0002-9359-0737; Ning, Guo/0000-0003-0230-3665</t>
  </si>
  <si>
    <t>JUN 22</t>
  </si>
  <si>
    <t>10.1109/TNSRE.2022.3185262</t>
  </si>
  <si>
    <t>WOS:000821498100001</t>
  </si>
  <si>
    <t>Tortora, S; Tonin, L; Chisari, C; Micera, S; Menegatti, E; Artoni, F</t>
  </si>
  <si>
    <t>Tortora, Stefano; Tonin, Luca; Chisari, Carmelo; Micera, Silvestro; Menegatti, Emanuele; Artoni, Fiorenzo</t>
  </si>
  <si>
    <t>Hybrid Human-Machine Interface for Gait Decoding Through Bayesian Fusion of EEG and EMG Classifiers</t>
  </si>
  <si>
    <t>EEG; EMG; hybrid BCI; Bayesian inference; LSTM network; mobile brain; body imaging; locomotion</t>
  </si>
  <si>
    <t>SPINAL-CORD-INJURY; BRAIN-COMPUTER INTERFACES; SURFACE EMG; TREADMILL WALKING; MUSCLE WEAKNESS; STROKE PATIENTS; FATIGUE; IMPROVES; MOVEMENT; ROBUST</t>
  </si>
  <si>
    <t>Despite the advances in the field of brain computer interfaces (BCI), the use of the sole electroencephalography (EEG) signal to control walking rehabilitation devices is currently not viable in clinical settings, due to its unreliability. Hybrid interfaces (hHMIs) represent a very recent solution to enhance the performance of single-signal approaches. These are classification approaches that combine multiple human-machine interfaces, normally including at least one BCI with other biosignals, such as the electromyography (EMG). However, their use for the decoding of gait activity is still limited. In this work, we propose and evaluate a hybrid human-machine interface (hHMI) to decode walking phases of both legs from the Bayesian fusion of EEG and EMG signals. The proposed hHMI significantly outperforms its single-signal counterparts, by providing high and stable performance even when the reliability of the muscular activity is compromised temporarily (e.g., fatigue) or permanently (e.g., weakness). Indeed, the hybrid approach shows a smooth degradation of classification performance after temporary EMG alteration, with more than 75% of accuracy at 30% of EMG amplitude, with respect to the EMG classifier whose performance decreases below 60% of accuracy. Moreover, the fusion of EEG and EMG information helps keeping a stable recognition rate of each gait phase of more than 80% independently on the permanent level of EMG degradation. From our study and findings from the literature, we suggest that the use of hybrid interfaces may be the key to enhance the usability of technologies restoring or assisting the locomotion on a wider population of patients in clinical applications and outside the laboratory environment.</t>
  </si>
  <si>
    <t>[Tortora, Stefano; Tonin, Luca; Menegatti, Emanuele] Univ Padua, Dept Informat Engn, Padua, Italy; [Chisari, Carmelo] Univ Hosp Pisa, Dept Med Specialties, Unit Neurorehabil, Pisa, Italy; [Micera, Silvestro] Biorobot Inst, Dept Excellence Robot &amp; Al Scuola Super SantAnna, Pisa, Italy; [Micera, Silvestro; Artoni, Fiorenzo] Bertarelli Fdn Chair Translat Neuroengn, Ctr Neuroprosthet &amp; Inst Bioengn, Lausanne, Switzerland; [Artoni, Fiorenzo] Univ Geneva, Dept Basic Neurosci, Funct Brain Mapping Lab, Fac Med, Geneva, Switzerland</t>
  </si>
  <si>
    <t>University of Padua; University of Pisa; Azienda Ospedaliero Universitaria Pisana; University of Geneva</t>
  </si>
  <si>
    <t>Tortora, S (corresponding author), Univ Padua, Dept Informat Engn, Padua, Italy.</t>
  </si>
  <si>
    <t>tortora@dei.unipd.it</t>
  </si>
  <si>
    <t>; Tonin, Luca/IRZ-4375-2023; Micera, Silvestro/AAD-6630-2021; artoni, fiorenzo/K-8948-2016; Artoni, Fiorenzo/ABB-9343-2020</t>
  </si>
  <si>
    <t>Tonin, Luca/0000-0002-9751-7190; Menegatti, Emanuele/0000-0001-5794-9979; Tortora, Stefano/0000-0002-9918-1221; Micera, Silvestro/0000-0003-4396-8217; artoni, fiorenzo/0000-0002-0967-6643;</t>
  </si>
  <si>
    <t>NOV 17</t>
  </si>
  <si>
    <t>10.3389/fnbot.2020.582728</t>
  </si>
  <si>
    <t>WOS:000594377900001</t>
  </si>
  <si>
    <t>EMG</t>
  </si>
  <si>
    <t>Balasubramanian, S; Garcia-Cossio, E; Birbaumer, N; Burdet, E; Ramos-Murguialday, A</t>
  </si>
  <si>
    <t>Balasubramanian, Sivakumar; Garcia-Cossio, Eliana; Birbaumer, Niels; Burdet, Etienne; Ramos-Murguialday, Ander</t>
  </si>
  <si>
    <t>Is EMG a Viable Alternative to BCI for Detecting Movement Intention in Severe Stroke?</t>
  </si>
  <si>
    <t>Stroke; EMG; BCI; neurorehabilitation; movement intention</t>
  </si>
  <si>
    <t>BRAIN-COMPUTER INTERFACE; UPPER-EXTREMITY; MUSCLE-ACTIVITY; NEUROMUSCULAR STIMULATION; ELECTRICAL-STIMULATION; CORTICAL POTENTIALS; ASSOCIATIVE BRAIN; TIBIALIS ANTERIOR; ONSET; THERAPY</t>
  </si>
  <si>
    <t>Objective: In light of the shortcomings of current restorative brain-computer interfaces (BCI), this study investigated the possibility of using EMG to detect hand/wrist extension movement intention to trigger robot-assisted training in individuals without residual movements. Methods: We compared movement intention detection using an EMG detector with a sensorimotor rhythm based EEG-BCI using only ipsilesional activity. This was carried out on data of 30 severely affected chronic stroke patients from a randomized control trial using an EEG-BCI for robot-assisted training. Results: The results indicate the feasibility of using EMG to detect movement intention in this severely handicapped population; probability of detecting EMG when patients attempted to move was higher (p &lt; 0.001) than at rest. Interestingly, 22 out of 30 (or 73%) patients had sufficiently strong EMG in their finger/wrist extensors. Furthermore, in patients with detectable EMG, there was poor agreement between the EEG and EMGintent detectors, which indicates that these modalities may detect different processes. Conclusion: A substantial segment of severely affected stroke patients may benefit from EMG-based assisted therapy. When compared to EEG, a surface EMG interface requires less preparation time, which is easier to don/doff, and is more compact in size. Significance: This study shows that a large proportion of severely affected stroke patients have residual EMG, which yields a direct and practical way to trigger robot-assisted training.</t>
  </si>
  <si>
    <t>[Balasubramanian, Sivakumar] Christian Med Coll &amp; Hosp, Dept Bioengn, Vellore, Tamil Nadu, India; [Garcia-Cossio, Eliana; Birbaumer, Niels; Ramos-Murguialday, Ander] Univ Tubingen, Inst Med Psychol &amp; Behav Neurobiol, D-72074 Tubingen, Germany; [Garcia-Cossio, Eliana] NeuroCare Grp, Sydney, NSW, Australia; [Birbaumer, Niels] Wyss Ctr Bio &amp; Neuroengn, Geneva, Switzerland; [Burdet, Etienne] Imperial Coll Sci Technol &amp; Med, Dept Bioengn, London, England; [Ramos-Murguialday, Ander] Tecnalia Corp Tecnol, Neurotechnol Lab, E-20009 San Sebastian, Spain</t>
  </si>
  <si>
    <t>Christian Medical College &amp; Hospital (CMCH) Vellore; Eberhard Karls University of Tubingen; Eberhard Karls University Hospital; Imperial College London</t>
  </si>
  <si>
    <t>Ramos-Murguialday, A (corresponding author), Univ Tubingen, Inst Med Psychol &amp; Behav Neurobiol, D-72074 Tubingen, Germany.</t>
  </si>
  <si>
    <t>ander.ramos@gmail.com</t>
  </si>
  <si>
    <t>Ramos, Ander/JOZ-4341-2023; Balasubramanian, Sivakumar/AEC-5073-2022</t>
  </si>
  <si>
    <t>Balasubramanian, Sivakumar/0000-0001-5915-1346; Burdet, Etienne/0000-0002-2123-0185; Ramos-Murguialday, Dr. Ander/0000-0002-1549-4029; Birbaumer, Niels/0000-0002-6786-5127</t>
  </si>
  <si>
    <t>10.1109/TBME.2018.2817688</t>
  </si>
  <si>
    <t>WOS:000451253600014</t>
  </si>
  <si>
    <t>Irimia, DC; Oliner, R; Poboroniuc, MS; Ignat, BE; Guger, C</t>
  </si>
  <si>
    <t>Irimia, Danut C.; Oliner, Rupert; Poboroniuc, Marian S.; Ignat, Bogdan E.; Guger, Christoph</t>
  </si>
  <si>
    <t>High Classification Accuracy of a Motor Imagery Based Brain-Computer Interface for Stroke Rehabilitation Training</t>
  </si>
  <si>
    <t>FRONTIERS IN ROBOTICS AND AI</t>
  </si>
  <si>
    <t>brain-computer interface; motor imagery; stroke; rehabilitation; classification accuracy</t>
  </si>
  <si>
    <t>SINGLE-TRIAL EEG; SPATIAL FILTERS; PEOPLE</t>
  </si>
  <si>
    <t>Motor imagery (MI) based brain-computer interfaces (BCI) extract commands in real-time and can be used to control a cursor, a robot or functional electrical stimulation (FES) devices. The control of FES devices is especially interesting for stroke rehabilitation, when a patient can use motor imagery to stimulate specific muscles in real-time. However, damage to motor areas resulting from stroke or other causes might impair control of a motor imagery BCI for rehabilitation. The current work presents a comparative evaluation of the MI-based BCI control accuracy between stroke patients and healthy subjects. Five patients who had a stroke that affected the motor system participated in the current study, and were trained across 10-24 sessions lasting about 1 h each with the recoveriX system. The participants' EEG data were classified while they imagined left or right hand movements, and real-time feedback was provided on a monitor. If the correct imagination was detected, the FES was also activated to move the left or right hand. The grand average mean accuracy was 87.4% for all patients and sessions. All patients were able to achieve at least one session with a maximum accuracy above 96%. Both the mean accuracy and the maximum accuracy were surprisingly high and above results seen with healthy controls in prior studies. Importantly, the study showed that stroke patients can control a MI BCI system with high accuracy relative to healthy persons. This may occur because these patients are highly motivated to participate in a study to improve their motor functions. Participants often reported early in the training of motor improvements and this caused additional motivation. However, it also reflects the efficacy of combining motor imagination, seeing continuous bar feedback, and real hand movement that also activates the tactile and proprioceptive systems. Results also suggested that motor function could improve even if classification accuracy did not, and suggest other new questions to explore in future work. Future studies will also be done with a first-person view 3D avatar to provide improved feedback and thereby increase each patients' sense of engagement.</t>
  </si>
  <si>
    <t>[Irimia, Danut C.; Oliner, Rupert; Guger, Christoph] Gtec Med Engn GmbH, Schiedlberg, Austria; [Irimia, Danut C.; Poboroniuc, Marian S.] Gheorghe Asachi Tech Univ Iasi, Iasi, Romania; [Ignat, Bogdan E.] Grigore T Popa Univ Med &amp; Pharm, Iasi, Romania; [Guger, Christoph] Guger Technol OG, Graz, Austria</t>
  </si>
  <si>
    <t>GH Asachi Technical University; Grigore T Popa University of Medicine &amp; Pharmacy</t>
  </si>
  <si>
    <t>Guger, C (corresponding author), Gtec Med Engn GmbH, Schiedlberg, Austria.;Guger, C (corresponding author), Guger Technol OG, Graz, Austria.</t>
  </si>
  <si>
    <t>guger@gtec.at</t>
  </si>
  <si>
    <t>; Poboroniuc, Marian/AAI-7154-2020; Irimia, Danut/U-6153-2017; Ignat, Emilian Bogdan/R-3900-2017</t>
  </si>
  <si>
    <t>Poboroniuc, Marian-Silviu/0000-0001-7796-7824; Ignat, Emilian Bogdan/0000-0002-6952-9741</t>
  </si>
  <si>
    <t>NOV 29</t>
  </si>
  <si>
    <t>10.3389/frobt.2018.00130</t>
  </si>
  <si>
    <t>Robotics</t>
  </si>
  <si>
    <t>WOS:000451686000001</t>
  </si>
  <si>
    <t>Bousseta, R; El Ouakouak, I; Gharbi, M; Regragui, F</t>
  </si>
  <si>
    <t>Bousseta, R.; El Ouakouak, I.; Gharbi, M.; Regragui, F.</t>
  </si>
  <si>
    <t>EEG Based Brain Computer Interface for Controlling a Robot Arm Movement Through Thought</t>
  </si>
  <si>
    <t>IRBM</t>
  </si>
  <si>
    <t>Brain-machine interface; Electroencephalography; Emotiv Epoc headset; Fast Fourier transform; Principal component analysis; Support vector machine</t>
  </si>
  <si>
    <t>HAND MOVEMENT; COMMUNICATION; WALKING; BCI</t>
  </si>
  <si>
    <t>Background: The Brain Computer Interfaces (BCI) are devices allowing direct communication between the brain of a user and a machine. This technology can be used by disabled people in order to improve their independence and maximize their capabilities such as finding an object in the environment. Such devices can be realized by the non-invasive measurement of information from the cortex by electroencephalography (EEG). Methods: Our work proposes a novel BCI system that consists of controlling a robot arm based on the user's thought. Four subjects (1 female and 3 males) aged between 20 and 29 years have participated to our experiment. They have been instructed to imagine the execution of movements of the right hand, the left hand, both right and left hands or the movement of the feet depending on the protocol established. EMOTIV EPOC headset was used to record neuronal electrical activities from the subject's scalp, these activities were then sent to the computer for analysis. Feature extraction was performed using the Principal Component Analysis (PCA) method combined with the Fast Fourier transform (FFT) spectrum within the frequency band responsible for sensorimotor rhythms (8 Hz-22 Hz). These features were then fed into a Support Vector Machine (SVM) classifier based on a Radial Base Function (RBF) whose outputs were translated into commands to control the robot arm. Results: The proposed BCI enabled the control of the robot arm in the four directions: right, left, up and down, achieving an averaged accuracy of 85.45% across all the subjects. Conclusion: The results obtained would encourage, with further developments, the use of the proposed BCI to perform more complex tasks such as execution of successive movements or stopping the execution once a searched object is detected. This would provide a useful assistance means for people with motor impairment. (C) 2018 AGBM. Published by Elsevier Masson SAS. All rights reserved.</t>
  </si>
  <si>
    <t>[Bousseta, R.; El Ouakouak, I.; Gharbi, M.; Regragui, F.] Mohammed V Univ, Fac Sci Rabat, Dept Phys, LIMIARF OSSP,Lab Informat Math Appl Intelligence, Rabat, Morocco</t>
  </si>
  <si>
    <t>Mohammed V University in Rabat</t>
  </si>
  <si>
    <t>Bousseta, R (corresponding author), Mohammed V Univ, Fac Sci Rabat, Dept Phys, LIMIARF OSSP,Lab Informat Math Appl Intelligence, Rabat, Morocco.</t>
  </si>
  <si>
    <t>rihab.bousseta@gmail.com</t>
  </si>
  <si>
    <t>BOUSSETA, Rihab/0000-0003-3212-7439</t>
  </si>
  <si>
    <t>10.1016/j.irbm.2018.02.001</t>
  </si>
  <si>
    <t>WOS:000431164700006</t>
  </si>
  <si>
    <t>Jochumsen, M; Niazi, IK; Mrachacz-Kersting, N; Jiang, N; Farina, D; Dremstrup, K</t>
  </si>
  <si>
    <t>Jochumsen, Mads; Niazi, Imran Khan; Mrachacz-Kersting, Natalie; Jiang, Ning; Farina, Dario; Dremstrup, Kim</t>
  </si>
  <si>
    <t>Comparison of spatial filters and features for the detection and classification of movement-related cortical potentials in healthy individuals and stroke patients</t>
  </si>
  <si>
    <t>movement-related cortical potentials; brain-computer interface; movement kinetics; EEG; signal processing</t>
  </si>
  <si>
    <t>BRAIN-COMPUTER INTERFACES; APPROXIMATE ENTROPY; MOTOR IMAGERY; SPEED; FORCE</t>
  </si>
  <si>
    <t>Objective. The possibility of detecting movement-related cortical potentials (MRCPs) at the single trial level has been explored for closing the motor control loop with brain-computer interfaces (BCIs) for neurorehabilitation. A distinct feature of MRCPs is that the movement kinetic information is encoded in the brain potential prior to the onset of the movement, which makes it possible to timely drive external devices to provide sensory feedback according to the efferent activity from the brain. The aim of this study was to compare methods for the detection (different spatial filters) and classification (features extracted from various domains) of MRCPs from continuous electroencephalography recordings from executed and imagined movements from healthy subjects (n = 24) and attempted movements from stroke patients (n = 6) to optimize the performance of MRCP-based BCIs for neurorehabilitation. Approach. The MRCPs from four cue-based tasks were detected with a template matching approach and a set of spatial filters, and classified with a linear support vector machine using the combination of temporal, spectral, timescale, or entropy-based features. Main results. The best spatial filter (large Laplacian spatial filter (LLSF)) resulted in a true positive rate of 82 +/- 9%, 78 +/- 12% and 72 +/- 9% (with detections occurring similar to 200 ms before the onset of the movement) for executed, imagined and attempted movements (stroke patients). The best feature combination (temporal and spectral) led to pairwise classification of 73 +/- 9%, 64 +/- 10% and 80 +/- 12%. When the detection was combined with classification, 60 +/- 10%, 49 +/- 10% and 58 +/- 10% of the movements were both correctly detected and classified for executed, imagined and attempted movements. A similar performance for detection and classification was obtained with optimized spatial filtering. Significance. A simple setup with an LLSF is useful for detecting cued movements while the combination of features from the time and frequency domain can optimize the decoding of kinetic information from MRCPs; this may be used in neuromodulatory BCIs.</t>
  </si>
  <si>
    <t>[Jochumsen, Mads; Niazi, Imran Khan; Mrachacz-Kersting, Natalie; Dremstrup, Kim] Aalborg Univ, Dept Hlth Sci &amp; Technol, Ctr Sensory Motor Interact, DK-9220 Aalborg, Denmark; [Niazi, Imran Khan] New Zealand Coll Chiropract, Ctr Chiropract Res, Auckland, New Zealand; [Niazi, Imran Khan] AUT Univ, Hlth &amp; Rehabil Res Inst, Hamilton, New Zealand; [Jiang, Ning] Univ Waterloo, Fac Engn, Ctr Bioengn &amp; Biotechnol, Dept Syst Design Engn, Waterloo, ON N2L 3G1, Canada; [Farina, Dario] Univ Gottingen, Univ Med Ctr Gottingen, Bernstein Ctr Computat Neurosci, Dept Neurorehabil Engn, D-37073 Gottingen, Germany</t>
  </si>
  <si>
    <t>Aalborg University; University of Waterloo; University of Gottingen; UNIVERSITY GOTTINGEN HOSPITAL</t>
  </si>
  <si>
    <t>Dremstrup, K (corresponding author), Aalborg Univ, Dept Hlth Sci &amp; Technol, Ctr Sensory Motor Interact, Fredrik Bajers Vej 7D,D2-212, DK-9220 Aalborg, Denmark.</t>
  </si>
  <si>
    <t>mj@hst.aau.dk; imrankn@hst.aau.dk; nm@hst.aau.dk; ning.jiang@uwaterloo.ca; dario.farina@bccn.uni-goettingen.de; kdn@hst.aau.dk</t>
  </si>
  <si>
    <t>Jiang, Ning/H-1844-2011; Farina, Dario/AAB-2648-2019; Niazi, Imran Khan/M-3346-2019; Mrachacz-Kersting, Natalie/AAE-5064-2020</t>
  </si>
  <si>
    <t>Jiang, Ning/0000-0003-1579-3114; Mrachacz-Kersting, Natalie/0000-0003-2814-5351; Jochumsen, Mads/0000-0001-7729-4359; Dremstrup, Kim/0000-0002-6970-0780; Niazi, Imran Khan/0000-0001-8752-7224</t>
  </si>
  <si>
    <t>10.1088/1741-2560/12/5/056003</t>
  </si>
  <si>
    <t>WOS:000364139800005</t>
  </si>
  <si>
    <t>Sebastián-Romagosa, M; Udina, E; Ortner, R; Dinarès-Ferran, J; Cho, W; Murovec, N; Matencio-Peralba, C; Sieghartsleitner, S; Allison, BZ; Guger, C</t>
  </si>
  <si>
    <t>Sebastian-Romagosa, Marc; Udina, Esther; Ortner, Rupert; Dinares-Ferran, Josep; Cho, Woosang; Murovec, Nensi; Matencio-Peralba, Clara; Sieghartsleitner, Sebastian; Allison, Brendan Z.; Guger, Christoph</t>
  </si>
  <si>
    <t>EEG Biomarkers Related With the Functional State of Stroke Patients</t>
  </si>
  <si>
    <t>brain-computer interface; motor imagery; EEG; rehabilitation; Brain Symmetry Index; laterality coefficient</t>
  </si>
  <si>
    <t>BRAIN-COMPUTER INTERFACES; FUGL-MEYER ASSESSMENT; ERD/ERS PATTERNS; MOTOR RECOVERY; REHABILITATION; IMPAIRMENT; VARIANCE; IMAGERY; BSI</t>
  </si>
  <si>
    <t>Introduction Recent studies explored promising new quantitative methods to analyze electroencephalography (EEG) signals. This paper analyzes the correlation of two EEG parameters, Brain Symmetry Index (BSI) and Laterality Coefficient (LC), with established functional scales for the stroke assessment. Methods Thirty-two healthy subjects and thirty-six stroke patients with upper extremity hemiparesis were recruited for this study. The stroke patients where subdivided in three groups according to the stroke location: Cortical, Subcortical, and Cortical + Subcortical. The participants performed assessment visits to record the EEG in the resting state and perform functional tests using rehabilitation scales. Then, stroke patients performed 25 sessions using a motor-imagery based Brain Computer Interface system (BCI). BSI was calculated with the EEG data in resting state and LC was calculated with the Event-Related Synchronization maps. Results The results of this study demonstrated significant differences in the BSI between the healthy group and Subcortical group (P= 0.001), and also between the healthy and Cortical+Subcortical group (P= 0.019). No significant differences were found between the healthy group and the Cortical group (P= 0.505). Furthermore, the BSI analysis in the healthy group based on gender showed statistical differences (P= 0.027). In the stroke group, the correlation between the BSI and the functional state of the upper extremity assessed by Fugl-Meyer Assessment (FMA) was also significant, rho = -0.430 andP= 0.046. The correlation between the BSI and the FMA-Lower extremity was not significant (rho = -0.063,P= 0.852). Similarly, the LC calculated in the alpha band has significative correlation with FMA of upper extremity (rho = -0.623 andP&lt; 0.001) and FMA of lower extremity (rho = -0.509 andP= 0.026). Other important significant correlations between LC and functional scales were observed. In addition, the patients showed an improvement in the FMA-upper extremity after the BCI therapy (Delta FMA = 1 median [IQR: 0-8],P= 0.002). Conclusion The quantitative EEG tools used here may help support our understanding of stroke and how the brain changes during rehabilitation therapy. These tools can help identify changes in EEG biomarkers and parameters during therapy that might lead to improved therapy methods and functional prognoses.</t>
  </si>
  <si>
    <t>[Sebastian-Romagosa, Marc; Udina, Esther] Univ Autonoma Barcelona, Dept Physiol, Barcelona, Spain; [Sebastian-Romagosa, Marc; Ortner, Rupert; Dinares-Ferran, Josep; Matencio-Peralba, Clara; Guger, Christoph] Gtec Med Engn Spain SL, Barcelona, Spain; [Dinares-Ferran, Josep] Cent Univ Catalonia, Univ Vic, Dept Engn, Data &amp; Signal Proc Res Grp, Vic, Spain; [Cho, Woosang; Murovec, Nensi; Sieghartsleitner, Sebastian; Guger, Christoph] Gtec Med Engn GmbH, Schiedlberg, Austria; [Allison, Brendan Z.] Univ Calif San Diego, Dept Cognit Sci, La Jolla, CA 92093 USA</t>
  </si>
  <si>
    <t>Autonomous University of Barcelona; Universitat de Vic - Universitat Central de Catalunya (UVic-UCC); University of California System; University of California San Diego</t>
  </si>
  <si>
    <t>Sebastián-Romagosa, M (corresponding author), Univ Autonoma Barcelona, Dept Physiol, Barcelona, Spain.;Sebastián-Romagosa, M (corresponding author), Gtec Med Engn Spain SL, Barcelona, Spain.</t>
  </si>
  <si>
    <t>sebastian@gtec.at</t>
  </si>
  <si>
    <t>Sieghartsleitner, Sebastian/LSJ-9467-2024; Sebastian-Romagosa, Marc/LFS-6226-2024; Cho, Woosang/KIH-8492-2024; Udina, Esther/E-2559-2011</t>
  </si>
  <si>
    <t>Udina, Esther/0000-0003-1954-8562; Sebastian-Romagosa, Marc/0000-0002-3287-1287;</t>
  </si>
  <si>
    <t>JUL 7</t>
  </si>
  <si>
    <t>10.3389/fnins.2020.00582</t>
  </si>
  <si>
    <t>WOS:000552489400001</t>
  </si>
  <si>
    <t>Carino-Escobar, RI; Carrillo-Mora, P; Valdés-Cristerna, R; Rodriguez-Barragan, MA; Hernandez-Arenas, C; Quinzaños-Fresnedo, J; Galicia-Alvarado, MA; Cantillo-Negrete, J</t>
  </si>
  <si>
    <t>Carino-Escobar, Ruben I.; Carrillo-Mora, Paul; Valdes-Cristerna, Raquel; Rodriguez-Barragan, Marlene A.; Hernandez-Arenas, Claudia; Quinzanos-Fresnedo, Jimena; Galicia-Alvarado, Marlene A.; Cantillo-Negrete, Jessica</t>
  </si>
  <si>
    <t>Longitudinal Analysis of Stroke Patients' Brain Rhythms during an Intervention with a Brain-Computer Interface</t>
  </si>
  <si>
    <t>Stroke is a leading cause of motor disability worldwide. Upper limb rehabilitation is particularly challenging since approximately 35% of patients recover significant hand function after 6 months of the stroke's onset. Therefore, new therapies, especially those based on brain-computer interfaces (BCI) and robotic assistive devices, are currently under research. Electroencephalography (EEG) acquired brain rhythms in alpha and beta bands, during motor tasks, such as motor imagery/intention (MI), could provide insight of motor-related neural plasticity occurring during a BCI intervention. Hence, a longitudinal analysis of subacute stroke patients' brain rhythms during a BCI coupled to robotic device intervention was performed in this study. Data of 9 stroke patients were acquired across 12 sessions of the BCI intervention. Alpha and beta event-related desynchronization/synchronization (ERD/ERS) trends across sessions and their association with time since stroke onset and clinical upper extremity recovery were analyzed, using correlation and linear stepwise regression, respectively. More EEG channels presented significant ERD/ERS trends across sessions related with time since stroke onset, in beta, compared to alpha. Linear models implied a moderate relationship between alpha rhythms in frontal, temporal, and parietal areas with upper limb motor recovery and suggested a strong association between beta activity in frontal, central, and parietal regions with upper limb motor recovery. Higher association of beta with both time since stroke onset and upper limb motor recovery could be explained by beta relation with closed-loop communication between the sensorimotor cortex and the paralyzed upper limb, and alpha being probably more associated with motor learning mechanisms. The association between upper limb motor recovery and beta activations reinforces the hypothesis that broader regions of the cortex activate during movement tasks as a compensatory mechanism in stroke patients with severe motor impairment. Therefore, EEG across BCI interventions could provide valuable information for prognosis and BCI cortical activity targets.</t>
  </si>
  <si>
    <t>[Carino-Escobar, Ruben I.; Valdes-Cristerna, Raquel] Univ Autonoma Metropolitana Unidad Iztapalapa, Dept Elect Engn, Mexico City 09340, DF, Mexico; [Carino-Escobar, Ruben I.; Cantillo-Negrete, Jessica] Inst Nacl Rehabil Luis Guillermo Ibarra Ibarra, Div Res Med Engn, Mexico City 14389, DF, Mexico; [Carrillo-Mora, Paul] Inst Nacl Rehabil Luis Guillermo Ibarra Ibarra, Neurosci Div, Mexico City 14389, DF, Mexico; [Rodriguez-Barragan, Marlene A.; Hernandez-Arenas, Claudia; Quinzanos-Fresnedo, Jimena] Inst Nacl Rehabil Luis Guillermo Ibarra Ibarra, Div Neurol Rehabil, Mexico City 14389, DF, Mexico; [Galicia-Alvarado, Marlene A.] Natl Inst Rehabil Luis Guillermo Ibarra Ibarra, Dept Electrodiagnost, Mexico City 14389, DF, Mexico</t>
  </si>
  <si>
    <t>Universidad Autonoma Metropolitana - Mexico</t>
  </si>
  <si>
    <t>Cantillo-Negrete, J (corresponding author), Inst Nacl Rehabil Luis Guillermo Ibarra Ibarra, Div Res Med Engn, Mexico City 14389, DF, Mexico.</t>
  </si>
  <si>
    <t>rubencarinoe@hotmail.com; neuropolaco@yahoo.com.mx; ravc@xanum.uam.mx; opus.mars@gmail.com; clausen1302@hotmail.com; jimenaquinzanos@gmail.com; marlenegalicia@gmail.com; jessica.cantillo.negrete@gmail.com</t>
  </si>
  <si>
    <t>Cantillo-Negrete, Jessica/AAF-2691-2021; Carino-Escobar, Ruben/U-6045-2019; VALDES-CRISTERNA, RAQUEL/M-4564-2019</t>
  </si>
  <si>
    <t>Rodriguez Barragan, Marlene Alejandra/0000-0002-3234-4815; Cantillo-Negrete, Jessica/0000-0002-8453-1807; CARINO-ESCOBAR, RUBEN I/0000-0001-7075-413X; Carrillo-Mora, Paul/0000-0002-3178-7016</t>
  </si>
  <si>
    <t>10.1155/2019/7084618</t>
  </si>
  <si>
    <t>WOS:000466479600001</t>
  </si>
  <si>
    <t>Mottaz, A; Corbet, T; Doganci, N; Magnin, C; Nicolo, P; Schnider, A; Guggisberg, AG</t>
  </si>
  <si>
    <t>Mottaz, Anais; Corbet, Tiffany; Doganci, Naz; Magnin, Cecile; Nicolo, Pierre; Schnider, Armin; Guggisberg, Adrian G.</t>
  </si>
  <si>
    <t>Modulating functional connectivity after stroke with neurofeedback: Effect on motor deficits in a controlled cross-over study</t>
  </si>
  <si>
    <t>Brain-computer interface; EEG; Functional connectivity; Motor cortex; Stroke</t>
  </si>
  <si>
    <t>RESTING-STATE NETWORKS; BETA-OSCILLATIONS; WORKING-MEMORY; DEFAULT MODE; HUMAN BRAIN; TASK; SYNCHRONIZATION; INTEGRATION; PERFORMANCE; RECOVERY</t>
  </si>
  <si>
    <t>Synchronization of neural activity as measured with functional connectivity (FC) is increasingly used to study the neural basis of brain disease and to develop new treatment targets. However, solid evidence for a causal role of FC in disease and therapy is lacking. Here, we manipulated FC of the ipsilesional primary motor cortex in ten chronic human stroke patients through brain-computer interface technology with visual neurofeedback. We conducted a double-blind controlled crossover study to test whether manipulation of FC through neurofeedback had a behavioral effect on motor performance. Patients succeeded in increasing FC in the motor cortex. This led to improvement in motor function that was significantly greater than during neurofeedback training of a control brain area and proportional to the degree of FC enhancement. This result provides evidence that FC has a causal role in neurological function and that it can be effectively targeted with therapy.</t>
  </si>
  <si>
    <t>[Mottaz, Anais; Corbet, Tiffany; Doganci, Naz; Magnin, Cecile; Nicolo, Pierre; Schnider, Armin; Guggisberg, Adrian G.] Univ Hosp Geneva, Dept Clin Neurosci, Div Neurorehabil, Ave Beau Sejour 26, CH-1211 Geneva, Switzerland</t>
  </si>
  <si>
    <t>University of Geneva</t>
  </si>
  <si>
    <t>Guggisberg, AG (corresponding author), Univ Hosp Geneva, Dept Clin Neurosci, Div Neurorehabil, Ave Beau Sejour 26, CH-1211 Geneva, Switzerland.</t>
  </si>
  <si>
    <t>aguggis@gmail.com</t>
  </si>
  <si>
    <t>; Guggisberg, Adrian/H-7506-2012; Nicolo, Pierre/AAN-8603-2021</t>
  </si>
  <si>
    <t>Nicolo, Pierre/0000-0003-2373-2661; Guggisberg, Adrian/0000-0001-7178-7793; Doganci, Naz/0000-0002-9684-0551; Mottaz, Anais/0000-0003-0080-9451</t>
  </si>
  <si>
    <t>10.1016/j.nicl.2018.07.029</t>
  </si>
  <si>
    <t>WOS:000450799000037</t>
  </si>
  <si>
    <t>Monge-Pereira, E; Ibañez-Pereda, J; Alguacil-Diego, IM; Serrano, JI; Spottorno-Rubio, MP; Molina-Rueda, F</t>
  </si>
  <si>
    <t>Monge-Pereira, Esther; Ibanez-Pereda, Jaime; Alguacil-Diego, Isabel M.; Serrano, Jose I.; Spottorno-Rubio, Maria P.; Molina-Rueda, Francisco</t>
  </si>
  <si>
    <t>Use of Electroencephalography Brain-Computer Interface Systems as a Rehabilitative Approach for Upper Limb Function After a Stroke: A Systematic Review</t>
  </si>
  <si>
    <t>PM&amp;R</t>
  </si>
  <si>
    <t>EVENT-RELATED DESYNCHRONIZATION; MOTOR IMAGERY BCI; FINGER MOVEMENTS; EEG-ANALYSIS; RECOVERY; NEUROREHABILITATION; PERFORMANCE; POSTSTROKE; PLASTICITY; IMPAIRMENT</t>
  </si>
  <si>
    <t>Background: Brain-computer interface (BCI) systems have been suggested as a promising tool for neurorehabilitation. However, to date, there is a lack of homogeneous findings. Furthermore, no systematic reviews have analyzed the degree of validation of these interventions for upper limb (UL) motor rehabilitation poststroke. Objectives: The study aims were to compile all available studies that assess an UL intervention based on an electroencephalography (EEG) BCI system in stroke; to analyze the methodological quality of the studies retrieved; and to determine the effects of these interventions on the improvement of motor abilities. Type: This was a systematic review. Literature Survey: Searches were conducted in PubMed, PEDro, Embase, Cumulative Index to Nursing and Allied Health, Web of Science, and Cochrane Central Register of Controlled Trial from inception to September 30, 2015. Methodology: This systematic review compiles all available studies that assess UL intervention based on an EEG-BCI system in patients with stroke, analyzing their methodological quality using the Critical Review Form for Quantitative Studies, and determining the grade of recommendation of these interventions for improving motor abilities as established by the Oxford Centre for Evidence-based Medicine. The articles were selected according to the following criteria: studies evaluating an EEG-based BCI intervention; studies including patients with a stroke and hemiplegia, regardless of lesion origin or temporal evolution; interventions using an EEG-based BCI to restore functional abilities of the affected UL, regardless of the interface used or its combination with other therapies; and studies using validated tools to evaluate motor function. Synthesis: After the literature search, 13 articles were included in this review: 4 studies were randomized controlled trials; 1 study was a controlled study; 4 studies were case series studies; and 4 studies were case reports. The methodological quality of the included papers ranged from 6 to 15, and the level of evidence varied from 1b to 5. The articles included in this review involved a total of 141 stroke patients. Conclusions: This systematic review suggests that BCI interventions may be a promising rehabilitation approach in subjects with stroke.</t>
  </si>
  <si>
    <t>[Monge-Pereira, Esther; Alguacil-Diego, Isabel M.; Molina-Rueda, Francisco] Rey Juan Carlos Univ, Mot Anal Biomech Ergon &amp; Motor Control Lab, Phys Therapy Occupat Therapy Rehabil &amp; Phys Med D, Hlth Sci Fac,LAMBECOM Grp, Madrid, Spain; [Monge-Pereira, Esther] Rey Juan Carlos Univ, Dept Fisiote Terapia Ocupac Rehabil &amp; Med Fis, Avda Atenas S-N, Madrid 28922, Spain; [Ibanez-Pereda, Jaime] UCL Inst Neurol, Dept Motor Neurosci &amp; Movement Disorders, London, England; [Serrano, Jose I.] CSIC, Ctr Automat &amp; Robot, Neural &amp; Cognit Engn Grp, Arganda Del Rey, Spain; [Spottorno-Rubio, Maria P.] La Princesa Hosp, Acute Stroke Rehabil Unit, Madrid, Spain</t>
  </si>
  <si>
    <t>Universidad Rey Juan Carlos; Universidad Rey Juan Carlos; University of London; University College London; Consejo Superior de Investigaciones Cientificas (CSIC); Universidad Politecnica de Madrid; CSIC-UPM - Centro de Automatica y Robotica; Hospital de La Princesa</t>
  </si>
  <si>
    <t>Monge-Pereira, E (corresponding author), Rey Juan Carlos Univ, Mot Anal Biomech Ergon &amp; Motor Control Lab, Phys Therapy Occupat Therapy Rehabil &amp; Phys Med D, Hlth Sci Fac,LAMBECOM Grp, Madrid, Spain.;Monge-Pereira, E (corresponding author), Rey Juan Carlos Univ, Dept Fisiote Terapia Ocupac Rehabil &amp; Med Fis, Avda Atenas S-N, Madrid 28922, Spain.</t>
  </si>
  <si>
    <t>esther.monge@urjc.es</t>
  </si>
  <si>
    <t>Alguacil-Diego, Isabel/Z-5826-2019; Ibanez, Jaime/G-2123-2015; Serrano, José/D-3321-2014; Serrano, J. Ignacio/D-3321-2014; Molina-Rueda, Francisco/B-4156-2015; Ibáñez Pereda, Jaime/G-2123-2015</t>
  </si>
  <si>
    <t>Ibanez, Jaime/0000-0001-8439-151X; Serrano, J. Ignacio/0000-0002-9333-1305; alguacil-diego, isabel m/0000-0002-2054-3622; Molina-Rueda, Francisco/0000-0002-8616-5505;</t>
  </si>
  <si>
    <t>10.1016/j.pmrj.2017.04.016</t>
  </si>
  <si>
    <t>WOS:000414440500010</t>
  </si>
  <si>
    <t>Carvalho, R; Dias, N; Cerqueira, JJ</t>
  </si>
  <si>
    <t>Carvalho, Raquel; Dias, Nuno; Cerqueira, Joao Jose</t>
  </si>
  <si>
    <t>Brain-machine interface of upper limb recovery in stroke patients rehabilitation: A systematic review</t>
  </si>
  <si>
    <t>PHYSIOTHERAPY RESEARCH INTERNATIONAL</t>
  </si>
  <si>
    <t>arm; brain-computer interface; hemiplegia; neurofeedback</t>
  </si>
  <si>
    <t>DIRECT-CURRENT STIMULATION; FUNCTIONAL ELECTRICAL-STIMULATION; COMPUTER-INTERFACE; MOTOR RECOVERY; MENTAL PRACTICE; UPPER-EXTREMITY; HANDS THERAPY; IMAGERY; BCI; ACTIVATION</t>
  </si>
  <si>
    <t>Background Technologies such as brain-computer interfaces are able to guide mental practice, in particular motor imagery performance, to promote recovery in stroke patients, as a combined approach to conventional therapy. Objective The aim of this systematic review was to provide a status report regarding advances in brain-computer interface, focusing in particular in upper limb motor recovery. Methods The databases PubMed, Scopus, and PEDro were systematically searched for articles published between January 2010 and December 2017. The selected studies were randomized controlled trials involving brain-computer interface interventions in stroke patients, with upper limb assessment as primary outcome measures. Reviewers independently extracted data and assessed the methodological quality of the trials, using the PEDro methodologic rating scale. Results From 309 titles, we included nine studies with high quality (PEDro &gt;= 6). We found that the most common interface used was non-invasive electroencephalography, and the main neurofeedback, in stroke rehabilitation, was usually visual abstract or a combination with the control of an orthosis/robotic limb. Moreover, the Fugl-Meyer Assessment Scale was a major outcome measure in eight out of nine studies. In addition, the benefits of functional electric stimulation associated to an interface were found in three studies. Conclusions Neurofeedback training with brain-computer interface systems seem to promote clinical and neurophysiologic changes in stroke patients, in particular those with long-term efficacy.</t>
  </si>
  <si>
    <t>[Carvalho, Raquel] CESPU, Dept Phys Therapy, Inst Res &amp; Adv Training Hlth Sci &amp; Technol, Gandra, Portugal; [Carvalho, Raquel; Dias, Nuno; Cerqueira, Joao Jose] Univ Minho, Sch Hlth Sci, Life &amp; Hlth Sci Res Inst ICVS, Braga, Portugal; [Dias, Nuno; Cerqueira, Joao Jose] ICVS 3Bs PT Govt Associate Lab, Braga, Portugal; [Dias, Nuno] 2Ai Polytech Inst Cavado &amp; Ave, Barcelos, Portugal</t>
  </si>
  <si>
    <t>Universidade do Minho; Laboratorio Associado ICVS 3B's</t>
  </si>
  <si>
    <t>Carvalho, R (corresponding author), CESPU IPSN, ESSVS, Dept Fisioterapia, Rua Cent Gandra 1317, P-4585116 Gandra, Paredes, Portugal.</t>
  </si>
  <si>
    <t>raquel.carvalho@ipsn.cespu.pt</t>
  </si>
  <si>
    <t>; Cerqueira, Joao/B-4579-2008; Dias, Nuno/AAB-1051-2020; Carvalho, Raquel/AAK-2636-2020</t>
  </si>
  <si>
    <t>Carvalho, Raquel/0000-0002-7946-7708; Cerqueira, Joao/0000-0003-3155-2775;</t>
  </si>
  <si>
    <t>e1764</t>
  </si>
  <si>
    <t>10.1002/pri.1764</t>
  </si>
  <si>
    <t>WOS:000463029100004</t>
  </si>
  <si>
    <t>Scherer, R; Faller, J; Friedrich, EVC; Opisso, E; Costa, U; Kübler, A; Müller-Putz, GR</t>
  </si>
  <si>
    <t>Scherer, Reinhold; Faller, Josef; Friedrich, Elisabeth V. C.; Opisso, Eloy; Costa, Ursula; Kuebler, Andrea; Mueller-Putz, Gernot R.</t>
  </si>
  <si>
    <t>Individually Adapted Imagery Improves Brain-Computer Interface Performance in End-Users with Disability</t>
  </si>
  <si>
    <t>SINGLE-TRIAL EEG; MOTOR IMAGERY; SPATIAL FILTERS; CLASSIFICATION; COMMUNICATION; TECHNOLOGY; PATTERNS; SYSTEM</t>
  </si>
  <si>
    <t>Brain-computer interfaces (BCIs) translate oscillatory electroencephalogram (EEG) patterns into action. Different mental activities modulate spontaneous EEG rhythms in various ways. Non-stationarity and inherent variability of EEG signals, however, make reliable recognition of modulated EEG patterns challenging. Able-bodied individuals who use a BCI for the first time achieve - on average - binary classification performance of about 75%. Performance in users with central nervous system (CNS) tissue damage is typically lower. User training generally enhances reliability of EEG pattern generation and thus also robustness of pattern recognition. In this study, we investigated the impact of mental tasks on binary classification performance in BCI users with central nervous system (CNS) tissue damage such as persons with stroke or spinal cord injury (SCI). Motor imagery (MI), that is the kinesthetic imagination of movement (e.g. squeezing a rubber ball with the right hand), is the gold standard and mainly used to modulate EEG patterns. Based on our recent results in able-bodied users, we hypothesized that pair- wise combination of brain- teaser (e.g. mental subtraction and mental word association) and dynamic imagery (e. g. hand and feet MI) tasks significantly increases classification performance of induced EEG patterns in the selected end-user group. Within- day (How stable is the classification within a day?) and between- day (How well does a model trained on day one perform on unseen data of day two?) analysis of variability of mental task pair classification in nine individuals confirmed the hypothesis. We found that the use of the classical MI task pair hand vs. feed leads to significantly lower classification accuracy - in average up to 15% less - in most users with stroke or SCI. User-specific selection of task pairs was again essential to enhance performance. We expect that the gained evidence will significantly contribute to make imagery-based BCI technology become accessible to a larger population of users including individuals with special needs due to CNS damage.</t>
  </si>
  <si>
    <t>[Scherer, Reinhold; Faller, Josef; Friedrich, Elisabeth V. C.; Mueller-Putz, Gernot R.] Graz Univ Technol, Inst Knowledge Discovery, A-8010 Graz, Austria; [Scherer, Reinhold; Faller, Josef; Friedrich, Elisabeth V. C.; Mueller-Putz, Gernot R.] BioTechMed Graz, Graz, Austria; [Scherer, Reinhold] Clin Judendorf Strassengel, A-8111 Gratwein Strassengel, Austria; [Friedrich, Elisabeth V. C.] Univ Calif San Diego, Dept Cognit Sci, La Jolla, CA 92093 USA; [Opisso, Eloy; Costa, Ursula] UAB, Inst Guttmann, Inst Univ Neurorehabil Adscrit, Badalona 08916, Spain; [Kuebler, Andrea] Univ Wurzburg, Inst Psychol, D-97070 Wurzburg, Germany</t>
  </si>
  <si>
    <t>Graz University of Technology; University of California System; University of California San Diego; Autonomous University of Barcelona; University of Wurzburg</t>
  </si>
  <si>
    <t>Scherer, R (corresponding author), Graz Univ Technol, Inst Knowledge Discovery, A-8010 Graz, Austria.</t>
  </si>
  <si>
    <t>reinhold.scherer@tugraz.at</t>
  </si>
  <si>
    <t>Opisso, Eloy/HZI-1062-2023; Friedrich, Elisabeth/AAV-3839-2021; Faller, Josef/ABG-2374-2020</t>
  </si>
  <si>
    <t>Kubler, Andrea/0000-0003-4876-0415; Scherer, Reinhold/0000-0003-3407-9709; Friedrich, Elisabeth V. C./0000-0002-9267-156X; Opisso, Eloy/0000-0002-6868-6737; Muller-Putz, Gernot/0000-0002-0087-3720</t>
  </si>
  <si>
    <t>MAY 18</t>
  </si>
  <si>
    <t>e0123727</t>
  </si>
  <si>
    <t>10.1371/journal.pone.0123727</t>
  </si>
  <si>
    <t>WOS:000354917300007</t>
  </si>
  <si>
    <t>Jamil, N; Belkacem, AN; Ouhbi, S; Lakas, A</t>
  </si>
  <si>
    <t>Jamil, Nuraini; Belkacem, Abdelkader Nasreddine; Ouhbi, Sofia; Lakas, Abderrahmane</t>
  </si>
  <si>
    <t>Noninvasive Electroencephalography Equipment for Assistive, Adaptive, and Rehabilitative Brain-Computer Interfaces: A Systematic Literature Review</t>
  </si>
  <si>
    <t>adaptive technology; assistive technology; brain-computer interface; EEG equipment; rehabilitative technology</t>
  </si>
  <si>
    <t>MACHINE INTERFACE; MOTOR IMAGERY; UPPER-LIMB; STROKE REHABILITATION; BCI CONTROL; EEG; ROBOT; MOVEMENT; EXOSKELETON; INDIVIDUALS</t>
  </si>
  <si>
    <t>Humans interact with computers through various devices. Such interactions may not require any physical movement, thus aiding people with severe motor disabilities in communicating with external devices. The brain-computer interface (BCI) has turned into a field involving new elements for assistive and rehabilitative technologies. This systematic literature review (SLR) aims to help BCI investigator and investors to decide which devices to select or which studies to support based on the current market examination. This examination of noninvasive EEG devices is based on published BCI studies in different research areas. In this SLR, the research area of noninvasive BCIs using electroencephalography (EEG) was analyzed by examining the types of equipment used for assistive, adaptive, and rehabilitative BCIs. For this SLR, candidate studies were selected from the IEEE digital library, PubMed, Scopus, and ScienceDirect. The inclusion criteria (IC) were limited to studies focusing on applications and devices of the BCI technology. The data used herein were selected using IC and exclusion criteria to ensure quality assessment. The selected articles were divided into four main research areas: education, engineering, entertainment, and medicine. Overall, 238 papers were selected based on IC. Moreover, 28 companies were identified that developed wired and wireless equipment as means of BCI assistive technology. The findings of this review indicate that the implications of using BCIs for assistive, adaptive, and rehabilitative technologies are encouraging for people with severe motor disabilities and healthy people. With an increasing number of healthy people using BCIs, other research areas, such as the motivation of players when participating in games or the security of soldiers when observing certain areas, can be studied and collaborated using the BCI technology. However, such BCI systems must be simple (wearable), convenient (sensor fabrics and self-adjusting abilities), and inexpensive.</t>
  </si>
  <si>
    <t>[Jamil, Nuraini; Ouhbi, Sofia] United Arab Emirates Univ, Coll Informat Technol, Dept Comp Sci &amp; Software Engn, POB 15551, Al Ain, U Arab Emirates; [Belkacem, Abdelkader Nasreddine; Lakas, Abderrahmane] United Arab Emirates Univ, Coll Informat Technol, Dept Comp &amp; Network Engn, POB 15551, Al Ain, U Arab Emirates</t>
  </si>
  <si>
    <t>United Arab Emirates University; United Arab Emirates University</t>
  </si>
  <si>
    <t>Belkacem, AN (corresponding author), United Arab Emirates Univ, Coll Informat Technol, Dept Comp &amp; Network Engn, POB 15551, Al Ain, U Arab Emirates.</t>
  </si>
  <si>
    <t>201990167@uaeu.ac.ae; belkacem@uaeu.ac.ae; sofia.ouhbi@uaeu.ac.ae; alakas@uaeu.ac.ae</t>
  </si>
  <si>
    <t>Belkacem, Abdelkader Nasreddine/E-4569-2014; Lakas, Abderrahmane/HGA-7061-2022; Belkacem, Abdelkader/E-4569-2014; Ouhbi, Sofia/H-3641-2019</t>
  </si>
  <si>
    <t>Belkacem, Abdelkader Nasreddine/0000-0002-3024-4167; Ouhbi, Sofia/0000-0001-7614-9731; Lakas, Abderrahmane/0000-0003-4725-8634; Jamil, Nuraini/0000-0002-2816-4344;</t>
  </si>
  <si>
    <t>10.3390/s21144754</t>
  </si>
  <si>
    <t>WOS:000677101900001</t>
  </si>
  <si>
    <t>Liu, YH; Lin, LF; Chou, CW; Chang, Y; Hsiao, YT; Hsu, WC</t>
  </si>
  <si>
    <t>Liu, Yi-Hung; Lin, Li-Fong; Chou, Chun-Wei; Chang, Yun; Hsiao, Yu-Tsung; Hsu, Wei-Chun</t>
  </si>
  <si>
    <t>Analysis of Electroencephalography Event-Related Desynchronisation and Synchronisation Induced by Lower-Limb Stepping Motor Imagery</t>
  </si>
  <si>
    <t>JOURNAL OF MEDICAL AND BIOLOGICAL ENGINEERING</t>
  </si>
  <si>
    <t>Electroencephalography; Stepping; Motor imagery; Brain-computer interface</t>
  </si>
  <si>
    <t>MENTAL PRACTICE; GAIT REHABILITATION; GAMMA-BAND; BRAIN; EEG; FOOT; CLASSIFICATION; MOVEMENTS; STROKE; TRIAL</t>
  </si>
  <si>
    <t>Bilateral upper-limb motor imagery has been demonstrated to be a useful mental task in electroencephalography (EEG)-based brain-computer interfaces (BCIs). By contrast, few studies have examined bilateral lower-limb motor imagery, and all of them have focused on imaginary foot movements. The left-right classification accuracy reported in these studies based on the EEG mu rhythm (8-13Hz) and beta band (13-30Hz) remains unsatisfactory. The present study investigated the possibility of using lower-limb stepping motor imagery as the mental task and analysed the EEG difference between imaginary left-leg stepping (L-stepping) and right-leg stepping (R-stepping) movements. An experimental paradigm was designed to collect 5-s motor imagery EEG signals at nine recording sites around the vertex of the brain. Results from eight able-bodied participants indicated that the commonly used mu event-related desynchronisation (ERD) feature exhibited no significant difference between the two imaginary movements for all recording sites and all time intervals within the 5-s motor imagery period. Regarding the other commonly used feature, beta event-related synchronisation, no significant difference between the two imagery tasks was observed for most of the recording sites and time intervals. Instead, theta band (4-8Hz) ERD significantly differed between the L- and R-stepping imagery tasks at five sites (FC4, C3, CP3, Cz, CPz) within the first 2s after motor imagery cue onset. The findings from the present study may be a basis for further development of BCI systems for decoding left and right stepping during mental exercise where the two motions are alternately imagined.</t>
  </si>
  <si>
    <t>[Liu, Yi-Hung; Chang, Yun; Hsiao, Yu-Tsung] Natl Taipei Univ Technol, Dept Mech Engn, Taipei, Taiwan; [Lin, Li-Fong] Taipei Med Univ, Shuang Ho Hosp, Dept Phys Med &amp; Rehabil, Taipei, Taiwan; [Chou, Chun-Wei] Chung Yuan Christian Univ, Dept Mech Engn, Taipei, Taiwan; [Hsu, Wei-Chun] Natl Taiwan Univ Sci &amp; Technol, Grad Inst Biomed Engn, Taipei, Taiwan; [Lin, Li-Fong] Taipei Med Univ, Sch Gerontol &amp; Hlth Management, Taipei, Taiwan; [Hsu, Wei-Chun] Natl Def Med Ctr, Taipei, Taiwan; [Hsu, Wei-Chun] Natl Taiwan Normal Univ, Dept Athlet Performance, Taipei, Taiwan</t>
  </si>
  <si>
    <t>National Taipei University of Technology; Taipei Medical University; Shuang Ho Hospital; Chung Yuan Christian University; National Taiwan University of Science &amp; Technology; Taipei Medical University; National Defense Medical Center; National Taiwan Normal University</t>
  </si>
  <si>
    <t>Hsu, WC (corresponding author), Natl Taiwan Univ Sci &amp; Technol, Grad Inst Biomed Engn, Taipei, Taiwan.;Hsu, WC (corresponding author), Natl Def Med Ctr, Taipei, Taiwan.;Hsu, WC (corresponding author), Natl Taiwan Normal Univ, Dept Athlet Performance, Taipei, Taiwan.</t>
  </si>
  <si>
    <t>wchsu@mail.ntust.edu.tw</t>
  </si>
  <si>
    <t>Lin, Li-Fong/AAU-4368-2021</t>
  </si>
  <si>
    <t>Lin, Li-Fong/0000-0002-8586-4136</t>
  </si>
  <si>
    <t>10.1007/s40846-018-0379-9</t>
  </si>
  <si>
    <t>WOS:000457198100005</t>
  </si>
  <si>
    <t>Zich, C; De Vos, M; Kranczioch, C; Debener, S</t>
  </si>
  <si>
    <t>Zich, Catharina; De Vos, Maarten; Kranczioch, Cornelia; Debener, Stefan</t>
  </si>
  <si>
    <t>Wireless EEG with individualized channel layout enables efficient motor imagery training</t>
  </si>
  <si>
    <t>Motor imagery; Mobile EEG; Brain-computer interface; Electrode reduction</t>
  </si>
  <si>
    <t>BRAIN-COMPUTER INTERFACE; SINGLE-TRIAL EEG; SENSORIMOTOR RHYTHMS; SPATIAL FILTERS; PREMOTOR CORTEX; CHRONIC STROKE; CLASSIFICATION; MOVEMENT; DESYNCHRONIZATION; RECOVERY</t>
  </si>
  <si>
    <t>Objective: The study compared two channel-reduction approaches in order to investigate the effects of systematic motor imagery (MI) neurofeedback practice in an everyday environment using a very user-friendly EEG system consisting of individualized caps and highly portable hardware. Methods: Sixteen BCI novices were trained over four consecutive days to imagine left and right hand movements while receiving feedback. The most informative bipolar channels for use on the subsequent days were identified on the first day for each individual based on a high-density online MI recording. Results: Online classification accuracy on the first day was 85.1% on average (range: 64.7-97.7%). Offline an individually-selected bipolar channel pair based on common spatial patterns significantly outperformed a pair informed by independent component analysis and a standard 10-20 pair. From day 2 to day 4 online MI accuracy increased significantly (day 2: 69.1%; day 4: 73.3%), which was mostly caused by a reduction in ipsilateral event-related desynchronization of sensorimotor rhythms. Conclusion: The present study demonstrates that systematic MI practice in an everyday environment with a user-friendly EEG system results in MI learning effects. Significance: These findings help to bridge the gap between elaborate laboratory studies with healthy participants and efficient home or hospital based MI neurofeedback protocols. (C) 2014 International Federation of Clinical Neurophysiology. Published by Elsevier Ireland Ltd. All rights reserved.</t>
  </si>
  <si>
    <t>[Zich, Catharina; Kranczioch, Cornelia; Debener, Stefan] Carl von Ossietzky Univ Oldenburg, Dept Psychol, Neuropsychol Lab, European Med Sch, D-26111 Oldenburg, Germany; [De Vos, Maarten] Carl von Ossietzky Univ Oldenburg, Methods Neurocognit Psychol, Dept Psychol, European Med Sch, D-26111 Oldenburg, Germany; [De Vos, Maarten; Kranczioch, Cornelia; Debener, Stefan] Carl von Ossietzky Univ Oldenburg, Neurosensory Sci Res Grp, D-26111 Oldenburg, Germany; [De Vos, Maarten; Debener, Stefan] Carl von Ossietzky Univ Oldenburg, Cluster Excellence Hearing4all, D-26111 Oldenburg, Germany</t>
  </si>
  <si>
    <t>Carl von Ossietzky Universitat Oldenburg; Carl von Ossietzky Universitat Oldenburg; Carl von Ossietzky Universitat Oldenburg; Carl von Ossietzky Universitat Oldenburg</t>
  </si>
  <si>
    <t>Zich, C (corresponding author), Carl von Ossietzky Univ Oldenburg, Dept Psychol, D-26111 Oldenburg, Germany.</t>
  </si>
  <si>
    <t>Kranczioch, Cornelia/A-3297-2009; Zich, Catharina/AAN-8289-2021; De Vos, Maarten/Q-4650-2018</t>
  </si>
  <si>
    <t>De Vos, Maarten/0000-0002-3482-5145; ZICH, CATHARINA/0000-0002-0705-9297; Debener, Stefan/0000-0003-4265-5542</t>
  </si>
  <si>
    <t>10.1016/j.clinph.2014.07.007</t>
  </si>
  <si>
    <t>WOS:000351092100010</t>
  </si>
  <si>
    <t>Hsieh, JC; Alawieh, H; Li, Y; Iwane, F; Zhao, LR; Anderson, R; Abdullah, SI; Tang, KWK; Wang, WL; Pyatnitskiy, I; Jia, YY; Millán, JD; Wang, HL</t>
  </si>
  <si>
    <t>Hsieh, Ju-Chun; Alawieh, Hussein; Li, Yang; Iwane, Fumiaki; Zhao, Linran; Anderson, Richard; Abdullah, Syed Ibtisam; Tang, Kai Wing Kevin; Wang, Wenliang; Pyatnitskiy, Ilya; Jia, Yaoyao; Millan, Jose del R.; Wang, Huiliang</t>
  </si>
  <si>
    <t>A highly stable electrode with low electrode-skin impedance for wearable brain-computer interface</t>
  </si>
  <si>
    <t>BIOSENSORS &amp; BIOELECTRONICS</t>
  </si>
  <si>
    <t>Long-term stable EEG electrode; Conductive polymer; Hydrogel; Wearable; Brain -computer interface</t>
  </si>
  <si>
    <t>EEG; CLASSIFICATION; SLEEP; (DE)SYNCHRONIZATION; CONDUCTIVITY; POTENTIALS; GLYCEROL; FILMS</t>
  </si>
  <si>
    <t>To date, brain-computer interfaces (BCIs) have proved to play a key role in many medical applications, for example, the rehabilitation of stroke patients. For post-stroke rehabilitation, the BCIs require the EEG electrodes to precisely translate the brain signals of patients into intended movements of the paralyzed limb for months. However, the gold standard silver/silver-chloride electrodes cannot satisfy the requirements for long-term sta-bility and preparation-free recording capability in wearable EEG devices, thus limiting the versatility of EEG in wearable BCI applications over time outside the rehabilitation center. Here, we design a long-term stable and low electrode-skin interfacial impedance conductive polymer-hydrogel EEG electrode that maintains a lower impedance value than gel-based electrodes for 29 days. With this technology, EEG-based long-term and wearable BCIs could be realized in the near future. To demonstrate this, our designed electrode is applied for a wireless single-channel EEG device that detects changes in alpha rhythms in eye-open/eye-close conditions. In addition, we validate that the designed electrodes could capture oscillatory rhythms in motor imagery protocols as well as low-frequency time-locked event-related potentials from healthy subjects, with similar or better performance than gel-based electrodes. Finally, we demonstrate the use of the designed electrode in online BCI-based func-tional electrical stimulation, which could be used for post-stroke rehabilitation.</t>
  </si>
  <si>
    <t>[Hsieh, Ju-Chun; Anderson, Richard; Tang, Kai Wing Kevin; Wang, Wenliang; Pyatnitskiy, Ilya; Wang, Huiliang] Univ Texas Austin, Dept Biomed Engn, Austin, TX 78712 USA; [Alawieh, Hussein; Iwane, Fumiaki; Zhao, Linran; Jia, Yaoyao; Millan, Jose del R.] Univ Texas Austin, Dept Elect &amp; Comp Engn, Austin, TX 78712 USA; [Li, Yang] Polytech Montreal, Dept Chem Engn, Montreal, PQ H3C 3J7, Canada; [Abdullah, Syed Ibtisam] Univ Texas Austin, Dept Psychol, Austin, TX 78712 USA; [Millan, Jose del R.] Univ Texas Austin, Dept Neurol, Austin, TX 78712 USA</t>
  </si>
  <si>
    <t>University of Texas System; University of Texas Austin; University of Texas System; University of Texas Austin; Universite de Montreal; Polytechnique Montreal; University of Texas System; University of Texas Austin; University of Texas System; University of Texas Austin</t>
  </si>
  <si>
    <t>Wang, HL (corresponding author), Univ Texas Austin, Dept Biomed Engn, Austin, TX 78712 USA.;Millán, JD (corresponding author), Univ Texas Austin, Dept Elect &amp; Comp Engn, Austin, TX 78712 USA.</t>
  </si>
  <si>
    <t>evanwang@utexas.edu</t>
  </si>
  <si>
    <t>; Iwane, Fumiaki/ADD-0630-2022; Li, Yang/HGE-3268-2022; Millan, Jose del R./F-1696-2011; Jia, Yaoyao/KRP-6990-2024; Wang, Huiliang/ABE-2916-2020</t>
  </si>
  <si>
    <t>Li, Yang/0000-0001-7252-854X; Wang, Huiliang/0000-0003-4063-270X; Iwane, Fumiaki/0000-0002-9659-4127; Millan, Jose del R./0000-0001-5819-1522; Pyatnitskiy, Ilya/0000-0002-2827-1473; Jia, Yaoyao/0000-0003-2904-1482; Tang, Kai Wing Kevin/0000-0003-0671-8702; HSIEH, JU-CHUN/0000-0001-5598-5917;</t>
  </si>
  <si>
    <t>DEC 15</t>
  </si>
  <si>
    <t>10.1016/j.bios.2022.114756</t>
  </si>
  <si>
    <t>OCT 2022</t>
  </si>
  <si>
    <t>Biophysics; Biotechnology &amp; Applied Microbiology; Chemistry; Electrochemistry; Science &amp; Technology - Other Topics</t>
  </si>
  <si>
    <t>WOS:000868591300005</t>
  </si>
  <si>
    <t>Types of BCI</t>
  </si>
  <si>
    <t>Frequency</t>
  </si>
  <si>
    <t>Type</t>
  </si>
  <si>
    <t>NIRS</t>
  </si>
  <si>
    <t>EOG</t>
  </si>
  <si>
    <t>fMRI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</si>
</sst>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0"/>
      <name val="Arial"/>
    </font>
    <font>
      <u/>
      <sz val="10"/>
      <color theme="10"/>
      <name val="Arial"/>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2" borderId="0" xfId="0" applyFill="1"/>
    <xf numFmtId="0" fontId="1" fillId="2" borderId="0" xfId="1" applyFill="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160" b="1" i="0" u="none" strike="noStrike" kern="1200" baseline="0">
                <a:solidFill>
                  <a:schemeClr val="dk1">
                    <a:lumMod val="65000"/>
                    <a:lumOff val="35000"/>
                  </a:schemeClr>
                </a:solidFill>
                <a:latin typeface="+mn-lt"/>
                <a:ea typeface="+mn-ea"/>
                <a:cs typeface="+mn-cs"/>
              </a:defRPr>
            </a:pPr>
            <a:r>
              <a:rPr lang="en-US" sz="2700"/>
              <a:t>Frequency of Different BCI Modalities in Treating Motor Impairments (n=100)</a:t>
            </a:r>
          </a:p>
        </c:rich>
      </c:tx>
      <c:overlay val="0"/>
      <c:spPr>
        <a:noFill/>
        <a:ln>
          <a:noFill/>
        </a:ln>
        <a:effectLst/>
      </c:spPr>
      <c:txPr>
        <a:bodyPr rot="0" spcFirstLastPara="1" vertOverflow="ellipsis" vert="horz" wrap="square" anchor="ctr" anchorCtr="1"/>
        <a:lstStyle/>
        <a:p>
          <a:pPr>
            <a:defRPr sz="216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503006211607788"/>
          <c:y val="6.244721990627139E-2"/>
          <c:w val="0.82496993788392214"/>
          <c:h val="0.93755278009372855"/>
        </c:manualLayout>
      </c:layout>
      <c:pie3DChart>
        <c:varyColors val="1"/>
        <c:ser>
          <c:idx val="0"/>
          <c:order val="0"/>
          <c:tx>
            <c:strRef>
              <c:f>'Type of BCI'!$K$81</c:f>
              <c:strCache>
                <c:ptCount val="1"/>
                <c:pt idx="0">
                  <c:v>Frequency</c:v>
                </c:pt>
              </c:strCache>
            </c:strRef>
          </c:tx>
          <c:dPt>
            <c:idx val="0"/>
            <c:bubble3D val="0"/>
            <c:spPr>
              <a:solidFill>
                <a:schemeClr val="accent1">
                  <a:shade val="4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7949-408B-B839-6A74895322B2}"/>
              </c:ext>
            </c:extLst>
          </c:dPt>
          <c:dPt>
            <c:idx val="1"/>
            <c:bubble3D val="0"/>
            <c:spPr>
              <a:solidFill>
                <a:schemeClr val="accent1">
                  <a:shade val="6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7949-408B-B839-6A74895322B2}"/>
              </c:ext>
            </c:extLst>
          </c:dPt>
          <c:dPt>
            <c:idx val="2"/>
            <c:bubble3D val="0"/>
            <c:spPr>
              <a:solidFill>
                <a:schemeClr val="accent1">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7949-408B-B839-6A74895322B2}"/>
              </c:ext>
            </c:extLst>
          </c:dPt>
          <c:dPt>
            <c:idx val="3"/>
            <c:bubble3D val="0"/>
            <c:spPr>
              <a:solidFill>
                <a:schemeClr val="accent1">
                  <a:shade val="9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7949-408B-B839-6A74895322B2}"/>
              </c:ext>
            </c:extLst>
          </c:dPt>
          <c:dPt>
            <c:idx val="4"/>
            <c:bubble3D val="0"/>
            <c:spPr>
              <a:solidFill>
                <a:schemeClr val="accent1">
                  <a:tint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7949-408B-B839-6A74895322B2}"/>
              </c:ext>
            </c:extLst>
          </c:dPt>
          <c:dPt>
            <c:idx val="5"/>
            <c:bubble3D val="0"/>
            <c:spPr>
              <a:solidFill>
                <a:schemeClr val="accent1">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7949-408B-B839-6A74895322B2}"/>
              </c:ext>
            </c:extLst>
          </c:dPt>
          <c:dPt>
            <c:idx val="6"/>
            <c:bubble3D val="0"/>
            <c:spPr>
              <a:solidFill>
                <a:schemeClr val="accent1">
                  <a:tint val="6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7949-408B-B839-6A74895322B2}"/>
              </c:ext>
            </c:extLst>
          </c:dPt>
          <c:dPt>
            <c:idx val="7"/>
            <c:bubble3D val="0"/>
            <c:spPr>
              <a:solidFill>
                <a:schemeClr val="accent1">
                  <a:tint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7949-408B-B839-6A74895322B2}"/>
              </c:ext>
            </c:extLst>
          </c:dPt>
          <c:dLbls>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'Type of BCI'!$J$82:$J$89</c:f>
              <c:strCache>
                <c:ptCount val="8"/>
                <c:pt idx="0">
                  <c:v>EEG</c:v>
                </c:pt>
                <c:pt idx="1">
                  <c:v>fNIRS</c:v>
                </c:pt>
                <c:pt idx="2">
                  <c:v>EMG</c:v>
                </c:pt>
                <c:pt idx="3">
                  <c:v>Microelectrode Array</c:v>
                </c:pt>
                <c:pt idx="4">
                  <c:v>NIRS</c:v>
                </c:pt>
                <c:pt idx="5">
                  <c:v>ECoG</c:v>
                </c:pt>
                <c:pt idx="6">
                  <c:v>EOG</c:v>
                </c:pt>
                <c:pt idx="7">
                  <c:v>fMRI</c:v>
                </c:pt>
              </c:strCache>
            </c:strRef>
          </c:cat>
          <c:val>
            <c:numRef>
              <c:f>'Type of BCI'!$K$82:$K$89</c:f>
              <c:numCache>
                <c:formatCode>General</c:formatCode>
                <c:ptCount val="8"/>
                <c:pt idx="0">
                  <c:v>89</c:v>
                </c:pt>
                <c:pt idx="1">
                  <c:v>9</c:v>
                </c:pt>
                <c:pt idx="2">
                  <c:v>10</c:v>
                </c:pt>
                <c:pt idx="3">
                  <c:v>2</c:v>
                </c:pt>
                <c:pt idx="4">
                  <c:v>1</c:v>
                </c:pt>
                <c:pt idx="5">
                  <c:v>4</c:v>
                </c:pt>
                <c:pt idx="6">
                  <c:v>2</c:v>
                </c:pt>
                <c:pt idx="7">
                  <c:v>2</c:v>
                </c:pt>
              </c:numCache>
            </c:numRef>
          </c:val>
          <c:extLst>
            <c:ext xmlns:c16="http://schemas.microsoft.com/office/drawing/2014/chart" uri="{C3380CC4-5D6E-409C-BE32-E72D297353CC}">
              <c16:uniqueId val="{00000000-3FF1-4819-B488-325F833ABE89}"/>
            </c:ext>
          </c:extLst>
        </c:ser>
        <c:dLbls>
          <c:dLblPos val="inEnd"/>
          <c:showLegendKey val="0"/>
          <c:showVal val="0"/>
          <c:showCatName val="0"/>
          <c:showSerName val="0"/>
          <c:showPercent val="1"/>
          <c:showBubbleSize val="0"/>
          <c:showLeaderLines val="1"/>
        </c:dLbls>
      </c:pie3DChart>
      <c:spPr>
        <a:noFill/>
        <a:ln>
          <a:noFill/>
        </a:ln>
        <a:effectLst/>
      </c:spPr>
    </c:plotArea>
    <c:legend>
      <c:legendPos val="l"/>
      <c:layout>
        <c:manualLayout>
          <c:xMode val="edge"/>
          <c:yMode val="edge"/>
          <c:x val="0.10130594996286806"/>
          <c:y val="0.14200813874778462"/>
          <c:w val="0.1744337130083681"/>
          <c:h val="0.76172602392358302"/>
        </c:manualLayout>
      </c:layout>
      <c:overlay val="0"/>
      <c:spPr>
        <a:solidFill>
          <a:schemeClr val="lt1">
            <a:alpha val="78000"/>
          </a:schemeClr>
        </a:solidFill>
        <a:ln>
          <a:noFill/>
        </a:ln>
        <a:effectLst/>
      </c:spPr>
      <c:txPr>
        <a:bodyPr rot="0" spcFirstLastPara="1" vertOverflow="ellipsis" vert="horz" wrap="square" anchor="ctr" anchorCtr="1"/>
        <a:lstStyle/>
        <a:p>
          <a:pPr>
            <a:defRPr sz="24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sz="18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428625</xdr:colOff>
      <xdr:row>71</xdr:row>
      <xdr:rowOff>35718</xdr:rowOff>
    </xdr:from>
    <xdr:to>
      <xdr:col>41</xdr:col>
      <xdr:colOff>621507</xdr:colOff>
      <xdr:row>124</xdr:row>
      <xdr:rowOff>140494</xdr:rowOff>
    </xdr:to>
    <xdr:graphicFrame macro="">
      <xdr:nvGraphicFramePr>
        <xdr:cNvPr id="3" name="Chart 2">
          <a:extLst>
            <a:ext uri="{FF2B5EF4-FFF2-40B4-BE49-F238E27FC236}">
              <a16:creationId xmlns:a16="http://schemas.microsoft.com/office/drawing/2014/main" id="{A76F656A-64F1-FC1C-F464-A26203236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6FBFA-4540-437E-9E5E-AB6EE3BB387E}">
  <dimension ref="A1:AN108"/>
  <sheetViews>
    <sheetView tabSelected="1" workbookViewId="0">
      <selection activeCell="AA1" sqref="AA1:AA1048576"/>
    </sheetView>
  </sheetViews>
  <sheetFormatPr defaultRowHeight="12.75"/>
  <cols>
    <col min="1" max="30" width="9" customWidth="1"/>
    <col min="31" max="31" width="9" style="1" customWidth="1"/>
    <col min="32" max="43" width="9" customWidth="1"/>
  </cols>
  <sheetData>
    <row r="1" spans="1:40" ht="35.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s="1" t="s">
        <v>30</v>
      </c>
      <c r="AF1" t="s">
        <v>31</v>
      </c>
      <c r="AG1" t="s">
        <v>32</v>
      </c>
      <c r="AH1" t="s">
        <v>33</v>
      </c>
      <c r="AI1" s="3" t="s">
        <v>34</v>
      </c>
      <c r="AJ1" t="s">
        <v>35</v>
      </c>
      <c r="AK1" t="s">
        <v>36</v>
      </c>
      <c r="AL1" t="s">
        <v>37</v>
      </c>
      <c r="AM1" t="s">
        <v>38</v>
      </c>
      <c r="AN1" t="s">
        <v>39</v>
      </c>
    </row>
    <row r="2" spans="1:40">
      <c r="A2" t="s">
        <v>40</v>
      </c>
      <c r="B2" t="s">
        <v>41</v>
      </c>
      <c r="C2" t="s">
        <v>42</v>
      </c>
      <c r="D2" t="s">
        <v>43</v>
      </c>
      <c r="E2" t="s">
        <v>44</v>
      </c>
      <c r="F2" t="s">
        <v>45</v>
      </c>
      <c r="G2" t="s">
        <v>46</v>
      </c>
      <c r="H2" t="s">
        <v>42</v>
      </c>
      <c r="I2" t="s">
        <v>47</v>
      </c>
      <c r="J2" t="s">
        <v>42</v>
      </c>
      <c r="K2" t="s">
        <v>48</v>
      </c>
      <c r="L2" t="s">
        <v>49</v>
      </c>
      <c r="M2" t="s">
        <v>50</v>
      </c>
      <c r="N2" t="s">
        <v>51</v>
      </c>
      <c r="O2" t="s">
        <v>52</v>
      </c>
      <c r="P2" t="s">
        <v>53</v>
      </c>
      <c r="Q2" t="s">
        <v>54</v>
      </c>
      <c r="R2" t="s">
        <v>55</v>
      </c>
      <c r="S2" t="s">
        <v>42</v>
      </c>
      <c r="T2">
        <v>145</v>
      </c>
      <c r="U2">
        <v>576</v>
      </c>
      <c r="V2">
        <v>618</v>
      </c>
      <c r="W2" t="s">
        <v>56</v>
      </c>
      <c r="X2">
        <v>2016</v>
      </c>
      <c r="Y2">
        <v>12</v>
      </c>
      <c r="Z2">
        <v>9</v>
      </c>
      <c r="AA2">
        <v>513</v>
      </c>
      <c r="AB2">
        <v>525</v>
      </c>
      <c r="AC2" t="s">
        <v>42</v>
      </c>
      <c r="AD2" t="s">
        <v>57</v>
      </c>
      <c r="AE2" s="1" t="str">
        <f>HYPERLINK("http://dx.doi.org/10.1038/nrneurol.2016.113","http://dx.doi.org/10.1038/nrneurol.2016.113")</f>
        <v>http://dx.doi.org/10.1038/nrneurol.2016.113</v>
      </c>
      <c r="AF2" t="s">
        <v>42</v>
      </c>
      <c r="AG2" t="s">
        <v>42</v>
      </c>
      <c r="AH2" t="s">
        <v>42</v>
      </c>
      <c r="AI2" t="s">
        <v>42</v>
      </c>
      <c r="AJ2" t="s">
        <v>42</v>
      </c>
      <c r="AK2" t="s">
        <v>58</v>
      </c>
      <c r="AL2" t="s">
        <v>59</v>
      </c>
      <c r="AM2" t="s">
        <v>60</v>
      </c>
      <c r="AN2" t="str">
        <f>HYPERLINK("https%3A%2F%2Fwww.webofscience.com%2Fwos%2Fwoscc%2Ffull-record%2FWOS:000382017000005","View Full Record in Web of Science")</f>
        <v>View Full Record in Web of Science</v>
      </c>
    </row>
    <row r="3" spans="1:40">
      <c r="A3" t="s">
        <v>61</v>
      </c>
      <c r="B3" t="s">
        <v>62</v>
      </c>
      <c r="C3" t="s">
        <v>42</v>
      </c>
      <c r="D3" t="s">
        <v>63</v>
      </c>
      <c r="E3" t="s">
        <v>64</v>
      </c>
      <c r="F3" t="s">
        <v>65</v>
      </c>
      <c r="G3" t="s">
        <v>46</v>
      </c>
      <c r="H3" t="s">
        <v>42</v>
      </c>
      <c r="I3" t="s">
        <v>47</v>
      </c>
      <c r="J3" t="s">
        <v>66</v>
      </c>
      <c r="K3" t="s">
        <v>67</v>
      </c>
      <c r="L3" t="s">
        <v>68</v>
      </c>
      <c r="M3" t="s">
        <v>69</v>
      </c>
      <c r="N3" t="s">
        <v>70</v>
      </c>
      <c r="O3" t="s">
        <v>71</v>
      </c>
      <c r="P3" t="s">
        <v>72</v>
      </c>
      <c r="Q3" t="s">
        <v>73</v>
      </c>
      <c r="R3" t="s">
        <v>74</v>
      </c>
      <c r="S3" t="s">
        <v>42</v>
      </c>
      <c r="T3">
        <v>262</v>
      </c>
      <c r="U3">
        <v>568</v>
      </c>
      <c r="V3">
        <v>604</v>
      </c>
      <c r="W3" t="s">
        <v>75</v>
      </c>
      <c r="X3">
        <v>2019</v>
      </c>
      <c r="Y3">
        <v>16</v>
      </c>
      <c r="Z3">
        <v>1</v>
      </c>
      <c r="AA3" t="s">
        <v>42</v>
      </c>
      <c r="AB3" t="s">
        <v>42</v>
      </c>
      <c r="AC3">
        <v>11001</v>
      </c>
      <c r="AD3" t="s">
        <v>76</v>
      </c>
      <c r="AE3" s="1" t="str">
        <f>HYPERLINK("http://dx.doi.org/10.1088/1741-2552/aaf12e","http://dx.doi.org/10.1088/1741-2552/aaf12e")</f>
        <v>http://dx.doi.org/10.1088/1741-2552/aaf12e</v>
      </c>
      <c r="AF3" t="s">
        <v>42</v>
      </c>
      <c r="AG3" t="s">
        <v>42</v>
      </c>
      <c r="AH3" t="s">
        <v>42</v>
      </c>
      <c r="AI3" t="s">
        <v>42</v>
      </c>
      <c r="AJ3" t="s">
        <v>42</v>
      </c>
      <c r="AK3" t="s">
        <v>77</v>
      </c>
      <c r="AL3" t="s">
        <v>59</v>
      </c>
      <c r="AM3" t="s">
        <v>78</v>
      </c>
      <c r="AN3" t="str">
        <f>HYPERLINK("https%3A%2F%2Fwww.webofscience.com%2Fwos%2Fwoscc%2Ffull-record%2FWOS:000455843300001","View Full Record in Web of Science")</f>
        <v>View Full Record in Web of Science</v>
      </c>
    </row>
    <row r="4" spans="1:40">
      <c r="A4" t="s">
        <v>61</v>
      </c>
      <c r="B4" t="s">
        <v>79</v>
      </c>
      <c r="C4" t="s">
        <v>42</v>
      </c>
      <c r="D4" t="s">
        <v>80</v>
      </c>
      <c r="E4" t="s">
        <v>81</v>
      </c>
      <c r="F4" t="s">
        <v>82</v>
      </c>
      <c r="G4" t="s">
        <v>83</v>
      </c>
      <c r="H4" t="s">
        <v>42</v>
      </c>
      <c r="I4" t="s">
        <v>84</v>
      </c>
      <c r="J4" t="s">
        <v>42</v>
      </c>
      <c r="K4" t="s">
        <v>85</v>
      </c>
      <c r="L4" t="s">
        <v>86</v>
      </c>
      <c r="M4" t="s">
        <v>87</v>
      </c>
      <c r="N4" t="s">
        <v>88</v>
      </c>
      <c r="O4" t="s">
        <v>89</v>
      </c>
      <c r="P4" t="s">
        <v>90</v>
      </c>
      <c r="Q4" t="s">
        <v>91</v>
      </c>
      <c r="R4" t="s">
        <v>92</v>
      </c>
      <c r="S4" t="s">
        <v>42</v>
      </c>
      <c r="T4">
        <v>96</v>
      </c>
      <c r="U4">
        <v>453</v>
      </c>
      <c r="V4">
        <v>504</v>
      </c>
      <c r="W4" t="s">
        <v>93</v>
      </c>
      <c r="X4">
        <v>2015</v>
      </c>
      <c r="Y4">
        <v>77</v>
      </c>
      <c r="Z4">
        <v>5</v>
      </c>
      <c r="AA4">
        <v>851</v>
      </c>
      <c r="AB4">
        <v>865</v>
      </c>
      <c r="AC4" t="s">
        <v>42</v>
      </c>
      <c r="AD4" t="s">
        <v>94</v>
      </c>
      <c r="AE4" s="1" t="str">
        <f>HYPERLINK("http://dx.doi.org/10.1002/ana.24390","http://dx.doi.org/10.1002/ana.24390")</f>
        <v>http://dx.doi.org/10.1002/ana.24390</v>
      </c>
      <c r="AF4" t="s">
        <v>42</v>
      </c>
      <c r="AG4" t="s">
        <v>42</v>
      </c>
      <c r="AH4" t="s">
        <v>42</v>
      </c>
      <c r="AI4" t="s">
        <v>42</v>
      </c>
      <c r="AJ4" t="s">
        <v>42</v>
      </c>
      <c r="AK4" t="s">
        <v>58</v>
      </c>
      <c r="AL4" t="s">
        <v>59</v>
      </c>
      <c r="AM4" t="s">
        <v>95</v>
      </c>
      <c r="AN4" t="str">
        <f>HYPERLINK("https%3A%2F%2Fwww.webofscience.com%2Fwos%2Fwoscc%2Ffull-record%2FWOS:000353235400013","View Full Record in Web of Science")</f>
        <v>View Full Record in Web of Science</v>
      </c>
    </row>
    <row r="5" spans="1:40">
      <c r="A5" t="s">
        <v>61</v>
      </c>
      <c r="B5" t="s">
        <v>96</v>
      </c>
      <c r="C5" t="s">
        <v>42</v>
      </c>
      <c r="D5" t="s">
        <v>97</v>
      </c>
      <c r="E5" t="s">
        <v>98</v>
      </c>
      <c r="F5" t="s">
        <v>99</v>
      </c>
      <c r="G5" t="s">
        <v>46</v>
      </c>
      <c r="H5" t="s">
        <v>42</v>
      </c>
      <c r="I5" t="s">
        <v>84</v>
      </c>
      <c r="J5" t="s">
        <v>42</v>
      </c>
      <c r="K5" t="s">
        <v>100</v>
      </c>
      <c r="L5" t="s">
        <v>101</v>
      </c>
      <c r="M5" t="s">
        <v>102</v>
      </c>
      <c r="N5" t="s">
        <v>103</v>
      </c>
      <c r="O5" t="s">
        <v>104</v>
      </c>
      <c r="P5" t="s">
        <v>105</v>
      </c>
      <c r="Q5" t="s">
        <v>106</v>
      </c>
      <c r="R5" t="s">
        <v>107</v>
      </c>
      <c r="S5" t="s">
        <v>42</v>
      </c>
      <c r="T5">
        <v>70</v>
      </c>
      <c r="U5">
        <v>385</v>
      </c>
      <c r="V5">
        <v>440</v>
      </c>
      <c r="W5" t="s">
        <v>108</v>
      </c>
      <c r="X5">
        <v>2018</v>
      </c>
      <c r="Y5">
        <v>9</v>
      </c>
      <c r="Z5" t="s">
        <v>42</v>
      </c>
      <c r="AA5" t="s">
        <v>42</v>
      </c>
      <c r="AB5" t="s">
        <v>42</v>
      </c>
      <c r="AC5">
        <v>2421</v>
      </c>
      <c r="AD5" t="s">
        <v>109</v>
      </c>
      <c r="AE5" s="1" t="str">
        <f>HYPERLINK("http://dx.doi.org/10.1038/s41467-018-04673-z","http://dx.doi.org/10.1038/s41467-018-04673-z")</f>
        <v>http://dx.doi.org/10.1038/s41467-018-04673-z</v>
      </c>
      <c r="AF5" t="s">
        <v>42</v>
      </c>
      <c r="AG5" t="s">
        <v>42</v>
      </c>
      <c r="AH5" t="s">
        <v>42</v>
      </c>
      <c r="AI5" t="s">
        <v>42</v>
      </c>
      <c r="AJ5" t="s">
        <v>42</v>
      </c>
      <c r="AK5" t="s">
        <v>110</v>
      </c>
      <c r="AL5" t="s">
        <v>59</v>
      </c>
      <c r="AM5" t="s">
        <v>111</v>
      </c>
      <c r="AN5" t="str">
        <f>HYPERLINK("https%3A%2F%2Fwww.webofscience.com%2Fwos%2Fwoscc%2Ffull-record%2FWOS:000435650800012","View Full Record in Web of Science")</f>
        <v>View Full Record in Web of Science</v>
      </c>
    </row>
    <row r="6" spans="1:40">
      <c r="A6" t="s">
        <v>61</v>
      </c>
      <c r="B6" t="s">
        <v>112</v>
      </c>
      <c r="C6" t="s">
        <v>42</v>
      </c>
      <c r="D6" t="s">
        <v>113</v>
      </c>
      <c r="E6" t="s">
        <v>114</v>
      </c>
      <c r="F6" t="s">
        <v>115</v>
      </c>
      <c r="G6" t="s">
        <v>46</v>
      </c>
      <c r="H6" t="s">
        <v>42</v>
      </c>
      <c r="I6" t="s">
        <v>84</v>
      </c>
      <c r="J6" t="s">
        <v>116</v>
      </c>
      <c r="K6" t="s">
        <v>117</v>
      </c>
      <c r="L6" t="s">
        <v>118</v>
      </c>
      <c r="M6" t="s">
        <v>119</v>
      </c>
      <c r="N6" t="s">
        <v>120</v>
      </c>
      <c r="O6" t="s">
        <v>121</v>
      </c>
      <c r="P6" t="s">
        <v>122</v>
      </c>
      <c r="Q6" t="s">
        <v>123</v>
      </c>
      <c r="R6" t="s">
        <v>124</v>
      </c>
      <c r="S6" t="s">
        <v>42</v>
      </c>
      <c r="T6">
        <v>48</v>
      </c>
      <c r="U6">
        <v>341</v>
      </c>
      <c r="V6">
        <v>388</v>
      </c>
      <c r="W6" t="s">
        <v>125</v>
      </c>
      <c r="X6">
        <v>2015</v>
      </c>
      <c r="Y6">
        <v>46</v>
      </c>
      <c r="Z6">
        <v>4</v>
      </c>
      <c r="AA6">
        <v>310</v>
      </c>
      <c r="AB6">
        <v>320</v>
      </c>
      <c r="AC6" t="s">
        <v>42</v>
      </c>
      <c r="AD6" t="s">
        <v>126</v>
      </c>
      <c r="AE6" s="1" t="str">
        <f>HYPERLINK("http://dx.doi.org/10.1177/1550059414522229","http://dx.doi.org/10.1177/1550059414522229")</f>
        <v>http://dx.doi.org/10.1177/1550059414522229</v>
      </c>
      <c r="AF6" t="s">
        <v>42</v>
      </c>
      <c r="AG6" t="s">
        <v>42</v>
      </c>
      <c r="AH6" t="s">
        <v>42</v>
      </c>
      <c r="AI6" t="s">
        <v>42</v>
      </c>
      <c r="AJ6" t="s">
        <v>42</v>
      </c>
      <c r="AK6" t="s">
        <v>127</v>
      </c>
      <c r="AL6" t="s">
        <v>59</v>
      </c>
      <c r="AM6" t="s">
        <v>128</v>
      </c>
      <c r="AN6" t="str">
        <f>HYPERLINK("https%3A%2F%2Fwww.webofscience.com%2Fwos%2Fwoscc%2Ffull-record%2FWOS:000362527800005","View Full Record in Web of Science")</f>
        <v>View Full Record in Web of Science</v>
      </c>
    </row>
    <row r="7" spans="1:40">
      <c r="A7" t="s">
        <v>129</v>
      </c>
      <c r="B7" t="s">
        <v>130</v>
      </c>
      <c r="C7" t="s">
        <v>42</v>
      </c>
      <c r="D7" t="s">
        <v>131</v>
      </c>
      <c r="E7" t="s">
        <v>132</v>
      </c>
      <c r="F7" t="s">
        <v>133</v>
      </c>
      <c r="G7" t="s">
        <v>134</v>
      </c>
      <c r="H7" t="s">
        <v>42</v>
      </c>
      <c r="I7" t="s">
        <v>84</v>
      </c>
      <c r="J7" t="s">
        <v>42</v>
      </c>
      <c r="K7" t="s">
        <v>135</v>
      </c>
      <c r="L7" t="s">
        <v>136</v>
      </c>
      <c r="M7" t="s">
        <v>137</v>
      </c>
      <c r="N7" t="s">
        <v>138</v>
      </c>
      <c r="O7" t="s">
        <v>139</v>
      </c>
      <c r="P7" t="s">
        <v>140</v>
      </c>
      <c r="Q7" t="s">
        <v>141</v>
      </c>
      <c r="R7" t="s">
        <v>142</v>
      </c>
      <c r="S7" t="s">
        <v>42</v>
      </c>
      <c r="T7">
        <v>31</v>
      </c>
      <c r="U7">
        <v>220</v>
      </c>
      <c r="V7">
        <v>244</v>
      </c>
      <c r="W7" t="s">
        <v>143</v>
      </c>
      <c r="X7">
        <v>2019</v>
      </c>
      <c r="Y7">
        <v>18</v>
      </c>
      <c r="Z7">
        <v>12</v>
      </c>
      <c r="AA7">
        <v>1112</v>
      </c>
      <c r="AB7">
        <v>1122</v>
      </c>
      <c r="AC7" t="s">
        <v>42</v>
      </c>
      <c r="AD7" t="s">
        <v>144</v>
      </c>
      <c r="AE7" s="1" t="str">
        <f>HYPERLINK("http://dx.doi.org/10.1016/S1474-4422(19)30321-7","http://dx.doi.org/10.1016/S1474-4422(19)30321-7")</f>
        <v>http://dx.doi.org/10.1016/S1474-4422(19)30321-7</v>
      </c>
      <c r="AF7" t="s">
        <v>42</v>
      </c>
      <c r="AG7" t="s">
        <v>42</v>
      </c>
      <c r="AH7" t="s">
        <v>42</v>
      </c>
      <c r="AI7" t="s">
        <v>42</v>
      </c>
      <c r="AJ7" t="s">
        <v>42</v>
      </c>
      <c r="AK7" t="s">
        <v>58</v>
      </c>
      <c r="AL7" t="s">
        <v>59</v>
      </c>
      <c r="AM7" t="s">
        <v>145</v>
      </c>
      <c r="AN7" t="str">
        <f>HYPERLINK("https%3A%2F%2Fwww.webofscience.com%2Fwos%2Fwoscc%2Ffull-record%2FWOS:000495892200017","View Full Record in Web of Science")</f>
        <v>View Full Record in Web of Science</v>
      </c>
    </row>
    <row r="8" spans="1:40">
      <c r="A8" t="s">
        <v>61</v>
      </c>
      <c r="B8" t="s">
        <v>146</v>
      </c>
      <c r="C8" t="s">
        <v>42</v>
      </c>
      <c r="D8" t="s">
        <v>147</v>
      </c>
      <c r="E8" t="s">
        <v>148</v>
      </c>
      <c r="F8" t="s">
        <v>149</v>
      </c>
      <c r="G8" t="s">
        <v>46</v>
      </c>
      <c r="H8" t="s">
        <v>42</v>
      </c>
      <c r="I8" t="s">
        <v>84</v>
      </c>
      <c r="J8" t="s">
        <v>150</v>
      </c>
      <c r="K8" t="s">
        <v>151</v>
      </c>
      <c r="L8" t="s">
        <v>152</v>
      </c>
      <c r="M8" t="s">
        <v>153</v>
      </c>
      <c r="N8" t="s">
        <v>154</v>
      </c>
      <c r="O8" t="s">
        <v>155</v>
      </c>
      <c r="P8" t="s">
        <v>156</v>
      </c>
      <c r="Q8" t="s">
        <v>157</v>
      </c>
      <c r="R8" t="s">
        <v>158</v>
      </c>
      <c r="S8" t="s">
        <v>42</v>
      </c>
      <c r="T8">
        <v>41</v>
      </c>
      <c r="U8">
        <v>219</v>
      </c>
      <c r="V8">
        <v>248</v>
      </c>
      <c r="W8" t="s">
        <v>159</v>
      </c>
      <c r="X8">
        <v>2017</v>
      </c>
      <c r="Y8">
        <v>11</v>
      </c>
      <c r="Z8" t="s">
        <v>42</v>
      </c>
      <c r="AA8" t="s">
        <v>42</v>
      </c>
      <c r="AB8" t="s">
        <v>42</v>
      </c>
      <c r="AC8">
        <v>400</v>
      </c>
      <c r="AD8" t="s">
        <v>160</v>
      </c>
      <c r="AE8" s="1" t="str">
        <f>HYPERLINK("http://dx.doi.org/10.3389/fnins.2017.00400","http://dx.doi.org/10.3389/fnins.2017.00400")</f>
        <v>http://dx.doi.org/10.3389/fnins.2017.00400</v>
      </c>
      <c r="AF8" t="s">
        <v>42</v>
      </c>
      <c r="AG8" t="s">
        <v>42</v>
      </c>
      <c r="AH8" t="s">
        <v>42</v>
      </c>
      <c r="AI8" t="s">
        <v>42</v>
      </c>
      <c r="AJ8" t="s">
        <v>42</v>
      </c>
      <c r="AK8" t="s">
        <v>58</v>
      </c>
      <c r="AL8" t="s">
        <v>59</v>
      </c>
      <c r="AM8" t="s">
        <v>161</v>
      </c>
      <c r="AN8" t="str">
        <f>HYPERLINK("https%3A%2F%2Fwww.webofscience.com%2Fwos%2Fwoscc%2Ffull-record%2FWOS:000406592400001","View Full Record in Web of Science")</f>
        <v>View Full Record in Web of Science</v>
      </c>
    </row>
    <row r="9" spans="1:40">
      <c r="A9" t="s">
        <v>61</v>
      </c>
      <c r="B9" t="s">
        <v>162</v>
      </c>
      <c r="C9" t="s">
        <v>42</v>
      </c>
      <c r="D9" t="s">
        <v>163</v>
      </c>
      <c r="E9" t="s">
        <v>164</v>
      </c>
      <c r="F9" t="s">
        <v>165</v>
      </c>
      <c r="G9" t="s">
        <v>46</v>
      </c>
      <c r="H9" t="s">
        <v>42</v>
      </c>
      <c r="I9" t="s">
        <v>84</v>
      </c>
      <c r="J9" t="s">
        <v>166</v>
      </c>
      <c r="K9" t="s">
        <v>167</v>
      </c>
      <c r="L9" t="s">
        <v>168</v>
      </c>
      <c r="M9" t="s">
        <v>169</v>
      </c>
      <c r="N9" t="s">
        <v>170</v>
      </c>
      <c r="O9" t="s">
        <v>171</v>
      </c>
      <c r="P9" t="s">
        <v>172</v>
      </c>
      <c r="Q9" t="s">
        <v>173</v>
      </c>
      <c r="R9" t="s">
        <v>174</v>
      </c>
      <c r="S9" t="s">
        <v>42</v>
      </c>
      <c r="T9">
        <v>128</v>
      </c>
      <c r="U9">
        <v>215</v>
      </c>
      <c r="V9">
        <v>245</v>
      </c>
      <c r="W9" t="s">
        <v>175</v>
      </c>
      <c r="X9">
        <v>2015</v>
      </c>
      <c r="Y9">
        <v>83</v>
      </c>
      <c r="Z9" t="s">
        <v>42</v>
      </c>
      <c r="AA9">
        <v>172</v>
      </c>
      <c r="AB9">
        <v>179</v>
      </c>
      <c r="AC9" t="s">
        <v>42</v>
      </c>
      <c r="AD9" t="s">
        <v>176</v>
      </c>
      <c r="AE9" s="2" t="str">
        <f>HYPERLINK("http://dx.doi.org/10.1016/j.nbd.2014.11.025","http://dx.doi.org/10.1016/j.nbd.2014.11.025")</f>
        <v>http://dx.doi.org/10.1016/j.nbd.2014.11.025</v>
      </c>
      <c r="AF9" t="s">
        <v>42</v>
      </c>
      <c r="AG9" t="s">
        <v>42</v>
      </c>
      <c r="AH9" t="s">
        <v>42</v>
      </c>
      <c r="AI9" t="s">
        <v>42</v>
      </c>
      <c r="AJ9" t="s">
        <v>42</v>
      </c>
      <c r="AK9" t="s">
        <v>58</v>
      </c>
      <c r="AL9" t="s">
        <v>59</v>
      </c>
      <c r="AM9" t="s">
        <v>177</v>
      </c>
      <c r="AN9" t="str">
        <f>HYPERLINK("https%3A%2F%2Fwww.webofscience.com%2Fwos%2Fwoscc%2Ffull-record%2FWOS:000366230000017","View Full Record in Web of Science")</f>
        <v>View Full Record in Web of Science</v>
      </c>
    </row>
    <row r="10" spans="1:40">
      <c r="A10" t="s">
        <v>61</v>
      </c>
      <c r="B10" t="s">
        <v>178</v>
      </c>
      <c r="C10" t="s">
        <v>42</v>
      </c>
      <c r="D10" t="s">
        <v>179</v>
      </c>
      <c r="E10" t="s">
        <v>180</v>
      </c>
      <c r="F10" t="s">
        <v>181</v>
      </c>
      <c r="G10" t="s">
        <v>46</v>
      </c>
      <c r="H10" t="s">
        <v>42</v>
      </c>
      <c r="I10" t="s">
        <v>47</v>
      </c>
      <c r="J10" t="s">
        <v>182</v>
      </c>
      <c r="K10" t="s">
        <v>183</v>
      </c>
      <c r="L10" t="s">
        <v>184</v>
      </c>
      <c r="M10" t="s">
        <v>185</v>
      </c>
      <c r="N10" t="s">
        <v>186</v>
      </c>
      <c r="O10" t="s">
        <v>187</v>
      </c>
      <c r="P10" t="s">
        <v>188</v>
      </c>
      <c r="Q10" t="s">
        <v>189</v>
      </c>
      <c r="R10" t="s">
        <v>190</v>
      </c>
      <c r="S10" t="s">
        <v>42</v>
      </c>
      <c r="T10">
        <v>127</v>
      </c>
      <c r="U10">
        <v>190</v>
      </c>
      <c r="V10">
        <v>200</v>
      </c>
      <c r="W10" t="s">
        <v>191</v>
      </c>
      <c r="X10">
        <v>2018</v>
      </c>
      <c r="Y10">
        <v>12</v>
      </c>
      <c r="Z10" t="s">
        <v>42</v>
      </c>
      <c r="AA10" t="s">
        <v>42</v>
      </c>
      <c r="AB10" t="s">
        <v>42</v>
      </c>
      <c r="AC10">
        <v>14</v>
      </c>
      <c r="AD10" t="s">
        <v>192</v>
      </c>
      <c r="AE10" s="1" t="str">
        <f>HYPERLINK("http://dx.doi.org/10.3389/fnhum.2018.00014","http://dx.doi.org/10.3389/fnhum.2018.00014")</f>
        <v>http://dx.doi.org/10.3389/fnhum.2018.00014</v>
      </c>
      <c r="AF10" t="s">
        <v>42</v>
      </c>
      <c r="AG10" t="s">
        <v>42</v>
      </c>
      <c r="AH10" t="s">
        <v>42</v>
      </c>
      <c r="AI10" t="s">
        <v>42</v>
      </c>
      <c r="AJ10" t="s">
        <v>42</v>
      </c>
      <c r="AK10" t="s">
        <v>193</v>
      </c>
      <c r="AL10" t="s">
        <v>59</v>
      </c>
      <c r="AM10" t="s">
        <v>194</v>
      </c>
      <c r="AN10" t="str">
        <f>HYPERLINK("https%3A%2F%2Fwww.webofscience.com%2Fwos%2Fwoscc%2Ffull-record%2FWOS:000423709100001","View Full Record in Web of Science")</f>
        <v>View Full Record in Web of Science</v>
      </c>
    </row>
    <row r="11" spans="1:40">
      <c r="A11" t="s">
        <v>61</v>
      </c>
      <c r="B11" t="s">
        <v>195</v>
      </c>
      <c r="C11" t="s">
        <v>42</v>
      </c>
      <c r="D11" t="s">
        <v>196</v>
      </c>
      <c r="E11" t="s">
        <v>197</v>
      </c>
      <c r="F11" t="s">
        <v>198</v>
      </c>
      <c r="G11" t="s">
        <v>46</v>
      </c>
      <c r="H11" t="s">
        <v>42</v>
      </c>
      <c r="I11" t="s">
        <v>84</v>
      </c>
      <c r="J11" t="s">
        <v>199</v>
      </c>
      <c r="K11" t="s">
        <v>200</v>
      </c>
      <c r="L11" t="s">
        <v>201</v>
      </c>
      <c r="M11" t="s">
        <v>202</v>
      </c>
      <c r="N11" t="s">
        <v>203</v>
      </c>
      <c r="O11" t="s">
        <v>204</v>
      </c>
      <c r="P11" t="s">
        <v>205</v>
      </c>
      <c r="Q11" t="s">
        <v>206</v>
      </c>
      <c r="R11" t="s">
        <v>207</v>
      </c>
      <c r="S11" t="s">
        <v>42</v>
      </c>
      <c r="T11">
        <v>73</v>
      </c>
      <c r="U11">
        <v>184</v>
      </c>
      <c r="V11">
        <v>194</v>
      </c>
      <c r="W11" t="s">
        <v>208</v>
      </c>
      <c r="X11">
        <v>2016</v>
      </c>
      <c r="Y11">
        <v>115</v>
      </c>
      <c r="Z11">
        <v>3</v>
      </c>
      <c r="AA11">
        <v>1410</v>
      </c>
      <c r="AB11">
        <v>1421</v>
      </c>
      <c r="AC11" t="s">
        <v>42</v>
      </c>
      <c r="AD11" t="s">
        <v>209</v>
      </c>
      <c r="AE11" s="1" t="str">
        <f>HYPERLINK("http://dx.doi.org/10.1152/jn.00918.2015","http://dx.doi.org/10.1152/jn.00918.2015")</f>
        <v>http://dx.doi.org/10.1152/jn.00918.2015</v>
      </c>
      <c r="AF11" t="s">
        <v>42</v>
      </c>
      <c r="AG11" t="s">
        <v>42</v>
      </c>
      <c r="AH11" t="s">
        <v>42</v>
      </c>
      <c r="AI11" t="s">
        <v>42</v>
      </c>
      <c r="AJ11" t="s">
        <v>42</v>
      </c>
      <c r="AK11" t="s">
        <v>210</v>
      </c>
      <c r="AL11" t="s">
        <v>59</v>
      </c>
      <c r="AM11" t="s">
        <v>211</v>
      </c>
      <c r="AN11" t="str">
        <f>HYPERLINK("https%3A%2F%2Fwww.webofscience.com%2Fwos%2Fwoscc%2Ffull-record%2FWOS:000376057400022","View Full Record in Web of Science")</f>
        <v>View Full Record in Web of Science</v>
      </c>
    </row>
    <row r="12" spans="1:40">
      <c r="A12" t="s">
        <v>61</v>
      </c>
      <c r="B12" t="s">
        <v>212</v>
      </c>
      <c r="C12" t="s">
        <v>42</v>
      </c>
      <c r="D12" t="s">
        <v>213</v>
      </c>
      <c r="E12" t="s">
        <v>214</v>
      </c>
      <c r="F12" t="s">
        <v>215</v>
      </c>
      <c r="G12" t="s">
        <v>46</v>
      </c>
      <c r="H12" t="s">
        <v>42</v>
      </c>
      <c r="I12" t="s">
        <v>47</v>
      </c>
      <c r="J12" t="s">
        <v>42</v>
      </c>
      <c r="K12" t="s">
        <v>216</v>
      </c>
      <c r="L12" t="s">
        <v>217</v>
      </c>
      <c r="M12" t="s">
        <v>218</v>
      </c>
      <c r="N12" t="s">
        <v>219</v>
      </c>
      <c r="O12" t="s">
        <v>220</v>
      </c>
      <c r="P12" t="s">
        <v>221</v>
      </c>
      <c r="Q12" t="s">
        <v>222</v>
      </c>
      <c r="R12" t="s">
        <v>223</v>
      </c>
      <c r="S12" t="s">
        <v>42</v>
      </c>
      <c r="T12">
        <v>171</v>
      </c>
      <c r="U12">
        <v>153</v>
      </c>
      <c r="V12">
        <v>160</v>
      </c>
      <c r="W12" t="s">
        <v>224</v>
      </c>
      <c r="X12">
        <v>2023</v>
      </c>
      <c r="Y12">
        <v>7</v>
      </c>
      <c r="Z12">
        <v>4</v>
      </c>
      <c r="AA12">
        <v>443</v>
      </c>
      <c r="AB12">
        <v>455</v>
      </c>
      <c r="AC12" t="s">
        <v>42</v>
      </c>
      <c r="AD12" t="s">
        <v>225</v>
      </c>
      <c r="AE12" s="1" t="str">
        <f>HYPERLINK("http://dx.doi.org/10.1038/s41551-020-00630-8","http://dx.doi.org/10.1038/s41551-020-00630-8")</f>
        <v>http://dx.doi.org/10.1038/s41551-020-00630-8</v>
      </c>
      <c r="AF12" t="s">
        <v>42</v>
      </c>
      <c r="AG12" t="s">
        <v>226</v>
      </c>
      <c r="AH12" t="s">
        <v>42</v>
      </c>
      <c r="AI12" t="s">
        <v>42</v>
      </c>
      <c r="AJ12" t="s">
        <v>42</v>
      </c>
      <c r="AK12" t="s">
        <v>227</v>
      </c>
      <c r="AL12" t="s">
        <v>59</v>
      </c>
      <c r="AM12" t="s">
        <v>228</v>
      </c>
      <c r="AN12" t="str">
        <f>HYPERLINK("https%3A%2F%2Fwww.webofscience.com%2Fwos%2Fwoscc%2Ffull-record%2FWOS:000592005200001","View Full Record in Web of Science")</f>
        <v>View Full Record in Web of Science</v>
      </c>
    </row>
    <row r="13" spans="1:40">
      <c r="A13" t="s">
        <v>61</v>
      </c>
      <c r="B13" t="s">
        <v>229</v>
      </c>
      <c r="C13" t="s">
        <v>42</v>
      </c>
      <c r="D13" t="s">
        <v>230</v>
      </c>
      <c r="E13" t="s">
        <v>231</v>
      </c>
      <c r="F13" t="s">
        <v>181</v>
      </c>
      <c r="G13" t="s">
        <v>46</v>
      </c>
      <c r="H13" t="s">
        <v>42</v>
      </c>
      <c r="I13" t="s">
        <v>47</v>
      </c>
      <c r="J13" t="s">
        <v>232</v>
      </c>
      <c r="K13" t="s">
        <v>233</v>
      </c>
      <c r="L13" t="s">
        <v>234</v>
      </c>
      <c r="M13" t="s">
        <v>235</v>
      </c>
      <c r="N13" t="s">
        <v>236</v>
      </c>
      <c r="O13" t="s">
        <v>237</v>
      </c>
      <c r="P13" t="s">
        <v>238</v>
      </c>
      <c r="Q13" t="s">
        <v>239</v>
      </c>
      <c r="R13" t="s">
        <v>240</v>
      </c>
      <c r="S13" t="s">
        <v>42</v>
      </c>
      <c r="T13">
        <v>144</v>
      </c>
      <c r="U13">
        <v>149</v>
      </c>
      <c r="V13">
        <v>155</v>
      </c>
      <c r="W13" t="s">
        <v>241</v>
      </c>
      <c r="X13">
        <v>2018</v>
      </c>
      <c r="Y13">
        <v>12</v>
      </c>
      <c r="Z13" t="s">
        <v>42</v>
      </c>
      <c r="AA13" t="s">
        <v>42</v>
      </c>
      <c r="AB13" t="s">
        <v>42</v>
      </c>
      <c r="AC13">
        <v>312</v>
      </c>
      <c r="AD13" t="s">
        <v>242</v>
      </c>
      <c r="AE13" s="1" t="str">
        <f>HYPERLINK("http://dx.doi.org/10.3389/fnhum.2018.00312","http://dx.doi.org/10.3389/fnhum.2018.00312")</f>
        <v>http://dx.doi.org/10.3389/fnhum.2018.00312</v>
      </c>
      <c r="AF13" t="s">
        <v>42</v>
      </c>
      <c r="AG13" t="s">
        <v>42</v>
      </c>
      <c r="AH13" t="s">
        <v>42</v>
      </c>
      <c r="AI13" t="s">
        <v>42</v>
      </c>
      <c r="AJ13" t="s">
        <v>42</v>
      </c>
      <c r="AK13" t="s">
        <v>193</v>
      </c>
      <c r="AL13" t="s">
        <v>59</v>
      </c>
      <c r="AM13" t="s">
        <v>243</v>
      </c>
      <c r="AN13" t="str">
        <f>HYPERLINK("https%3A%2F%2Fwww.webofscience.com%2Fwos%2Fwoscc%2Ffull-record%2FWOS:000440825700001","View Full Record in Web of Science")</f>
        <v>View Full Record in Web of Science</v>
      </c>
    </row>
    <row r="14" spans="1:40">
      <c r="A14" t="s">
        <v>244</v>
      </c>
      <c r="B14" t="s">
        <v>245</v>
      </c>
      <c r="C14" t="s">
        <v>42</v>
      </c>
      <c r="D14" t="s">
        <v>246</v>
      </c>
      <c r="E14" t="s">
        <v>247</v>
      </c>
      <c r="F14" t="s">
        <v>248</v>
      </c>
      <c r="G14" t="s">
        <v>46</v>
      </c>
      <c r="H14" t="s">
        <v>42</v>
      </c>
      <c r="I14" t="s">
        <v>249</v>
      </c>
      <c r="J14" t="s">
        <v>42</v>
      </c>
      <c r="K14" t="s">
        <v>250</v>
      </c>
      <c r="L14" t="s">
        <v>251</v>
      </c>
      <c r="M14" t="s">
        <v>252</v>
      </c>
      <c r="N14" t="s">
        <v>253</v>
      </c>
      <c r="O14" t="s">
        <v>254</v>
      </c>
      <c r="P14" t="s">
        <v>255</v>
      </c>
      <c r="Q14" t="s">
        <v>256</v>
      </c>
      <c r="R14" t="s">
        <v>257</v>
      </c>
      <c r="S14" t="s">
        <v>42</v>
      </c>
      <c r="T14">
        <v>61</v>
      </c>
      <c r="U14">
        <v>143</v>
      </c>
      <c r="V14">
        <v>152</v>
      </c>
      <c r="W14" t="s">
        <v>258</v>
      </c>
      <c r="X14">
        <v>2017</v>
      </c>
      <c r="Y14">
        <v>15</v>
      </c>
      <c r="Z14">
        <v>1</v>
      </c>
      <c r="AA14" t="s">
        <v>42</v>
      </c>
      <c r="AB14" t="s">
        <v>42</v>
      </c>
      <c r="AC14" t="s">
        <v>259</v>
      </c>
      <c r="AD14" t="s">
        <v>260</v>
      </c>
      <c r="AE14" s="1" t="str">
        <f>HYPERLINK("http://dx.doi.org/10.1371/journal.pbio.1002593","http://dx.doi.org/10.1371/journal.pbio.1002593")</f>
        <v>http://dx.doi.org/10.1371/journal.pbio.1002593</v>
      </c>
      <c r="AF14" t="s">
        <v>42</v>
      </c>
      <c r="AG14" t="s">
        <v>42</v>
      </c>
      <c r="AH14" t="s">
        <v>42</v>
      </c>
      <c r="AI14" t="s">
        <v>42</v>
      </c>
      <c r="AJ14" t="s">
        <v>42</v>
      </c>
      <c r="AK14" t="s">
        <v>261</v>
      </c>
      <c r="AL14" t="s">
        <v>59</v>
      </c>
      <c r="AM14" t="s">
        <v>262</v>
      </c>
      <c r="AN14" t="str">
        <f>HYPERLINK("https%3A%2F%2Fwww.webofscience.com%2Fwos%2Fwoscc%2Ffull-record%2FWOS:000393787500011","View Full Record in Web of Science")</f>
        <v>View Full Record in Web of Science</v>
      </c>
    </row>
    <row r="15" spans="1:40">
      <c r="A15" t="s">
        <v>61</v>
      </c>
      <c r="B15" t="s">
        <v>263</v>
      </c>
      <c r="C15" t="s">
        <v>42</v>
      </c>
      <c r="D15" t="s">
        <v>264</v>
      </c>
      <c r="E15" t="s">
        <v>265</v>
      </c>
      <c r="F15" t="s">
        <v>266</v>
      </c>
      <c r="G15" t="s">
        <v>46</v>
      </c>
      <c r="H15" t="s">
        <v>42</v>
      </c>
      <c r="I15" t="s">
        <v>84</v>
      </c>
      <c r="J15" t="s">
        <v>267</v>
      </c>
      <c r="K15" t="s">
        <v>42</v>
      </c>
      <c r="L15" t="s">
        <v>268</v>
      </c>
      <c r="M15" t="s">
        <v>269</v>
      </c>
      <c r="N15" t="s">
        <v>270</v>
      </c>
      <c r="O15" t="s">
        <v>271</v>
      </c>
      <c r="P15" t="s">
        <v>272</v>
      </c>
      <c r="Q15" t="s">
        <v>273</v>
      </c>
      <c r="R15" t="s">
        <v>274</v>
      </c>
      <c r="S15" t="s">
        <v>42</v>
      </c>
      <c r="T15">
        <v>39</v>
      </c>
      <c r="U15">
        <v>132</v>
      </c>
      <c r="V15">
        <v>142</v>
      </c>
      <c r="W15" t="s">
        <v>275</v>
      </c>
      <c r="X15">
        <v>2019</v>
      </c>
      <c r="Y15">
        <v>19</v>
      </c>
      <c r="Z15">
        <v>1</v>
      </c>
      <c r="AA15" t="s">
        <v>42</v>
      </c>
      <c r="AB15" t="s">
        <v>42</v>
      </c>
      <c r="AC15">
        <v>210</v>
      </c>
      <c r="AD15" t="s">
        <v>276</v>
      </c>
      <c r="AE15" s="1" t="str">
        <f>HYPERLINK("http://dx.doi.org/10.3390/s19010210","http://dx.doi.org/10.3390/s19010210")</f>
        <v>http://dx.doi.org/10.3390/s19010210</v>
      </c>
      <c r="AF15" t="s">
        <v>42</v>
      </c>
      <c r="AG15" t="s">
        <v>42</v>
      </c>
      <c r="AI15" t="s">
        <v>42</v>
      </c>
      <c r="AJ15" t="s">
        <v>42</v>
      </c>
      <c r="AK15" t="s">
        <v>277</v>
      </c>
      <c r="AL15" t="s">
        <v>59</v>
      </c>
      <c r="AM15" t="s">
        <v>278</v>
      </c>
      <c r="AN15" t="str">
        <f>HYPERLINK("https%3A%2F%2Fwww.webofscience.com%2Fwos%2Fwoscc%2Ffull-record%2FWOS:000458574600210","View Full Record in Web of Science")</f>
        <v>View Full Record in Web of Science</v>
      </c>
    </row>
    <row r="16" spans="1:40">
      <c r="A16" t="s">
        <v>279</v>
      </c>
      <c r="B16" t="s">
        <v>280</v>
      </c>
      <c r="C16" t="s">
        <v>42</v>
      </c>
      <c r="D16" t="s">
        <v>281</v>
      </c>
      <c r="E16" t="s">
        <v>282</v>
      </c>
      <c r="F16" t="s">
        <v>283</v>
      </c>
      <c r="G16" t="s">
        <v>46</v>
      </c>
      <c r="H16" t="s">
        <v>42</v>
      </c>
      <c r="I16" t="s">
        <v>84</v>
      </c>
      <c r="J16" t="s">
        <v>284</v>
      </c>
      <c r="K16" t="s">
        <v>285</v>
      </c>
      <c r="L16" t="s">
        <v>286</v>
      </c>
      <c r="M16" t="s">
        <v>287</v>
      </c>
      <c r="N16" t="s">
        <v>288</v>
      </c>
      <c r="O16" t="s">
        <v>289</v>
      </c>
      <c r="P16" t="s">
        <v>290</v>
      </c>
      <c r="Q16" t="s">
        <v>291</v>
      </c>
      <c r="R16" t="s">
        <v>292</v>
      </c>
      <c r="S16" t="s">
        <v>42</v>
      </c>
      <c r="T16">
        <v>59</v>
      </c>
      <c r="U16">
        <v>129</v>
      </c>
      <c r="V16">
        <v>146</v>
      </c>
      <c r="W16" t="s">
        <v>293</v>
      </c>
      <c r="X16">
        <v>2015</v>
      </c>
      <c r="Y16">
        <v>114</v>
      </c>
      <c r="Z16" t="s">
        <v>42</v>
      </c>
      <c r="AA16">
        <v>438</v>
      </c>
      <c r="AB16">
        <v>447</v>
      </c>
      <c r="AC16" t="s">
        <v>42</v>
      </c>
      <c r="AD16" t="s">
        <v>294</v>
      </c>
      <c r="AE16" s="1" t="str">
        <f>HYPERLINK("http://dx.doi.org/10.1016/j.neuroimage.2015.04.020","http://dx.doi.org/10.1016/j.neuroimage.2015.04.020")</f>
        <v>http://dx.doi.org/10.1016/j.neuroimage.2015.04.020</v>
      </c>
      <c r="AF16" t="s">
        <v>42</v>
      </c>
      <c r="AG16" t="s">
        <v>42</v>
      </c>
      <c r="AH16" t="s">
        <v>42</v>
      </c>
      <c r="AI16" t="s">
        <v>42</v>
      </c>
      <c r="AJ16" t="s">
        <v>42</v>
      </c>
      <c r="AK16" t="s">
        <v>295</v>
      </c>
      <c r="AL16" t="s">
        <v>59</v>
      </c>
      <c r="AM16" t="s">
        <v>296</v>
      </c>
      <c r="AN16" t="str">
        <f>HYPERLINK("https%3A%2F%2Fwww.webofscience.com%2Fwos%2Fwoscc%2Ffull-record%2FWOS:000355002900039","View Full Record in Web of Science")</f>
        <v>View Full Record in Web of Science</v>
      </c>
    </row>
    <row r="17" spans="1:40">
      <c r="A17" t="s">
        <v>61</v>
      </c>
      <c r="B17" t="s">
        <v>297</v>
      </c>
      <c r="C17" t="s">
        <v>42</v>
      </c>
      <c r="D17" t="s">
        <v>298</v>
      </c>
      <c r="E17" t="s">
        <v>299</v>
      </c>
      <c r="F17" t="s">
        <v>300</v>
      </c>
      <c r="G17" t="s">
        <v>46</v>
      </c>
      <c r="H17" t="s">
        <v>42</v>
      </c>
      <c r="I17" t="s">
        <v>47</v>
      </c>
      <c r="J17" t="s">
        <v>301</v>
      </c>
      <c r="K17" t="s">
        <v>302</v>
      </c>
      <c r="L17" t="s">
        <v>303</v>
      </c>
      <c r="M17" t="s">
        <v>304</v>
      </c>
      <c r="N17" t="s">
        <v>305</v>
      </c>
      <c r="O17" t="s">
        <v>306</v>
      </c>
      <c r="P17" t="s">
        <v>307</v>
      </c>
      <c r="Q17" t="s">
        <v>308</v>
      </c>
      <c r="R17" t="s">
        <v>309</v>
      </c>
      <c r="S17" t="s">
        <v>42</v>
      </c>
      <c r="T17">
        <v>124</v>
      </c>
      <c r="U17">
        <v>125</v>
      </c>
      <c r="V17">
        <v>136</v>
      </c>
      <c r="W17" t="s">
        <v>310</v>
      </c>
      <c r="X17">
        <v>2021</v>
      </c>
      <c r="Y17">
        <v>18</v>
      </c>
      <c r="Z17">
        <v>1</v>
      </c>
      <c r="AA17" t="s">
        <v>42</v>
      </c>
      <c r="AB17" t="s">
        <v>42</v>
      </c>
      <c r="AC17">
        <v>15</v>
      </c>
      <c r="AD17" t="s">
        <v>311</v>
      </c>
      <c r="AE17" s="1" t="str">
        <f>HYPERLINK("http://dx.doi.org/10.1186/s12984-021-00820-8","http://dx.doi.org/10.1186/s12984-021-00820-8")</f>
        <v>http://dx.doi.org/10.1186/s12984-021-00820-8</v>
      </c>
      <c r="AF17" t="s">
        <v>42</v>
      </c>
      <c r="AG17" t="s">
        <v>42</v>
      </c>
      <c r="AH17" t="s">
        <v>42</v>
      </c>
      <c r="AI17" t="s">
        <v>42</v>
      </c>
      <c r="AJ17" t="s">
        <v>42</v>
      </c>
      <c r="AK17" t="s">
        <v>312</v>
      </c>
      <c r="AL17" t="s">
        <v>59</v>
      </c>
      <c r="AM17" t="s">
        <v>313</v>
      </c>
      <c r="AN17" t="str">
        <f>HYPERLINK("https%3A%2F%2Fwww.webofscience.com%2Fwos%2Fwoscc%2Ffull-record%2FWOS:000613370800002","View Full Record in Web of Science")</f>
        <v>View Full Record in Web of Science</v>
      </c>
    </row>
    <row r="18" spans="1:40">
      <c r="A18" t="s">
        <v>314</v>
      </c>
      <c r="B18" t="s">
        <v>315</v>
      </c>
      <c r="C18" t="s">
        <v>42</v>
      </c>
      <c r="D18" t="s">
        <v>316</v>
      </c>
      <c r="E18" t="s">
        <v>317</v>
      </c>
      <c r="F18" t="s">
        <v>318</v>
      </c>
      <c r="G18" t="s">
        <v>46</v>
      </c>
      <c r="H18" t="s">
        <v>42</v>
      </c>
      <c r="I18" t="s">
        <v>84</v>
      </c>
      <c r="J18" t="s">
        <v>319</v>
      </c>
      <c r="K18" t="s">
        <v>320</v>
      </c>
      <c r="L18" t="s">
        <v>321</v>
      </c>
      <c r="M18" t="s">
        <v>322</v>
      </c>
      <c r="N18" t="s">
        <v>323</v>
      </c>
      <c r="O18" t="s">
        <v>324</v>
      </c>
      <c r="P18" t="s">
        <v>325</v>
      </c>
      <c r="Q18" t="s">
        <v>326</v>
      </c>
      <c r="R18" t="s">
        <v>327</v>
      </c>
      <c r="S18" t="s">
        <v>42</v>
      </c>
      <c r="T18">
        <v>72</v>
      </c>
      <c r="U18">
        <v>125</v>
      </c>
      <c r="V18">
        <v>128</v>
      </c>
      <c r="W18" t="s">
        <v>328</v>
      </c>
      <c r="X18">
        <v>2018</v>
      </c>
      <c r="Y18">
        <v>26</v>
      </c>
      <c r="Z18">
        <v>7</v>
      </c>
      <c r="AA18">
        <v>1443</v>
      </c>
      <c r="AB18">
        <v>1459</v>
      </c>
      <c r="AC18" t="s">
        <v>42</v>
      </c>
      <c r="AD18" t="s">
        <v>329</v>
      </c>
      <c r="AE18" s="1" t="str">
        <f>HYPERLINK("http://dx.doi.org/10.1109/TNSRE.2018.2839116","http://dx.doi.org/10.1109/TNSRE.2018.2839116")</f>
        <v>http://dx.doi.org/10.1109/TNSRE.2018.2839116</v>
      </c>
      <c r="AF18" t="s">
        <v>42</v>
      </c>
      <c r="AG18" t="s">
        <v>42</v>
      </c>
      <c r="AH18" t="s">
        <v>42</v>
      </c>
      <c r="AI18" t="s">
        <v>42</v>
      </c>
      <c r="AJ18" t="s">
        <v>42</v>
      </c>
      <c r="AK18" t="s">
        <v>330</v>
      </c>
      <c r="AL18" t="s">
        <v>59</v>
      </c>
      <c r="AM18" t="s">
        <v>331</v>
      </c>
      <c r="AN18" t="str">
        <f>HYPERLINK("https%3A%2F%2Fwww.webofscience.com%2Fwos%2Fwoscc%2Ffull-record%2FWOS:000438079200015","View Full Record in Web of Science")</f>
        <v>View Full Record in Web of Science</v>
      </c>
    </row>
    <row r="19" spans="1:40">
      <c r="A19" t="s">
        <v>61</v>
      </c>
      <c r="B19" t="s">
        <v>332</v>
      </c>
      <c r="C19" t="s">
        <v>42</v>
      </c>
      <c r="D19" t="s">
        <v>333</v>
      </c>
      <c r="E19" t="s">
        <v>334</v>
      </c>
      <c r="F19" t="s">
        <v>149</v>
      </c>
      <c r="G19" t="s">
        <v>46</v>
      </c>
      <c r="H19" t="s">
        <v>42</v>
      </c>
      <c r="I19" t="s">
        <v>84</v>
      </c>
      <c r="J19" t="s">
        <v>335</v>
      </c>
      <c r="K19" t="s">
        <v>336</v>
      </c>
      <c r="L19" t="s">
        <v>337</v>
      </c>
      <c r="M19" t="s">
        <v>338</v>
      </c>
      <c r="N19" t="s">
        <v>339</v>
      </c>
      <c r="O19" t="s">
        <v>340</v>
      </c>
      <c r="P19" t="s">
        <v>341</v>
      </c>
      <c r="Q19" t="s">
        <v>342</v>
      </c>
      <c r="R19" t="s">
        <v>343</v>
      </c>
      <c r="S19" t="s">
        <v>42</v>
      </c>
      <c r="T19">
        <v>85</v>
      </c>
      <c r="U19">
        <v>116</v>
      </c>
      <c r="V19">
        <v>130</v>
      </c>
      <c r="W19" t="s">
        <v>344</v>
      </c>
      <c r="X19">
        <v>2016</v>
      </c>
      <c r="Y19">
        <v>10</v>
      </c>
      <c r="Z19" t="s">
        <v>42</v>
      </c>
      <c r="AA19" t="s">
        <v>42</v>
      </c>
      <c r="AB19" t="s">
        <v>42</v>
      </c>
      <c r="AC19">
        <v>122</v>
      </c>
      <c r="AD19" t="s">
        <v>345</v>
      </c>
      <c r="AE19" s="1" t="str">
        <f>HYPERLINK("http://dx.doi.org/10.3389/fnins.2016.00122","http://dx.doi.org/10.3389/fnins.2016.00122")</f>
        <v>http://dx.doi.org/10.3389/fnins.2016.00122</v>
      </c>
      <c r="AF19" t="s">
        <v>42</v>
      </c>
      <c r="AG19" t="s">
        <v>42</v>
      </c>
      <c r="AH19" t="s">
        <v>42</v>
      </c>
      <c r="AI19" t="s">
        <v>42</v>
      </c>
      <c r="AJ19" t="s">
        <v>42</v>
      </c>
      <c r="AK19" t="s">
        <v>58</v>
      </c>
      <c r="AL19" t="s">
        <v>59</v>
      </c>
      <c r="AM19" t="s">
        <v>346</v>
      </c>
      <c r="AN19" t="str">
        <f>HYPERLINK("https%3A%2F%2Fwww.webofscience.com%2Fwos%2Fwoscc%2Ffull-record%2FWOS:000373036800001","View Full Record in Web of Science")</f>
        <v>View Full Record in Web of Science</v>
      </c>
    </row>
    <row r="20" spans="1:40">
      <c r="A20" t="s">
        <v>61</v>
      </c>
      <c r="B20" t="s">
        <v>347</v>
      </c>
      <c r="C20" t="s">
        <v>42</v>
      </c>
      <c r="D20" t="s">
        <v>348</v>
      </c>
      <c r="E20" t="s">
        <v>349</v>
      </c>
      <c r="F20" t="s">
        <v>350</v>
      </c>
      <c r="G20" t="s">
        <v>46</v>
      </c>
      <c r="H20" t="s">
        <v>42</v>
      </c>
      <c r="I20" t="s">
        <v>47</v>
      </c>
      <c r="J20" t="s">
        <v>351</v>
      </c>
      <c r="K20" t="s">
        <v>352</v>
      </c>
      <c r="L20" t="s">
        <v>353</v>
      </c>
      <c r="M20" t="s">
        <v>354</v>
      </c>
      <c r="N20" t="s">
        <v>355</v>
      </c>
      <c r="O20" t="s">
        <v>356</v>
      </c>
      <c r="P20" t="s">
        <v>357</v>
      </c>
      <c r="Q20" t="s">
        <v>358</v>
      </c>
      <c r="R20" t="s">
        <v>359</v>
      </c>
      <c r="S20" t="s">
        <v>42</v>
      </c>
      <c r="T20">
        <v>817</v>
      </c>
      <c r="U20">
        <v>109</v>
      </c>
      <c r="V20">
        <v>110</v>
      </c>
      <c r="W20" t="s">
        <v>360</v>
      </c>
      <c r="X20">
        <v>2021</v>
      </c>
      <c r="Y20">
        <v>918</v>
      </c>
      <c r="Z20" t="s">
        <v>42</v>
      </c>
      <c r="AA20">
        <v>1</v>
      </c>
      <c r="AB20">
        <v>133</v>
      </c>
      <c r="AC20" t="s">
        <v>42</v>
      </c>
      <c r="AD20" t="s">
        <v>361</v>
      </c>
      <c r="AE20" s="1" t="str">
        <f>HYPERLINK("http://dx.doi.org/10.1016/j.physrep.2021.03.002","http://dx.doi.org/10.1016/j.physrep.2021.03.002")</f>
        <v>http://dx.doi.org/10.1016/j.physrep.2021.03.002</v>
      </c>
      <c r="AF20" t="s">
        <v>42</v>
      </c>
      <c r="AG20" t="s">
        <v>362</v>
      </c>
      <c r="AH20" t="s">
        <v>42</v>
      </c>
      <c r="AI20" t="s">
        <v>42</v>
      </c>
      <c r="AJ20" t="s">
        <v>42</v>
      </c>
      <c r="AK20" t="s">
        <v>363</v>
      </c>
      <c r="AL20" t="s">
        <v>59</v>
      </c>
      <c r="AM20" t="s">
        <v>364</v>
      </c>
      <c r="AN20" t="str">
        <f>HYPERLINK("https%3A%2F%2Fwww.webofscience.com%2Fwos%2Fwoscc%2Ffull-record%2FWOS:000659886000001","View Full Record in Web of Science")</f>
        <v>View Full Record in Web of Science</v>
      </c>
    </row>
    <row r="21" spans="1:40">
      <c r="A21" t="s">
        <v>279</v>
      </c>
      <c r="B21" t="s">
        <v>365</v>
      </c>
      <c r="C21" t="s">
        <v>42</v>
      </c>
      <c r="D21" t="s">
        <v>366</v>
      </c>
      <c r="E21" t="s">
        <v>367</v>
      </c>
      <c r="F21" t="s">
        <v>181</v>
      </c>
      <c r="G21" t="s">
        <v>46</v>
      </c>
      <c r="H21" t="s">
        <v>42</v>
      </c>
      <c r="I21" t="s">
        <v>84</v>
      </c>
      <c r="J21" t="s">
        <v>368</v>
      </c>
      <c r="K21" t="s">
        <v>369</v>
      </c>
      <c r="L21" t="s">
        <v>370</v>
      </c>
      <c r="M21" t="s">
        <v>371</v>
      </c>
      <c r="N21" t="s">
        <v>372</v>
      </c>
      <c r="O21" t="s">
        <v>373</v>
      </c>
      <c r="P21" t="s">
        <v>374</v>
      </c>
      <c r="Q21" t="s">
        <v>375</v>
      </c>
      <c r="R21" t="s">
        <v>376</v>
      </c>
      <c r="S21" t="s">
        <v>42</v>
      </c>
      <c r="T21">
        <v>70</v>
      </c>
      <c r="U21">
        <v>109</v>
      </c>
      <c r="V21">
        <v>119</v>
      </c>
      <c r="W21" t="s">
        <v>377</v>
      </c>
      <c r="X21">
        <v>2019</v>
      </c>
      <c r="Y21">
        <v>13</v>
      </c>
      <c r="Z21" t="s">
        <v>42</v>
      </c>
      <c r="AA21" t="s">
        <v>42</v>
      </c>
      <c r="AB21" t="s">
        <v>42</v>
      </c>
      <c r="AC21">
        <v>244</v>
      </c>
      <c r="AD21" t="s">
        <v>378</v>
      </c>
      <c r="AE21" s="1" t="str">
        <f>HYPERLINK("http://dx.doi.org/10.3389/fnhum.2019.00244","http://dx.doi.org/10.3389/fnhum.2019.00244")</f>
        <v>http://dx.doi.org/10.3389/fnhum.2019.00244</v>
      </c>
      <c r="AF21" t="s">
        <v>42</v>
      </c>
      <c r="AG21" t="s">
        <v>42</v>
      </c>
      <c r="AH21" t="s">
        <v>42</v>
      </c>
      <c r="AI21" t="s">
        <v>42</v>
      </c>
      <c r="AJ21" t="s">
        <v>42</v>
      </c>
      <c r="AK21" t="s">
        <v>193</v>
      </c>
      <c r="AL21" t="s">
        <v>59</v>
      </c>
      <c r="AM21" t="s">
        <v>379</v>
      </c>
      <c r="AN21" t="str">
        <f>HYPERLINK("https%3A%2F%2Fwww.webofscience.com%2Fwos%2Fwoscc%2Ffull-record%2FWOS:000475491900001","View Full Record in Web of Science")</f>
        <v>View Full Record in Web of Science</v>
      </c>
    </row>
    <row r="22" spans="1:40">
      <c r="A22" t="s">
        <v>61</v>
      </c>
      <c r="B22" t="s">
        <v>380</v>
      </c>
      <c r="C22" t="s">
        <v>42</v>
      </c>
      <c r="D22" t="s">
        <v>381</v>
      </c>
      <c r="E22" t="s">
        <v>382</v>
      </c>
      <c r="F22" t="s">
        <v>318</v>
      </c>
      <c r="G22" t="s">
        <v>46</v>
      </c>
      <c r="J22" t="s">
        <v>383</v>
      </c>
      <c r="K22" t="s">
        <v>384</v>
      </c>
      <c r="L22" t="s">
        <v>385</v>
      </c>
      <c r="N22" t="s">
        <v>386</v>
      </c>
      <c r="O22" t="s">
        <v>387</v>
      </c>
      <c r="P22" t="s">
        <v>388</v>
      </c>
      <c r="Q22" t="s">
        <v>42</v>
      </c>
      <c r="R22" t="s">
        <v>389</v>
      </c>
      <c r="S22" t="s">
        <v>42</v>
      </c>
      <c r="T22">
        <v>26</v>
      </c>
      <c r="U22">
        <v>108</v>
      </c>
      <c r="V22">
        <v>110</v>
      </c>
      <c r="W22" t="s">
        <v>56</v>
      </c>
      <c r="X22">
        <v>2015</v>
      </c>
      <c r="Y22">
        <v>23</v>
      </c>
      <c r="Z22">
        <v>5</v>
      </c>
      <c r="AA22">
        <v>867</v>
      </c>
      <c r="AB22">
        <v>876</v>
      </c>
      <c r="AC22" t="s">
        <v>42</v>
      </c>
      <c r="AD22" t="s">
        <v>390</v>
      </c>
      <c r="AE22" s="1" t="str">
        <f>HYPERLINK("http://dx.doi.org/10.1109/TNSRE.2014.2375879","http://dx.doi.org/10.1109/TNSRE.2014.2375879")</f>
        <v>http://dx.doi.org/10.1109/TNSRE.2014.2375879</v>
      </c>
      <c r="AF22" t="s">
        <v>42</v>
      </c>
      <c r="AG22" t="s">
        <v>42</v>
      </c>
      <c r="AH22" t="s">
        <v>42</v>
      </c>
      <c r="AI22" t="s">
        <v>42</v>
      </c>
      <c r="AJ22" t="s">
        <v>42</v>
      </c>
      <c r="AK22" t="s">
        <v>330</v>
      </c>
      <c r="AL22" t="s">
        <v>59</v>
      </c>
      <c r="AM22" t="s">
        <v>391</v>
      </c>
      <c r="AN22" t="str">
        <f>HYPERLINK("https%3A%2F%2Fwww.webofscience.com%2Fwos%2Fwoscc%2Ffull-record%2FWOS:000361317000015","View Full Record in Web of Science")</f>
        <v>View Full Record in Web of Science</v>
      </c>
    </row>
    <row r="23" spans="1:40">
      <c r="A23" t="s">
        <v>61</v>
      </c>
      <c r="B23" t="s">
        <v>392</v>
      </c>
      <c r="C23" t="s">
        <v>42</v>
      </c>
      <c r="D23" t="s">
        <v>393</v>
      </c>
      <c r="E23" t="s">
        <v>394</v>
      </c>
      <c r="F23" t="s">
        <v>395</v>
      </c>
      <c r="G23" t="s">
        <v>46</v>
      </c>
      <c r="H23" t="s">
        <v>42</v>
      </c>
      <c r="I23" t="s">
        <v>84</v>
      </c>
      <c r="J23" t="s">
        <v>396</v>
      </c>
      <c r="K23" t="s">
        <v>397</v>
      </c>
      <c r="L23" t="s">
        <v>398</v>
      </c>
      <c r="M23" t="s">
        <v>399</v>
      </c>
      <c r="N23" t="s">
        <v>400</v>
      </c>
      <c r="O23" t="s">
        <v>401</v>
      </c>
      <c r="P23" t="s">
        <v>402</v>
      </c>
      <c r="Q23" t="s">
        <v>403</v>
      </c>
      <c r="R23" t="s">
        <v>404</v>
      </c>
      <c r="S23" t="s">
        <v>42</v>
      </c>
      <c r="T23">
        <v>33</v>
      </c>
      <c r="U23">
        <v>108</v>
      </c>
      <c r="V23">
        <v>113</v>
      </c>
      <c r="W23" t="s">
        <v>258</v>
      </c>
      <c r="X23">
        <v>2015</v>
      </c>
      <c r="Y23">
        <v>126</v>
      </c>
      <c r="Z23">
        <v>1</v>
      </c>
      <c r="AA23">
        <v>154</v>
      </c>
      <c r="AB23">
        <v>159</v>
      </c>
      <c r="AC23" t="s">
        <v>42</v>
      </c>
      <c r="AD23" t="s">
        <v>405</v>
      </c>
      <c r="AE23" s="1" t="str">
        <f>HYPERLINK("http://dx.doi.org/10.1016/j.clinph.2014.05.003","http://dx.doi.org/10.1016/j.clinph.2014.05.003")</f>
        <v>http://dx.doi.org/10.1016/j.clinph.2014.05.003</v>
      </c>
      <c r="AF23" t="s">
        <v>42</v>
      </c>
      <c r="AG23" t="s">
        <v>42</v>
      </c>
      <c r="AH23" t="s">
        <v>42</v>
      </c>
      <c r="AI23" t="s">
        <v>42</v>
      </c>
      <c r="AJ23" t="s">
        <v>42</v>
      </c>
      <c r="AK23" t="s">
        <v>58</v>
      </c>
      <c r="AL23" t="s">
        <v>59</v>
      </c>
      <c r="AM23" t="s">
        <v>406</v>
      </c>
      <c r="AN23" t="str">
        <f>HYPERLINK("https%3A%2F%2Fwww.webofscience.com%2Fwos%2Fwoscc%2Ffull-record%2FWOS:000348561800021","View Full Record in Web of Science")</f>
        <v>View Full Record in Web of Science</v>
      </c>
    </row>
    <row r="24" spans="1:40">
      <c r="A24" t="s">
        <v>61</v>
      </c>
      <c r="B24" t="s">
        <v>407</v>
      </c>
      <c r="C24" t="s">
        <v>42</v>
      </c>
      <c r="D24" t="s">
        <v>408</v>
      </c>
      <c r="E24" t="s">
        <v>409</v>
      </c>
      <c r="F24" t="s">
        <v>410</v>
      </c>
      <c r="G24" t="s">
        <v>46</v>
      </c>
      <c r="H24" t="s">
        <v>42</v>
      </c>
      <c r="I24" t="s">
        <v>84</v>
      </c>
      <c r="J24" t="s">
        <v>411</v>
      </c>
      <c r="K24" t="s">
        <v>412</v>
      </c>
      <c r="L24" t="s">
        <v>413</v>
      </c>
      <c r="M24" t="s">
        <v>414</v>
      </c>
      <c r="N24" t="s">
        <v>415</v>
      </c>
      <c r="O24" t="s">
        <v>416</v>
      </c>
      <c r="P24" t="s">
        <v>417</v>
      </c>
      <c r="Q24" t="s">
        <v>418</v>
      </c>
      <c r="R24" t="s">
        <v>419</v>
      </c>
      <c r="S24" t="s">
        <v>42</v>
      </c>
      <c r="T24">
        <v>61</v>
      </c>
      <c r="U24">
        <v>104</v>
      </c>
      <c r="V24">
        <v>109</v>
      </c>
      <c r="W24" t="s">
        <v>420</v>
      </c>
      <c r="X24">
        <v>2015</v>
      </c>
      <c r="Y24">
        <v>103</v>
      </c>
      <c r="Z24">
        <v>6</v>
      </c>
      <c r="AA24">
        <v>944</v>
      </c>
      <c r="AB24">
        <v>953</v>
      </c>
      <c r="AC24" t="s">
        <v>42</v>
      </c>
      <c r="AD24" t="s">
        <v>421</v>
      </c>
      <c r="AE24" s="1" t="str">
        <f>HYPERLINK("http://dx.doi.org/10.1109/JPROC.2015.2415800","http://dx.doi.org/10.1109/JPROC.2015.2415800")</f>
        <v>http://dx.doi.org/10.1109/JPROC.2015.2415800</v>
      </c>
      <c r="AF24" t="s">
        <v>42</v>
      </c>
      <c r="AG24" t="s">
        <v>42</v>
      </c>
      <c r="AH24" t="s">
        <v>42</v>
      </c>
      <c r="AI24" t="s">
        <v>42</v>
      </c>
      <c r="AJ24" t="s">
        <v>42</v>
      </c>
      <c r="AK24" t="s">
        <v>227</v>
      </c>
      <c r="AL24" t="s">
        <v>59</v>
      </c>
      <c r="AM24" t="s">
        <v>422</v>
      </c>
      <c r="AN24" t="str">
        <f>HYPERLINK("https%3A%2F%2Fwww.webofscience.com%2Fwos%2Fwoscc%2Ffull-record%2FWOS:000355754000007","View Full Record in Web of Science")</f>
        <v>View Full Record in Web of Science</v>
      </c>
    </row>
    <row r="25" spans="1:40">
      <c r="A25" t="s">
        <v>61</v>
      </c>
      <c r="B25" t="s">
        <v>423</v>
      </c>
      <c r="C25" t="s">
        <v>42</v>
      </c>
      <c r="D25" t="s">
        <v>424</v>
      </c>
      <c r="E25" t="s">
        <v>425</v>
      </c>
      <c r="F25" t="s">
        <v>426</v>
      </c>
      <c r="G25" t="s">
        <v>46</v>
      </c>
      <c r="H25" t="s">
        <v>42</v>
      </c>
      <c r="I25" t="s">
        <v>84</v>
      </c>
      <c r="J25" t="s">
        <v>427</v>
      </c>
      <c r="K25" t="s">
        <v>428</v>
      </c>
      <c r="L25" t="s">
        <v>429</v>
      </c>
      <c r="M25" t="s">
        <v>430</v>
      </c>
      <c r="N25" t="s">
        <v>431</v>
      </c>
      <c r="O25" t="s">
        <v>432</v>
      </c>
      <c r="P25" t="s">
        <v>433</v>
      </c>
      <c r="Q25" t="s">
        <v>434</v>
      </c>
      <c r="R25" t="s">
        <v>435</v>
      </c>
      <c r="S25" t="s">
        <v>42</v>
      </c>
      <c r="T25">
        <v>98</v>
      </c>
      <c r="U25">
        <v>103</v>
      </c>
      <c r="V25">
        <v>113</v>
      </c>
      <c r="W25" t="s">
        <v>143</v>
      </c>
      <c r="X25">
        <v>2020</v>
      </c>
      <c r="Y25">
        <v>67</v>
      </c>
      <c r="Z25">
        <v>12</v>
      </c>
      <c r="AA25">
        <v>3339</v>
      </c>
      <c r="AB25">
        <v>3351</v>
      </c>
      <c r="AC25" t="s">
        <v>42</v>
      </c>
      <c r="AD25" t="s">
        <v>436</v>
      </c>
      <c r="AE25" s="1" t="str">
        <f>HYPERLINK("http://dx.doi.org/10.1109/TBME.2020.2984003","http://dx.doi.org/10.1109/TBME.2020.2984003")</f>
        <v>http://dx.doi.org/10.1109/TBME.2020.2984003</v>
      </c>
      <c r="AF25" t="s">
        <v>42</v>
      </c>
      <c r="AG25" t="s">
        <v>42</v>
      </c>
      <c r="AH25" t="s">
        <v>42</v>
      </c>
      <c r="AI25" t="s">
        <v>42</v>
      </c>
      <c r="AJ25" t="s">
        <v>42</v>
      </c>
      <c r="AK25" t="s">
        <v>227</v>
      </c>
      <c r="AL25" t="s">
        <v>59</v>
      </c>
      <c r="AM25" t="s">
        <v>437</v>
      </c>
      <c r="AN25" t="str">
        <f>HYPERLINK("https%3A%2F%2Fwww.webofscience.com%2Fwos%2Fwoscc%2Ffull-record%2FWOS:000591819700007","View Full Record in Web of Science")</f>
        <v>View Full Record in Web of Science</v>
      </c>
    </row>
    <row r="26" spans="1:40">
      <c r="A26" t="s">
        <v>61</v>
      </c>
      <c r="B26" t="s">
        <v>438</v>
      </c>
      <c r="C26" t="s">
        <v>42</v>
      </c>
      <c r="D26" t="s">
        <v>439</v>
      </c>
      <c r="E26" t="s">
        <v>440</v>
      </c>
      <c r="F26" t="s">
        <v>441</v>
      </c>
      <c r="G26" t="s">
        <v>46</v>
      </c>
      <c r="H26" t="s">
        <v>42</v>
      </c>
      <c r="I26" t="s">
        <v>84</v>
      </c>
      <c r="J26" t="s">
        <v>42</v>
      </c>
      <c r="K26" t="s">
        <v>442</v>
      </c>
      <c r="L26" t="s">
        <v>443</v>
      </c>
      <c r="M26" t="s">
        <v>444</v>
      </c>
      <c r="N26" t="s">
        <v>445</v>
      </c>
      <c r="O26" t="s">
        <v>446</v>
      </c>
      <c r="P26" t="s">
        <v>447</v>
      </c>
      <c r="Q26" t="s">
        <v>448</v>
      </c>
      <c r="R26" t="s">
        <v>449</v>
      </c>
      <c r="S26" t="s">
        <v>42</v>
      </c>
      <c r="T26">
        <v>90</v>
      </c>
      <c r="U26">
        <v>103</v>
      </c>
      <c r="V26">
        <v>105</v>
      </c>
      <c r="W26" t="s">
        <v>450</v>
      </c>
      <c r="X26">
        <v>2019</v>
      </c>
      <c r="Y26">
        <v>9</v>
      </c>
      <c r="Z26" t="s">
        <v>42</v>
      </c>
      <c r="AA26" t="s">
        <v>42</v>
      </c>
      <c r="AB26" t="s">
        <v>42</v>
      </c>
      <c r="AC26">
        <v>7134</v>
      </c>
      <c r="AD26" t="s">
        <v>451</v>
      </c>
      <c r="AE26" s="1" t="str">
        <f>HYPERLINK("http://dx.doi.org/10.1038/s41598-019-43594-9","http://dx.doi.org/10.1038/s41598-019-43594-9")</f>
        <v>http://dx.doi.org/10.1038/s41598-019-43594-9</v>
      </c>
      <c r="AF26" t="s">
        <v>42</v>
      </c>
      <c r="AG26" t="s">
        <v>42</v>
      </c>
      <c r="AH26" t="s">
        <v>42</v>
      </c>
      <c r="AI26" t="s">
        <v>42</v>
      </c>
      <c r="AJ26" t="s">
        <v>42</v>
      </c>
      <c r="AK26" t="s">
        <v>110</v>
      </c>
      <c r="AL26" t="s">
        <v>59</v>
      </c>
      <c r="AM26" t="s">
        <v>452</v>
      </c>
      <c r="AN26" t="str">
        <f>HYPERLINK("https%3A%2F%2Fwww.webofscience.com%2Fwos%2Fwoscc%2Ffull-record%2FWOS:000467538500014","View Full Record in Web of Science")</f>
        <v>View Full Record in Web of Science</v>
      </c>
    </row>
    <row r="27" spans="1:40">
      <c r="A27" t="s">
        <v>61</v>
      </c>
      <c r="B27" t="s">
        <v>453</v>
      </c>
      <c r="C27" t="s">
        <v>42</v>
      </c>
      <c r="D27" t="s">
        <v>454</v>
      </c>
      <c r="E27" t="s">
        <v>455</v>
      </c>
      <c r="F27" t="s">
        <v>181</v>
      </c>
      <c r="G27" t="s">
        <v>46</v>
      </c>
      <c r="H27" t="s">
        <v>42</v>
      </c>
      <c r="I27" t="s">
        <v>84</v>
      </c>
      <c r="J27" t="s">
        <v>456</v>
      </c>
      <c r="K27" t="s">
        <v>457</v>
      </c>
      <c r="L27" t="s">
        <v>458</v>
      </c>
      <c r="M27" t="s">
        <v>459</v>
      </c>
      <c r="N27" t="s">
        <v>460</v>
      </c>
      <c r="O27" t="s">
        <v>461</v>
      </c>
      <c r="P27" t="s">
        <v>462</v>
      </c>
      <c r="Q27" t="s">
        <v>463</v>
      </c>
      <c r="R27" t="s">
        <v>464</v>
      </c>
      <c r="S27" t="s">
        <v>42</v>
      </c>
      <c r="T27">
        <v>56</v>
      </c>
      <c r="U27">
        <v>101</v>
      </c>
      <c r="V27">
        <v>111</v>
      </c>
      <c r="W27" t="s">
        <v>465</v>
      </c>
      <c r="X27">
        <v>2019</v>
      </c>
      <c r="Y27">
        <v>13</v>
      </c>
      <c r="Z27" t="s">
        <v>42</v>
      </c>
      <c r="AA27" t="s">
        <v>42</v>
      </c>
      <c r="AB27" t="s">
        <v>42</v>
      </c>
      <c r="AC27">
        <v>210</v>
      </c>
      <c r="AD27" t="s">
        <v>466</v>
      </c>
      <c r="AE27" s="1" t="str">
        <f>HYPERLINK("http://dx.doi.org/10.3389/fnhum.2019.00210","http://dx.doi.org/10.3389/fnhum.2019.00210")</f>
        <v>http://dx.doi.org/10.3389/fnhum.2019.00210</v>
      </c>
      <c r="AF27" t="s">
        <v>42</v>
      </c>
      <c r="AG27" t="s">
        <v>42</v>
      </c>
      <c r="AH27" t="s">
        <v>42</v>
      </c>
      <c r="AI27" t="s">
        <v>42</v>
      </c>
      <c r="AJ27" t="s">
        <v>42</v>
      </c>
      <c r="AK27" t="s">
        <v>193</v>
      </c>
      <c r="AL27" t="s">
        <v>59</v>
      </c>
      <c r="AM27" t="s">
        <v>467</v>
      </c>
      <c r="AN27" t="str">
        <f>HYPERLINK("https%3A%2F%2Fwww.webofscience.com%2Fwos%2Fwoscc%2Ffull-record%2FWOS:000472155800001","View Full Record in Web of Science")</f>
        <v>View Full Record in Web of Science</v>
      </c>
    </row>
    <row r="28" spans="1:40">
      <c r="A28" t="s">
        <v>244</v>
      </c>
      <c r="B28" t="s">
        <v>468</v>
      </c>
      <c r="C28" t="s">
        <v>42</v>
      </c>
      <c r="D28" t="s">
        <v>469</v>
      </c>
      <c r="E28" t="s">
        <v>470</v>
      </c>
      <c r="F28" t="s">
        <v>471</v>
      </c>
      <c r="G28" t="s">
        <v>46</v>
      </c>
      <c r="H28" t="s">
        <v>42</v>
      </c>
      <c r="I28" t="s">
        <v>47</v>
      </c>
      <c r="J28" t="s">
        <v>472</v>
      </c>
      <c r="K28" t="s">
        <v>473</v>
      </c>
      <c r="L28" t="s">
        <v>474</v>
      </c>
      <c r="M28" t="s">
        <v>475</v>
      </c>
      <c r="N28" t="s">
        <v>476</v>
      </c>
      <c r="O28" t="s">
        <v>477</v>
      </c>
      <c r="P28" t="s">
        <v>478</v>
      </c>
      <c r="Q28" t="s">
        <v>479</v>
      </c>
      <c r="R28" t="s">
        <v>42</v>
      </c>
      <c r="S28" t="s">
        <v>42</v>
      </c>
      <c r="T28">
        <v>112</v>
      </c>
      <c r="U28">
        <v>101</v>
      </c>
      <c r="V28">
        <v>118</v>
      </c>
      <c r="W28" t="s">
        <v>480</v>
      </c>
      <c r="X28">
        <v>2019</v>
      </c>
      <c r="Y28">
        <v>10</v>
      </c>
      <c r="AA28" t="s">
        <v>42</v>
      </c>
      <c r="AB28" t="s">
        <v>42</v>
      </c>
      <c r="AC28">
        <v>58</v>
      </c>
      <c r="AD28" t="s">
        <v>481</v>
      </c>
      <c r="AF28" t="s">
        <v>42</v>
      </c>
      <c r="AG28" t="s">
        <v>42</v>
      </c>
      <c r="AH28" t="s">
        <v>42</v>
      </c>
      <c r="AI28" t="s">
        <v>42</v>
      </c>
      <c r="AJ28" t="s">
        <v>42</v>
      </c>
      <c r="AK28" t="s">
        <v>58</v>
      </c>
      <c r="AL28" t="s">
        <v>59</v>
      </c>
      <c r="AM28" t="s">
        <v>482</v>
      </c>
      <c r="AN28" t="str">
        <f>HYPERLINK("https%3A%2F%2Fwww.webofscience.com%2Fwos%2Fwoscc%2Ffull-record%2FWOS:000457805100002","View Full Record in Web of Science")</f>
        <v>View Full Record in Web of Science</v>
      </c>
    </row>
    <row r="29" spans="1:40">
      <c r="A29" t="s">
        <v>61</v>
      </c>
      <c r="B29" t="s">
        <v>483</v>
      </c>
      <c r="C29" t="s">
        <v>42</v>
      </c>
      <c r="D29" t="s">
        <v>484</v>
      </c>
      <c r="E29" t="s">
        <v>485</v>
      </c>
      <c r="F29" t="s">
        <v>486</v>
      </c>
      <c r="G29" t="s">
        <v>46</v>
      </c>
      <c r="H29" t="s">
        <v>42</v>
      </c>
      <c r="I29" t="s">
        <v>84</v>
      </c>
      <c r="J29" t="s">
        <v>487</v>
      </c>
      <c r="K29" t="s">
        <v>61</v>
      </c>
      <c r="L29" t="s">
        <v>488</v>
      </c>
      <c r="M29" t="s">
        <v>489</v>
      </c>
      <c r="N29" t="s">
        <v>490</v>
      </c>
      <c r="O29" t="s">
        <v>491</v>
      </c>
      <c r="P29" t="s">
        <v>492</v>
      </c>
      <c r="Q29" t="s">
        <v>493</v>
      </c>
      <c r="R29" t="s">
        <v>494</v>
      </c>
      <c r="S29" t="s">
        <v>42</v>
      </c>
      <c r="T29">
        <v>27</v>
      </c>
      <c r="U29">
        <v>99</v>
      </c>
      <c r="V29">
        <v>107</v>
      </c>
      <c r="W29" t="s">
        <v>495</v>
      </c>
      <c r="X29">
        <v>2015</v>
      </c>
      <c r="Y29">
        <v>151</v>
      </c>
      <c r="Z29" t="s">
        <v>42</v>
      </c>
      <c r="AA29">
        <v>116</v>
      </c>
      <c r="AB29">
        <v>121</v>
      </c>
      <c r="AC29" t="s">
        <v>42</v>
      </c>
      <c r="AD29" t="s">
        <v>496</v>
      </c>
      <c r="AE29" s="1" t="str">
        <f>HYPERLINK("http://dx.doi.org/10.1016/j.neucom.2014.09.078","http://dx.doi.org/10.1016/j.neucom.2014.09.078")</f>
        <v>http://dx.doi.org/10.1016/j.neucom.2014.09.078</v>
      </c>
      <c r="AF29" t="s">
        <v>42</v>
      </c>
      <c r="AG29" t="s">
        <v>42</v>
      </c>
      <c r="AH29" t="s">
        <v>42</v>
      </c>
      <c r="AI29" t="s">
        <v>42</v>
      </c>
      <c r="AJ29" t="s">
        <v>42</v>
      </c>
      <c r="AK29" t="s">
        <v>497</v>
      </c>
      <c r="AL29" t="s">
        <v>59</v>
      </c>
      <c r="AM29" t="s">
        <v>498</v>
      </c>
      <c r="AN29" t="str">
        <f>HYPERLINK("https%3A%2F%2Fwww.webofscience.com%2Fwos%2Fwoscc%2Ffull-record%2FWOS:000347753400014","View Full Record in Web of Science")</f>
        <v>View Full Record in Web of Science</v>
      </c>
    </row>
    <row r="30" spans="1:40">
      <c r="A30" t="s">
        <v>61</v>
      </c>
      <c r="B30" t="s">
        <v>499</v>
      </c>
      <c r="C30" t="s">
        <v>42</v>
      </c>
      <c r="D30" t="s">
        <v>500</v>
      </c>
      <c r="E30" t="s">
        <v>501</v>
      </c>
      <c r="F30" t="s">
        <v>149</v>
      </c>
      <c r="G30" t="s">
        <v>46</v>
      </c>
      <c r="H30" t="s">
        <v>42</v>
      </c>
      <c r="I30" t="s">
        <v>84</v>
      </c>
      <c r="J30" t="s">
        <v>502</v>
      </c>
      <c r="K30" t="s">
        <v>503</v>
      </c>
      <c r="L30" t="s">
        <v>504</v>
      </c>
      <c r="M30" t="s">
        <v>505</v>
      </c>
      <c r="N30" t="s">
        <v>506</v>
      </c>
      <c r="O30" t="s">
        <v>507</v>
      </c>
      <c r="P30" t="s">
        <v>508</v>
      </c>
      <c r="Q30" t="s">
        <v>509</v>
      </c>
      <c r="R30" t="s">
        <v>510</v>
      </c>
      <c r="S30" t="s">
        <v>42</v>
      </c>
      <c r="T30">
        <v>61</v>
      </c>
      <c r="U30">
        <v>98</v>
      </c>
      <c r="V30">
        <v>107</v>
      </c>
      <c r="W30" t="s">
        <v>511</v>
      </c>
      <c r="X30">
        <v>2016</v>
      </c>
      <c r="Y30">
        <v>10</v>
      </c>
      <c r="Z30" t="s">
        <v>42</v>
      </c>
      <c r="AA30" t="s">
        <v>42</v>
      </c>
      <c r="AB30" t="s">
        <v>42</v>
      </c>
      <c r="AC30">
        <v>359</v>
      </c>
      <c r="AD30" t="s">
        <v>512</v>
      </c>
      <c r="AE30" s="1" t="str">
        <f>HYPERLINK("http://dx.doi.org/10.3389/fnins.2016.00359","http://dx.doi.org/10.3389/fnins.2016.00359")</f>
        <v>http://dx.doi.org/10.3389/fnins.2016.00359</v>
      </c>
      <c r="AF30" t="s">
        <v>42</v>
      </c>
      <c r="AG30" t="s">
        <v>42</v>
      </c>
      <c r="AH30" t="s">
        <v>42</v>
      </c>
      <c r="AI30" t="s">
        <v>42</v>
      </c>
      <c r="AJ30" t="s">
        <v>42</v>
      </c>
      <c r="AK30" t="s">
        <v>58</v>
      </c>
      <c r="AL30" t="s">
        <v>59</v>
      </c>
      <c r="AM30" t="s">
        <v>513</v>
      </c>
      <c r="AN30" t="str">
        <f>HYPERLINK("https%3A%2F%2Fwww.webofscience.com%2Fwos%2Fwoscc%2Ffull-record%2FWOS:000381086500001","View Full Record in Web of Science")</f>
        <v>View Full Record in Web of Science</v>
      </c>
    </row>
    <row r="31" spans="1:40">
      <c r="A31" t="s">
        <v>61</v>
      </c>
      <c r="B31" t="s">
        <v>514</v>
      </c>
      <c r="C31" t="s">
        <v>42</v>
      </c>
      <c r="D31" t="s">
        <v>515</v>
      </c>
      <c r="E31" t="s">
        <v>516</v>
      </c>
      <c r="F31" t="s">
        <v>517</v>
      </c>
      <c r="G31" t="s">
        <v>46</v>
      </c>
      <c r="H31" t="s">
        <v>42</v>
      </c>
      <c r="I31" t="s">
        <v>84</v>
      </c>
      <c r="J31" t="s">
        <v>518</v>
      </c>
      <c r="K31" t="s">
        <v>519</v>
      </c>
      <c r="L31" t="s">
        <v>520</v>
      </c>
      <c r="M31" t="s">
        <v>521</v>
      </c>
      <c r="N31" t="s">
        <v>522</v>
      </c>
      <c r="O31" t="s">
        <v>523</v>
      </c>
      <c r="P31" t="s">
        <v>524</v>
      </c>
      <c r="Q31" t="s">
        <v>525</v>
      </c>
      <c r="R31" t="s">
        <v>526</v>
      </c>
      <c r="S31" t="s">
        <v>42</v>
      </c>
      <c r="T31">
        <v>48</v>
      </c>
      <c r="U31">
        <v>98</v>
      </c>
      <c r="V31">
        <v>110</v>
      </c>
      <c r="W31" t="s">
        <v>42</v>
      </c>
      <c r="X31">
        <v>2016</v>
      </c>
      <c r="Y31">
        <v>23</v>
      </c>
      <c r="Z31">
        <v>4</v>
      </c>
      <c r="AA31">
        <v>245</v>
      </c>
      <c r="AB31">
        <v>253</v>
      </c>
      <c r="AC31" t="s">
        <v>42</v>
      </c>
      <c r="AD31" t="s">
        <v>527</v>
      </c>
      <c r="AE31" s="1" t="str">
        <f>HYPERLINK("http://dx.doi.org/10.1080/10749357.2016.1141472","http://dx.doi.org/10.1080/10749357.2016.1141472")</f>
        <v>http://dx.doi.org/10.1080/10749357.2016.1141472</v>
      </c>
      <c r="AF31" t="s">
        <v>42</v>
      </c>
      <c r="AG31" t="s">
        <v>42</v>
      </c>
      <c r="AH31" t="s">
        <v>42</v>
      </c>
      <c r="AI31" t="s">
        <v>42</v>
      </c>
      <c r="AJ31" t="s">
        <v>42</v>
      </c>
      <c r="AK31" t="s">
        <v>528</v>
      </c>
      <c r="AL31" t="s">
        <v>59</v>
      </c>
      <c r="AM31" t="s">
        <v>529</v>
      </c>
      <c r="AN31" t="str">
        <f>HYPERLINK("https%3A%2F%2Fwww.webofscience.com%2Fwos%2Fwoscc%2Ffull-record%2FWOS:000379437000004","View Full Record in Web of Science")</f>
        <v>View Full Record in Web of Science</v>
      </c>
    </row>
    <row r="32" spans="1:40">
      <c r="A32" t="s">
        <v>61</v>
      </c>
      <c r="B32" t="s">
        <v>530</v>
      </c>
      <c r="C32" t="s">
        <v>42</v>
      </c>
      <c r="D32" t="s">
        <v>531</v>
      </c>
      <c r="E32" t="s">
        <v>532</v>
      </c>
      <c r="F32" t="s">
        <v>533</v>
      </c>
      <c r="G32" t="s">
        <v>46</v>
      </c>
      <c r="H32" t="s">
        <v>42</v>
      </c>
      <c r="I32" t="s">
        <v>47</v>
      </c>
      <c r="J32" t="s">
        <v>42</v>
      </c>
      <c r="K32" t="s">
        <v>534</v>
      </c>
      <c r="L32" t="s">
        <v>535</v>
      </c>
      <c r="M32" t="s">
        <v>536</v>
      </c>
      <c r="N32" t="s">
        <v>537</v>
      </c>
      <c r="O32" t="s">
        <v>538</v>
      </c>
      <c r="P32" t="s">
        <v>539</v>
      </c>
      <c r="Q32" t="s">
        <v>540</v>
      </c>
      <c r="R32" t="s">
        <v>541</v>
      </c>
      <c r="S32" t="s">
        <v>42</v>
      </c>
      <c r="T32">
        <v>70</v>
      </c>
      <c r="U32">
        <v>94</v>
      </c>
      <c r="V32">
        <v>102</v>
      </c>
      <c r="W32" t="s">
        <v>42</v>
      </c>
      <c r="X32">
        <v>2015</v>
      </c>
      <c r="Y32">
        <v>2015</v>
      </c>
      <c r="Z32" t="s">
        <v>42</v>
      </c>
      <c r="AA32" t="s">
        <v>42</v>
      </c>
      <c r="AB32" t="s">
        <v>42</v>
      </c>
      <c r="AC32">
        <v>346217</v>
      </c>
      <c r="AD32" t="s">
        <v>542</v>
      </c>
      <c r="AE32" s="1" t="str">
        <f>HYPERLINK("http://dx.doi.org/10.1155/2015/346217","http://dx.doi.org/10.1155/2015/346217")</f>
        <v>http://dx.doi.org/10.1155/2015/346217</v>
      </c>
      <c r="AF32" t="s">
        <v>42</v>
      </c>
      <c r="AG32" t="s">
        <v>42</v>
      </c>
      <c r="AH32" t="s">
        <v>42</v>
      </c>
      <c r="AI32" t="s">
        <v>42</v>
      </c>
      <c r="AJ32" t="s">
        <v>42</v>
      </c>
      <c r="AK32" t="s">
        <v>543</v>
      </c>
      <c r="AL32" t="s">
        <v>59</v>
      </c>
      <c r="AM32" t="s">
        <v>544</v>
      </c>
      <c r="AN32" t="str">
        <f>HYPERLINK("https%3A%2F%2Fwww.webofscience.com%2Fwos%2Fwoscc%2Ffull-record%2FWOS:000367978500001","View Full Record in Web of Science")</f>
        <v>View Full Record in Web of Science</v>
      </c>
    </row>
    <row r="33" spans="1:40">
      <c r="A33" t="s">
        <v>61</v>
      </c>
      <c r="B33" t="s">
        <v>545</v>
      </c>
      <c r="C33" t="s">
        <v>42</v>
      </c>
      <c r="D33" t="s">
        <v>546</v>
      </c>
      <c r="E33" t="s">
        <v>547</v>
      </c>
      <c r="F33" t="s">
        <v>65</v>
      </c>
      <c r="G33" t="s">
        <v>46</v>
      </c>
      <c r="H33" t="s">
        <v>42</v>
      </c>
      <c r="I33" t="s">
        <v>84</v>
      </c>
      <c r="J33" t="s">
        <v>548</v>
      </c>
      <c r="K33" t="s">
        <v>549</v>
      </c>
      <c r="L33" t="s">
        <v>550</v>
      </c>
      <c r="M33" t="s">
        <v>551</v>
      </c>
      <c r="N33" t="s">
        <v>445</v>
      </c>
      <c r="O33" t="s">
        <v>552</v>
      </c>
      <c r="P33" t="s">
        <v>447</v>
      </c>
      <c r="Q33" t="s">
        <v>553</v>
      </c>
      <c r="R33" t="s">
        <v>554</v>
      </c>
      <c r="S33" t="s">
        <v>42</v>
      </c>
      <c r="T33">
        <v>66</v>
      </c>
      <c r="U33">
        <v>92</v>
      </c>
      <c r="V33">
        <v>99</v>
      </c>
      <c r="W33" t="s">
        <v>75</v>
      </c>
      <c r="X33">
        <v>2018</v>
      </c>
      <c r="Y33">
        <v>15</v>
      </c>
      <c r="Z33">
        <v>1</v>
      </c>
      <c r="AA33" t="s">
        <v>42</v>
      </c>
      <c r="AB33" t="s">
        <v>42</v>
      </c>
      <c r="AC33">
        <v>16005</v>
      </c>
      <c r="AD33" t="s">
        <v>555</v>
      </c>
      <c r="AE33" s="1" t="str">
        <f>HYPERLINK("http://dx.doi.org/10.1088/1741-2552/aa8911","http://dx.doi.org/10.1088/1741-2552/aa8911")</f>
        <v>http://dx.doi.org/10.1088/1741-2552/aa8911</v>
      </c>
      <c r="AF33" t="s">
        <v>42</v>
      </c>
      <c r="AG33" t="s">
        <v>42</v>
      </c>
      <c r="AH33" t="s">
        <v>42</v>
      </c>
      <c r="AI33" t="s">
        <v>42</v>
      </c>
      <c r="AJ33" t="s">
        <v>42</v>
      </c>
      <c r="AK33" t="s">
        <v>77</v>
      </c>
      <c r="AL33" t="s">
        <v>59</v>
      </c>
      <c r="AM33" t="s">
        <v>556</v>
      </c>
      <c r="AN33" t="str">
        <f>HYPERLINK("https%3A%2F%2Fwww.webofscience.com%2Fwos%2Fwoscc%2Ffull-record%2FWOS:000417584800005","View Full Record in Web of Science")</f>
        <v>View Full Record in Web of Science</v>
      </c>
    </row>
    <row r="34" spans="1:40">
      <c r="A34" t="s">
        <v>557</v>
      </c>
      <c r="B34" t="s">
        <v>558</v>
      </c>
      <c r="C34" t="s">
        <v>42</v>
      </c>
      <c r="D34" t="s">
        <v>559</v>
      </c>
      <c r="E34" t="s">
        <v>560</v>
      </c>
      <c r="F34" t="s">
        <v>561</v>
      </c>
      <c r="G34" t="s">
        <v>46</v>
      </c>
      <c r="H34" t="s">
        <v>42</v>
      </c>
      <c r="I34" t="s">
        <v>84</v>
      </c>
      <c r="J34" t="s">
        <v>562</v>
      </c>
      <c r="K34" t="s">
        <v>563</v>
      </c>
      <c r="L34" t="s">
        <v>564</v>
      </c>
      <c r="M34" t="s">
        <v>565</v>
      </c>
      <c r="N34" t="s">
        <v>566</v>
      </c>
      <c r="O34" t="s">
        <v>567</v>
      </c>
      <c r="P34" t="s">
        <v>568</v>
      </c>
      <c r="Q34" t="s">
        <v>569</v>
      </c>
      <c r="R34" t="s">
        <v>570</v>
      </c>
      <c r="S34" t="s">
        <v>42</v>
      </c>
      <c r="T34">
        <v>55</v>
      </c>
      <c r="U34">
        <v>91</v>
      </c>
      <c r="V34">
        <v>98</v>
      </c>
      <c r="W34" t="s">
        <v>571</v>
      </c>
      <c r="X34">
        <v>2019</v>
      </c>
      <c r="Y34">
        <v>13</v>
      </c>
      <c r="Z34" t="s">
        <v>42</v>
      </c>
      <c r="AA34" t="s">
        <v>42</v>
      </c>
      <c r="AB34" t="s">
        <v>42</v>
      </c>
      <c r="AC34">
        <v>7</v>
      </c>
      <c r="AD34" t="s">
        <v>572</v>
      </c>
      <c r="AE34" s="1" t="str">
        <f>HYPERLINK("http://dx.doi.org/10.3389/fnbot.2019.00007","http://dx.doi.org/10.3389/fnbot.2019.00007")</f>
        <v>http://dx.doi.org/10.3389/fnbot.2019.00007</v>
      </c>
      <c r="AF34" t="s">
        <v>42</v>
      </c>
      <c r="AG34" t="s">
        <v>42</v>
      </c>
      <c r="AH34" t="s">
        <v>42</v>
      </c>
      <c r="AI34" t="s">
        <v>42</v>
      </c>
      <c r="AJ34" t="s">
        <v>42</v>
      </c>
      <c r="AK34" t="s">
        <v>573</v>
      </c>
      <c r="AL34" t="s">
        <v>59</v>
      </c>
      <c r="AM34" t="s">
        <v>574</v>
      </c>
      <c r="AN34" t="str">
        <f>HYPERLINK("https%3A%2F%2Fwww.webofscience.com%2Fwos%2Fwoscc%2Ffull-record%2FWOS:000464527900001","View Full Record in Web of Science")</f>
        <v>View Full Record in Web of Science</v>
      </c>
    </row>
    <row r="35" spans="1:40">
      <c r="A35" t="s">
        <v>244</v>
      </c>
      <c r="B35" t="s">
        <v>575</v>
      </c>
      <c r="C35" t="s">
        <v>42</v>
      </c>
      <c r="D35" t="s">
        <v>576</v>
      </c>
      <c r="E35" t="s">
        <v>577</v>
      </c>
      <c r="F35" t="s">
        <v>149</v>
      </c>
      <c r="G35" t="s">
        <v>46</v>
      </c>
      <c r="H35" t="s">
        <v>42</v>
      </c>
      <c r="I35" t="s">
        <v>47</v>
      </c>
      <c r="J35" t="s">
        <v>578</v>
      </c>
      <c r="K35" t="s">
        <v>579</v>
      </c>
      <c r="L35" t="s">
        <v>580</v>
      </c>
      <c r="M35" t="s">
        <v>581</v>
      </c>
      <c r="N35" t="s">
        <v>582</v>
      </c>
      <c r="O35" t="s">
        <v>583</v>
      </c>
      <c r="P35" t="s">
        <v>584</v>
      </c>
      <c r="Q35" t="s">
        <v>585</v>
      </c>
      <c r="R35" t="s">
        <v>586</v>
      </c>
      <c r="S35" t="s">
        <v>42</v>
      </c>
      <c r="T35">
        <v>126</v>
      </c>
      <c r="U35">
        <v>90</v>
      </c>
      <c r="V35">
        <v>96</v>
      </c>
      <c r="W35" t="s">
        <v>587</v>
      </c>
      <c r="X35">
        <v>2020</v>
      </c>
      <c r="Y35">
        <v>14</v>
      </c>
      <c r="Z35" t="s">
        <v>42</v>
      </c>
      <c r="AA35" t="s">
        <v>42</v>
      </c>
      <c r="AB35" t="s">
        <v>42</v>
      </c>
      <c r="AC35">
        <v>594</v>
      </c>
      <c r="AD35" t="s">
        <v>588</v>
      </c>
      <c r="AE35" s="1" t="str">
        <f>HYPERLINK("http://dx.doi.org/10.3389/fnins.2020.00594","http://dx.doi.org/10.3389/fnins.2020.00594")</f>
        <v>http://dx.doi.org/10.3389/fnins.2020.00594</v>
      </c>
      <c r="AF35" t="s">
        <v>42</v>
      </c>
      <c r="AG35" t="s">
        <v>42</v>
      </c>
      <c r="AH35" t="s">
        <v>42</v>
      </c>
      <c r="AI35" t="s">
        <v>42</v>
      </c>
      <c r="AJ35" t="s">
        <v>42</v>
      </c>
      <c r="AK35" t="s">
        <v>58</v>
      </c>
      <c r="AL35" t="s">
        <v>59</v>
      </c>
      <c r="AM35" t="s">
        <v>589</v>
      </c>
      <c r="AN35" t="str">
        <f>HYPERLINK("https%3A%2F%2Fwww.webofscience.com%2Fwos%2Fwoscc%2Ffull-record%2FWOS:000558856700001","View Full Record in Web of Science")</f>
        <v>View Full Record in Web of Science</v>
      </c>
    </row>
    <row r="36" spans="1:40">
      <c r="A36" t="s">
        <v>61</v>
      </c>
      <c r="B36" t="s">
        <v>590</v>
      </c>
      <c r="C36" t="s">
        <v>42</v>
      </c>
      <c r="D36" t="s">
        <v>591</v>
      </c>
      <c r="E36" t="s">
        <v>592</v>
      </c>
      <c r="F36" t="s">
        <v>593</v>
      </c>
      <c r="G36" t="s">
        <v>46</v>
      </c>
      <c r="H36" t="s">
        <v>42</v>
      </c>
      <c r="I36" t="s">
        <v>47</v>
      </c>
      <c r="J36" t="s">
        <v>594</v>
      </c>
      <c r="K36" t="s">
        <v>595</v>
      </c>
      <c r="L36" t="s">
        <v>596</v>
      </c>
      <c r="M36" t="s">
        <v>597</v>
      </c>
      <c r="N36" t="s">
        <v>598</v>
      </c>
      <c r="O36" t="s">
        <v>599</v>
      </c>
      <c r="P36" t="s">
        <v>600</v>
      </c>
      <c r="Q36" t="s">
        <v>601</v>
      </c>
      <c r="R36" t="s">
        <v>602</v>
      </c>
      <c r="S36" t="s">
        <v>42</v>
      </c>
      <c r="T36">
        <v>67</v>
      </c>
      <c r="U36">
        <v>90</v>
      </c>
      <c r="V36">
        <v>108</v>
      </c>
      <c r="W36" t="s">
        <v>93</v>
      </c>
      <c r="X36">
        <v>2016</v>
      </c>
      <c r="Y36">
        <v>13</v>
      </c>
      <c r="Z36">
        <v>5</v>
      </c>
      <c r="AA36">
        <v>445</v>
      </c>
      <c r="AB36">
        <v>454</v>
      </c>
      <c r="AC36" t="s">
        <v>42</v>
      </c>
      <c r="AD36" t="s">
        <v>603</v>
      </c>
      <c r="AE36" s="1" t="str">
        <f>HYPERLINK("http://dx.doi.org/10.1080/17434440.2016.1174572","http://dx.doi.org/10.1080/17434440.2016.1174572")</f>
        <v>http://dx.doi.org/10.1080/17434440.2016.1174572</v>
      </c>
      <c r="AF36" t="s">
        <v>42</v>
      </c>
      <c r="AG36" t="s">
        <v>42</v>
      </c>
      <c r="AH36" t="s">
        <v>42</v>
      </c>
      <c r="AI36" t="s">
        <v>42</v>
      </c>
      <c r="AJ36" t="s">
        <v>42</v>
      </c>
      <c r="AK36" t="s">
        <v>227</v>
      </c>
      <c r="AL36" t="s">
        <v>59</v>
      </c>
      <c r="AM36" t="s">
        <v>604</v>
      </c>
      <c r="AN36" t="str">
        <f>HYPERLINK("https%3A%2F%2Fwww.webofscience.com%2Fwos%2Fwoscc%2Ffull-record%2FWOS:000375847900005","View Full Record in Web of Science")</f>
        <v>View Full Record in Web of Science</v>
      </c>
    </row>
    <row r="37" spans="1:40">
      <c r="A37" t="s">
        <v>61</v>
      </c>
      <c r="B37" t="s">
        <v>605</v>
      </c>
      <c r="C37" t="s">
        <v>42</v>
      </c>
      <c r="D37" t="s">
        <v>606</v>
      </c>
      <c r="E37" t="s">
        <v>607</v>
      </c>
      <c r="F37" t="s">
        <v>65</v>
      </c>
      <c r="G37" t="s">
        <v>46</v>
      </c>
      <c r="H37" t="s">
        <v>42</v>
      </c>
      <c r="I37" t="s">
        <v>84</v>
      </c>
      <c r="J37" t="s">
        <v>608</v>
      </c>
      <c r="K37" t="s">
        <v>609</v>
      </c>
      <c r="L37" t="s">
        <v>610</v>
      </c>
      <c r="M37" t="s">
        <v>611</v>
      </c>
      <c r="N37" t="s">
        <v>612</v>
      </c>
      <c r="O37" t="s">
        <v>613</v>
      </c>
      <c r="P37" t="s">
        <v>42</v>
      </c>
      <c r="Q37" t="s">
        <v>614</v>
      </c>
      <c r="R37" t="s">
        <v>615</v>
      </c>
      <c r="S37" t="s">
        <v>42</v>
      </c>
      <c r="T37">
        <v>20</v>
      </c>
      <c r="U37">
        <v>89</v>
      </c>
      <c r="V37">
        <v>104</v>
      </c>
      <c r="W37" t="s">
        <v>616</v>
      </c>
      <c r="X37">
        <v>2015</v>
      </c>
      <c r="Y37">
        <v>12</v>
      </c>
      <c r="Z37">
        <v>4</v>
      </c>
      <c r="AA37" t="s">
        <v>42</v>
      </c>
      <c r="AB37" t="s">
        <v>42</v>
      </c>
      <c r="AC37">
        <v>43002</v>
      </c>
      <c r="AD37" t="s">
        <v>617</v>
      </c>
      <c r="AE37" s="1" t="str">
        <f>HYPERLINK("http://dx.doi.org/10.1088/1741-2560/12/4/043002","http://dx.doi.org/10.1088/1741-2560/12/4/043002")</f>
        <v>http://dx.doi.org/10.1088/1741-2560/12/4/043002</v>
      </c>
      <c r="AF37" t="s">
        <v>42</v>
      </c>
      <c r="AG37" t="s">
        <v>42</v>
      </c>
      <c r="AH37" t="s">
        <v>42</v>
      </c>
      <c r="AI37" t="s">
        <v>42</v>
      </c>
      <c r="AJ37" t="s">
        <v>42</v>
      </c>
      <c r="AK37" t="s">
        <v>77</v>
      </c>
      <c r="AL37" t="s">
        <v>59</v>
      </c>
      <c r="AM37" t="s">
        <v>618</v>
      </c>
      <c r="AN37" t="str">
        <f>HYPERLINK("https%3A%2F%2Fwww.webofscience.com%2Fwos%2Fwoscc%2Ffull-record%2FWOS:000358178900002","View Full Record in Web of Science")</f>
        <v>View Full Record in Web of Science</v>
      </c>
    </row>
    <row r="38" spans="1:40">
      <c r="A38" t="s">
        <v>61</v>
      </c>
      <c r="B38" t="s">
        <v>619</v>
      </c>
      <c r="C38" t="s">
        <v>42</v>
      </c>
      <c r="D38" t="s">
        <v>620</v>
      </c>
      <c r="E38" t="s">
        <v>621</v>
      </c>
      <c r="F38" t="s">
        <v>300</v>
      </c>
      <c r="G38" t="s">
        <v>46</v>
      </c>
      <c r="H38" t="s">
        <v>42</v>
      </c>
      <c r="I38" t="s">
        <v>84</v>
      </c>
      <c r="J38" t="s">
        <v>622</v>
      </c>
      <c r="K38" t="s">
        <v>623</v>
      </c>
      <c r="L38" t="s">
        <v>624</v>
      </c>
      <c r="M38" t="s">
        <v>625</v>
      </c>
      <c r="N38" t="s">
        <v>626</v>
      </c>
      <c r="O38" t="s">
        <v>627</v>
      </c>
      <c r="P38" t="s">
        <v>628</v>
      </c>
      <c r="Q38" t="s">
        <v>629</v>
      </c>
      <c r="R38" t="s">
        <v>630</v>
      </c>
      <c r="S38" t="s">
        <v>42</v>
      </c>
      <c r="T38">
        <v>78</v>
      </c>
      <c r="U38">
        <v>88</v>
      </c>
      <c r="V38">
        <v>101</v>
      </c>
      <c r="W38" t="s">
        <v>631</v>
      </c>
      <c r="X38">
        <v>2016</v>
      </c>
      <c r="Y38">
        <v>13</v>
      </c>
      <c r="Z38" t="s">
        <v>42</v>
      </c>
      <c r="AA38" t="s">
        <v>42</v>
      </c>
      <c r="AB38" t="s">
        <v>42</v>
      </c>
      <c r="AC38">
        <v>69</v>
      </c>
      <c r="AD38" t="s">
        <v>632</v>
      </c>
      <c r="AE38" s="1" t="str">
        <f>HYPERLINK("http://dx.doi.org/10.1186/s12984-016-0173-2","http://dx.doi.org/10.1186/s12984-016-0173-2")</f>
        <v>http://dx.doi.org/10.1186/s12984-016-0173-2</v>
      </c>
      <c r="AF38" t="s">
        <v>42</v>
      </c>
      <c r="AG38" t="s">
        <v>42</v>
      </c>
      <c r="AH38" t="s">
        <v>42</v>
      </c>
      <c r="AI38" t="s">
        <v>42</v>
      </c>
      <c r="AJ38" t="s">
        <v>42</v>
      </c>
      <c r="AK38" t="s">
        <v>312</v>
      </c>
      <c r="AL38" t="s">
        <v>59</v>
      </c>
      <c r="AM38" t="s">
        <v>633</v>
      </c>
      <c r="AN38" t="str">
        <f>HYPERLINK("https%3A%2F%2Fwww.webofscience.com%2Fwos%2Fwoscc%2Ffull-record%2FWOS:000381337100002","View Full Record in Web of Science")</f>
        <v>View Full Record in Web of Science</v>
      </c>
    </row>
    <row r="39" spans="1:40">
      <c r="A39" t="s">
        <v>61</v>
      </c>
      <c r="B39" t="s">
        <v>634</v>
      </c>
      <c r="C39" t="s">
        <v>42</v>
      </c>
      <c r="D39" t="s">
        <v>635</v>
      </c>
      <c r="E39" t="s">
        <v>636</v>
      </c>
      <c r="F39" t="s">
        <v>426</v>
      </c>
      <c r="G39" t="s">
        <v>46</v>
      </c>
      <c r="H39" t="s">
        <v>42</v>
      </c>
      <c r="I39" t="s">
        <v>84</v>
      </c>
      <c r="J39" t="s">
        <v>637</v>
      </c>
      <c r="K39" t="s">
        <v>638</v>
      </c>
      <c r="L39" t="s">
        <v>639</v>
      </c>
      <c r="M39" t="s">
        <v>640</v>
      </c>
      <c r="N39" t="s">
        <v>641</v>
      </c>
      <c r="O39" t="s">
        <v>642</v>
      </c>
      <c r="P39" t="s">
        <v>643</v>
      </c>
      <c r="Q39" t="s">
        <v>644</v>
      </c>
      <c r="R39" t="s">
        <v>645</v>
      </c>
      <c r="S39" t="s">
        <v>42</v>
      </c>
      <c r="T39">
        <v>68</v>
      </c>
      <c r="U39">
        <v>87</v>
      </c>
      <c r="V39">
        <v>98</v>
      </c>
      <c r="W39" t="s">
        <v>328</v>
      </c>
      <c r="X39">
        <v>2021</v>
      </c>
      <c r="Y39">
        <v>68</v>
      </c>
      <c r="Z39">
        <v>7</v>
      </c>
      <c r="AA39">
        <v>2313</v>
      </c>
      <c r="AB39">
        <v>2325</v>
      </c>
      <c r="AC39" t="s">
        <v>42</v>
      </c>
      <c r="AD39" t="s">
        <v>646</v>
      </c>
      <c r="AE39" s="1" t="str">
        <f>HYPERLINK("http://dx.doi.org/10.1109/TBME.2021.3069119","http://dx.doi.org/10.1109/TBME.2021.3069119")</f>
        <v>http://dx.doi.org/10.1109/TBME.2021.3069119</v>
      </c>
      <c r="AF39" t="s">
        <v>42</v>
      </c>
      <c r="AG39" t="s">
        <v>42</v>
      </c>
      <c r="AH39" t="s">
        <v>42</v>
      </c>
      <c r="AI39" t="s">
        <v>42</v>
      </c>
      <c r="AJ39" t="s">
        <v>42</v>
      </c>
      <c r="AK39" t="s">
        <v>227</v>
      </c>
      <c r="AL39" t="s">
        <v>59</v>
      </c>
      <c r="AM39" t="s">
        <v>647</v>
      </c>
      <c r="AN39" t="str">
        <f>HYPERLINK("https%3A%2F%2Fwww.webofscience.com%2Fwos%2Fwoscc%2Ffull-record%2FWOS:000663531500027","View Full Record in Web of Science")</f>
        <v>View Full Record in Web of Science</v>
      </c>
    </row>
    <row r="40" spans="1:40">
      <c r="A40" t="s">
        <v>61</v>
      </c>
      <c r="B40" t="s">
        <v>648</v>
      </c>
      <c r="C40" t="s">
        <v>42</v>
      </c>
      <c r="D40" t="s">
        <v>649</v>
      </c>
      <c r="E40" t="s">
        <v>650</v>
      </c>
      <c r="F40" t="s">
        <v>65</v>
      </c>
      <c r="G40" t="s">
        <v>46</v>
      </c>
      <c r="H40" t="s">
        <v>42</v>
      </c>
      <c r="I40" t="s">
        <v>84</v>
      </c>
      <c r="J40" t="s">
        <v>651</v>
      </c>
      <c r="K40" t="s">
        <v>652</v>
      </c>
      <c r="L40" t="s">
        <v>653</v>
      </c>
      <c r="M40" t="s">
        <v>654</v>
      </c>
      <c r="N40" t="s">
        <v>655</v>
      </c>
      <c r="O40" t="s">
        <v>656</v>
      </c>
      <c r="P40" t="s">
        <v>657</v>
      </c>
      <c r="Q40" t="s">
        <v>658</v>
      </c>
      <c r="R40" t="s">
        <v>42</v>
      </c>
      <c r="S40" t="s">
        <v>42</v>
      </c>
      <c r="T40">
        <v>58</v>
      </c>
      <c r="U40">
        <v>87</v>
      </c>
      <c r="V40">
        <v>91</v>
      </c>
      <c r="W40" t="s">
        <v>224</v>
      </c>
      <c r="X40">
        <v>2017</v>
      </c>
      <c r="Y40">
        <v>14</v>
      </c>
      <c r="Z40">
        <v>2</v>
      </c>
      <c r="AA40" t="s">
        <v>42</v>
      </c>
      <c r="AB40" t="s">
        <v>42</v>
      </c>
      <c r="AC40">
        <v>26015</v>
      </c>
      <c r="AD40" t="s">
        <v>659</v>
      </c>
      <c r="AE40" s="1" t="str">
        <f>HYPERLINK("http://dx.doi.org/10.1088/1741-2552/aa5d5f","http://dx.doi.org/10.1088/1741-2552/aa5d5f")</f>
        <v>http://dx.doi.org/10.1088/1741-2552/aa5d5f</v>
      </c>
      <c r="AF40" t="s">
        <v>42</v>
      </c>
      <c r="AG40" t="s">
        <v>42</v>
      </c>
      <c r="AH40" t="s">
        <v>42</v>
      </c>
      <c r="AI40" t="s">
        <v>42</v>
      </c>
      <c r="AJ40" t="s">
        <v>42</v>
      </c>
      <c r="AK40" t="s">
        <v>77</v>
      </c>
      <c r="AL40" t="s">
        <v>59</v>
      </c>
      <c r="AM40" t="s">
        <v>660</v>
      </c>
      <c r="AN40" t="str">
        <f>HYPERLINK("https%3A%2F%2Fwww.webofscience.com%2Fwos%2Fwoscc%2Ffull-record%2FWOS:000395909900002","View Full Record in Web of Science")</f>
        <v>View Full Record in Web of Science</v>
      </c>
    </row>
    <row r="41" spans="1:40">
      <c r="A41" t="s">
        <v>661</v>
      </c>
      <c r="B41" t="s">
        <v>662</v>
      </c>
      <c r="C41" t="s">
        <v>42</v>
      </c>
      <c r="D41" t="s">
        <v>663</v>
      </c>
      <c r="E41" t="s">
        <v>664</v>
      </c>
      <c r="F41" t="s">
        <v>283</v>
      </c>
      <c r="G41" t="s">
        <v>83</v>
      </c>
      <c r="H41" t="s">
        <v>42</v>
      </c>
      <c r="I41" t="s">
        <v>84</v>
      </c>
      <c r="J41" t="s">
        <v>665</v>
      </c>
      <c r="K41" t="s">
        <v>666</v>
      </c>
      <c r="L41" t="s">
        <v>667</v>
      </c>
      <c r="M41" t="s">
        <v>668</v>
      </c>
      <c r="N41" t="s">
        <v>445</v>
      </c>
      <c r="O41" t="s">
        <v>669</v>
      </c>
      <c r="P41" t="s">
        <v>447</v>
      </c>
      <c r="Q41" t="s">
        <v>670</v>
      </c>
      <c r="R41" t="s">
        <v>671</v>
      </c>
      <c r="S41" t="s">
        <v>42</v>
      </c>
      <c r="T41">
        <v>59</v>
      </c>
      <c r="U41">
        <v>85</v>
      </c>
      <c r="V41">
        <v>90</v>
      </c>
      <c r="W41" t="s">
        <v>672</v>
      </c>
      <c r="X41">
        <v>2017</v>
      </c>
      <c r="Y41">
        <v>149</v>
      </c>
      <c r="Z41" t="s">
        <v>42</v>
      </c>
      <c r="AA41">
        <v>129</v>
      </c>
      <c r="AB41">
        <v>140</v>
      </c>
      <c r="AC41" t="s">
        <v>42</v>
      </c>
      <c r="AD41" t="s">
        <v>673</v>
      </c>
      <c r="AE41" s="1" t="str">
        <f>HYPERLINK("http://dx.doi.org/10.1016/j.neuroimage.2017.01.030","http://dx.doi.org/10.1016/j.neuroimage.2017.01.030")</f>
        <v>http://dx.doi.org/10.1016/j.neuroimage.2017.01.030</v>
      </c>
      <c r="AF41" t="s">
        <v>42</v>
      </c>
      <c r="AG41" t="s">
        <v>42</v>
      </c>
      <c r="AH41" t="s">
        <v>42</v>
      </c>
      <c r="AI41" t="s">
        <v>42</v>
      </c>
      <c r="AJ41" t="s">
        <v>42</v>
      </c>
      <c r="AK41" t="s">
        <v>295</v>
      </c>
      <c r="AL41" t="s">
        <v>59</v>
      </c>
      <c r="AM41" t="s">
        <v>674</v>
      </c>
      <c r="AN41" t="str">
        <f>HYPERLINK("https%3A%2F%2Fwww.webofscience.com%2Fwos%2Fwoscc%2Ffull-record%2FWOS:000399438500011","View Full Record in Web of Science")</f>
        <v>View Full Record in Web of Science</v>
      </c>
    </row>
    <row r="42" spans="1:40">
      <c r="A42" t="s">
        <v>61</v>
      </c>
      <c r="B42" t="s">
        <v>675</v>
      </c>
      <c r="C42" t="s">
        <v>42</v>
      </c>
      <c r="D42" t="s">
        <v>676</v>
      </c>
      <c r="E42" t="s">
        <v>677</v>
      </c>
      <c r="F42" t="s">
        <v>65</v>
      </c>
      <c r="G42" t="s">
        <v>46</v>
      </c>
      <c r="H42" t="s">
        <v>42</v>
      </c>
      <c r="I42" t="s">
        <v>84</v>
      </c>
      <c r="J42" t="s">
        <v>678</v>
      </c>
      <c r="K42" t="s">
        <v>679</v>
      </c>
      <c r="L42" t="s">
        <v>680</v>
      </c>
      <c r="M42" t="s">
        <v>681</v>
      </c>
      <c r="N42" t="s">
        <v>682</v>
      </c>
      <c r="O42" t="s">
        <v>683</v>
      </c>
      <c r="P42" t="s">
        <v>684</v>
      </c>
      <c r="Q42" t="s">
        <v>685</v>
      </c>
      <c r="R42" t="s">
        <v>686</v>
      </c>
      <c r="S42" t="s">
        <v>42</v>
      </c>
      <c r="T42">
        <v>49</v>
      </c>
      <c r="U42">
        <v>85</v>
      </c>
      <c r="V42">
        <v>96</v>
      </c>
      <c r="W42" t="s">
        <v>420</v>
      </c>
      <c r="X42">
        <v>2016</v>
      </c>
      <c r="Y42">
        <v>13</v>
      </c>
      <c r="Z42">
        <v>3</v>
      </c>
      <c r="AA42" t="s">
        <v>42</v>
      </c>
      <c r="AB42" t="s">
        <v>42</v>
      </c>
      <c r="AC42">
        <v>36006</v>
      </c>
      <c r="AD42" t="s">
        <v>687</v>
      </c>
      <c r="AE42" s="1" t="str">
        <f>HYPERLINK("http://dx.doi.org/10.1088/1741-2560/13/3/036006","http://dx.doi.org/10.1088/1741-2560/13/3/036006")</f>
        <v>http://dx.doi.org/10.1088/1741-2560/13/3/036006</v>
      </c>
      <c r="AF42" t="s">
        <v>42</v>
      </c>
      <c r="AG42" t="s">
        <v>42</v>
      </c>
      <c r="AH42" t="s">
        <v>42</v>
      </c>
      <c r="AI42" t="s">
        <v>42</v>
      </c>
      <c r="AJ42" t="s">
        <v>42</v>
      </c>
      <c r="AK42" t="s">
        <v>77</v>
      </c>
      <c r="AL42" t="s">
        <v>59</v>
      </c>
      <c r="AM42" t="s">
        <v>688</v>
      </c>
      <c r="AN42" t="str">
        <f>HYPERLINK("https%3A%2F%2Fwww.webofscience.com%2Fwos%2Fwoscc%2Ffull-record%2FWOS:000375701200010","View Full Record in Web of Science")</f>
        <v>View Full Record in Web of Science</v>
      </c>
    </row>
    <row r="43" spans="1:40">
      <c r="A43" t="s">
        <v>129</v>
      </c>
      <c r="B43" t="s">
        <v>689</v>
      </c>
      <c r="C43" t="s">
        <v>42</v>
      </c>
      <c r="D43" t="s">
        <v>690</v>
      </c>
      <c r="E43" t="s">
        <v>691</v>
      </c>
      <c r="F43" t="s">
        <v>283</v>
      </c>
      <c r="G43" t="s">
        <v>83</v>
      </c>
      <c r="H43" t="s">
        <v>42</v>
      </c>
      <c r="I43" t="s">
        <v>84</v>
      </c>
      <c r="J43" t="s">
        <v>692</v>
      </c>
      <c r="K43" t="s">
        <v>693</v>
      </c>
      <c r="L43" t="s">
        <v>694</v>
      </c>
      <c r="M43" t="s">
        <v>695</v>
      </c>
      <c r="N43" t="s">
        <v>696</v>
      </c>
      <c r="O43" t="s">
        <v>697</v>
      </c>
      <c r="P43" t="s">
        <v>698</v>
      </c>
      <c r="Q43" t="s">
        <v>699</v>
      </c>
      <c r="R43" t="s">
        <v>700</v>
      </c>
      <c r="S43" t="s">
        <v>42</v>
      </c>
      <c r="T43">
        <v>77</v>
      </c>
      <c r="U43">
        <v>84</v>
      </c>
      <c r="V43">
        <v>89</v>
      </c>
      <c r="W43" t="s">
        <v>701</v>
      </c>
      <c r="X43">
        <v>2018</v>
      </c>
      <c r="Y43">
        <v>180</v>
      </c>
      <c r="Z43" t="s">
        <v>42</v>
      </c>
      <c r="AA43">
        <v>301</v>
      </c>
      <c r="AB43">
        <v>311</v>
      </c>
      <c r="AC43" t="s">
        <v>42</v>
      </c>
      <c r="AD43" t="s">
        <v>702</v>
      </c>
      <c r="AE43" s="1" t="str">
        <f>HYPERLINK("http://dx.doi.org/10.1016/j.neuroimage.2017.10.011","http://dx.doi.org/10.1016/j.neuroimage.2017.10.011")</f>
        <v>http://dx.doi.org/10.1016/j.neuroimage.2017.10.011</v>
      </c>
      <c r="AF43" t="s">
        <v>42</v>
      </c>
      <c r="AG43" t="s">
        <v>42</v>
      </c>
      <c r="AH43" t="s">
        <v>42</v>
      </c>
      <c r="AI43" t="s">
        <v>42</v>
      </c>
      <c r="AJ43" t="s">
        <v>42</v>
      </c>
      <c r="AK43" t="s">
        <v>295</v>
      </c>
      <c r="AL43" t="s">
        <v>59</v>
      </c>
      <c r="AM43" t="s">
        <v>703</v>
      </c>
      <c r="AN43" t="str">
        <f>HYPERLINK("https%3A%2F%2Fwww.webofscience.com%2Fwos%2Fwoscc%2Ffull-record%2FWOS:000443268900029","View Full Record in Web of Science")</f>
        <v>View Full Record in Web of Science</v>
      </c>
    </row>
    <row r="44" spans="1:40">
      <c r="A44" t="s">
        <v>61</v>
      </c>
      <c r="B44" t="s">
        <v>704</v>
      </c>
      <c r="C44" t="s">
        <v>42</v>
      </c>
      <c r="D44" t="s">
        <v>705</v>
      </c>
      <c r="E44" t="s">
        <v>706</v>
      </c>
      <c r="F44" t="s">
        <v>707</v>
      </c>
      <c r="G44" t="s">
        <v>46</v>
      </c>
      <c r="H44" t="s">
        <v>42</v>
      </c>
      <c r="I44" t="s">
        <v>84</v>
      </c>
      <c r="J44" t="s">
        <v>708</v>
      </c>
      <c r="K44" t="s">
        <v>709</v>
      </c>
      <c r="L44" t="s">
        <v>710</v>
      </c>
      <c r="M44" t="s">
        <v>711</v>
      </c>
      <c r="N44" t="s">
        <v>712</v>
      </c>
      <c r="O44" t="s">
        <v>713</v>
      </c>
      <c r="P44" t="s">
        <v>714</v>
      </c>
      <c r="Q44" t="s">
        <v>715</v>
      </c>
      <c r="R44" t="s">
        <v>716</v>
      </c>
      <c r="S44" t="s">
        <v>42</v>
      </c>
      <c r="T44">
        <v>59</v>
      </c>
      <c r="U44">
        <v>83</v>
      </c>
      <c r="V44">
        <v>87</v>
      </c>
      <c r="W44" t="s">
        <v>258</v>
      </c>
      <c r="X44">
        <v>2021</v>
      </c>
      <c r="Y44">
        <v>133</v>
      </c>
      <c r="Z44" t="s">
        <v>42</v>
      </c>
      <c r="AA44">
        <v>193</v>
      </c>
      <c r="AB44">
        <v>206</v>
      </c>
      <c r="AC44" t="s">
        <v>42</v>
      </c>
      <c r="AD44" t="s">
        <v>717</v>
      </c>
      <c r="AE44" s="1" t="str">
        <f>HYPERLINK("http://dx.doi.org/10.1016/j.neunet.2020.11.002","http://dx.doi.org/10.1016/j.neunet.2020.11.002")</f>
        <v>http://dx.doi.org/10.1016/j.neunet.2020.11.002</v>
      </c>
      <c r="AF44" t="s">
        <v>42</v>
      </c>
      <c r="AG44" t="s">
        <v>42</v>
      </c>
      <c r="AH44" t="s">
        <v>42</v>
      </c>
      <c r="AI44" t="s">
        <v>42</v>
      </c>
      <c r="AJ44" t="s">
        <v>42</v>
      </c>
      <c r="AK44" t="s">
        <v>718</v>
      </c>
      <c r="AL44" t="s">
        <v>59</v>
      </c>
      <c r="AM44" t="s">
        <v>719</v>
      </c>
      <c r="AN44" t="str">
        <f>HYPERLINK("https%3A%2F%2Fwww.webofscience.com%2Fwos%2Fwoscc%2Ffull-record%2FWOS:000596613900019","View Full Record in Web of Science")</f>
        <v>View Full Record in Web of Science</v>
      </c>
    </row>
    <row r="45" spans="1:40">
      <c r="A45" t="s">
        <v>720</v>
      </c>
      <c r="B45" t="s">
        <v>721</v>
      </c>
      <c r="C45" t="s">
        <v>42</v>
      </c>
      <c r="D45" t="s">
        <v>722</v>
      </c>
      <c r="E45" t="s">
        <v>723</v>
      </c>
      <c r="F45" t="s">
        <v>318</v>
      </c>
      <c r="G45" t="s">
        <v>46</v>
      </c>
      <c r="H45" t="s">
        <v>42</v>
      </c>
      <c r="I45" t="s">
        <v>84</v>
      </c>
      <c r="J45" t="s">
        <v>724</v>
      </c>
      <c r="K45" t="s">
        <v>725</v>
      </c>
      <c r="L45" t="s">
        <v>726</v>
      </c>
      <c r="M45" t="s">
        <v>727</v>
      </c>
      <c r="N45" t="s">
        <v>728</v>
      </c>
      <c r="O45" t="s">
        <v>729</v>
      </c>
      <c r="P45" t="s">
        <v>730</v>
      </c>
      <c r="Q45" t="s">
        <v>42</v>
      </c>
      <c r="R45" t="s">
        <v>731</v>
      </c>
      <c r="S45" t="s">
        <v>42</v>
      </c>
      <c r="T45">
        <v>47</v>
      </c>
      <c r="U45">
        <v>83</v>
      </c>
      <c r="V45">
        <v>87</v>
      </c>
      <c r="W45" t="s">
        <v>175</v>
      </c>
      <c r="X45">
        <v>2017</v>
      </c>
      <c r="Y45">
        <v>25</v>
      </c>
      <c r="Z45">
        <v>11</v>
      </c>
      <c r="AA45">
        <v>2054</v>
      </c>
      <c r="AB45">
        <v>2066</v>
      </c>
      <c r="AC45" t="s">
        <v>42</v>
      </c>
      <c r="AD45" t="s">
        <v>732</v>
      </c>
      <c r="AE45" s="1" t="str">
        <f>HYPERLINK("http://dx.doi.org/10.1109/TNSRE.2017.2703586","http://dx.doi.org/10.1109/TNSRE.2017.2703586")</f>
        <v>http://dx.doi.org/10.1109/TNSRE.2017.2703586</v>
      </c>
      <c r="AF45" t="s">
        <v>42</v>
      </c>
      <c r="AG45" t="s">
        <v>42</v>
      </c>
      <c r="AH45" t="s">
        <v>42</v>
      </c>
      <c r="AI45" t="s">
        <v>42</v>
      </c>
      <c r="AJ45" t="s">
        <v>42</v>
      </c>
      <c r="AK45" t="s">
        <v>330</v>
      </c>
      <c r="AL45" t="s">
        <v>59</v>
      </c>
      <c r="AM45" t="s">
        <v>733</v>
      </c>
      <c r="AN45" t="str">
        <f>HYPERLINK("https%3A%2F%2Fwww.webofscience.com%2Fwos%2Fwoscc%2Ffull-record%2FWOS:000415700400014","View Full Record in Web of Science")</f>
        <v>View Full Record in Web of Science</v>
      </c>
    </row>
    <row r="46" spans="1:40">
      <c r="A46" t="s">
        <v>734</v>
      </c>
      <c r="B46" t="s">
        <v>735</v>
      </c>
      <c r="C46" t="s">
        <v>42</v>
      </c>
      <c r="D46" t="s">
        <v>736</v>
      </c>
      <c r="E46" t="s">
        <v>737</v>
      </c>
      <c r="F46" t="s">
        <v>149</v>
      </c>
      <c r="G46" t="s">
        <v>46</v>
      </c>
      <c r="H46" t="s">
        <v>42</v>
      </c>
      <c r="I46" t="s">
        <v>47</v>
      </c>
      <c r="J46" t="s">
        <v>738</v>
      </c>
      <c r="K46" t="s">
        <v>739</v>
      </c>
      <c r="L46" t="s">
        <v>740</v>
      </c>
      <c r="M46" t="s">
        <v>741</v>
      </c>
      <c r="N46" t="s">
        <v>742</v>
      </c>
      <c r="O46" t="s">
        <v>743</v>
      </c>
      <c r="P46" t="s">
        <v>744</v>
      </c>
      <c r="Q46" t="s">
        <v>745</v>
      </c>
      <c r="R46" t="s">
        <v>746</v>
      </c>
      <c r="S46" t="s">
        <v>42</v>
      </c>
      <c r="T46">
        <v>64</v>
      </c>
      <c r="U46">
        <v>82</v>
      </c>
      <c r="V46">
        <v>86</v>
      </c>
      <c r="W46" t="s">
        <v>747</v>
      </c>
      <c r="X46">
        <v>2020</v>
      </c>
      <c r="Y46">
        <v>14</v>
      </c>
      <c r="Z46" t="s">
        <v>42</v>
      </c>
      <c r="AA46" t="s">
        <v>42</v>
      </c>
      <c r="AB46" t="s">
        <v>42</v>
      </c>
      <c r="AC46">
        <v>692</v>
      </c>
      <c r="AD46" t="s">
        <v>748</v>
      </c>
      <c r="AE46" s="1" t="str">
        <f>HYPERLINK("http://dx.doi.org/10.3389/fnins.2020.00692","http://dx.doi.org/10.3389/fnins.2020.00692")</f>
        <v>http://dx.doi.org/10.3389/fnins.2020.00692</v>
      </c>
      <c r="AF46" t="s">
        <v>42</v>
      </c>
      <c r="AG46" t="s">
        <v>42</v>
      </c>
      <c r="AH46" t="s">
        <v>42</v>
      </c>
      <c r="AI46" t="s">
        <v>42</v>
      </c>
      <c r="AJ46" t="s">
        <v>42</v>
      </c>
      <c r="AK46" t="s">
        <v>58</v>
      </c>
      <c r="AL46" t="s">
        <v>59</v>
      </c>
      <c r="AM46" t="s">
        <v>749</v>
      </c>
      <c r="AN46" t="str">
        <f>HYPERLINK("https%3A%2F%2Fwww.webofscience.com%2Fwos%2Fwoscc%2Ffull-record%2FWOS:000618736500001","View Full Record in Web of Science")</f>
        <v>View Full Record in Web of Science</v>
      </c>
    </row>
    <row r="47" spans="1:40">
      <c r="A47" t="s">
        <v>750</v>
      </c>
      <c r="B47" t="s">
        <v>751</v>
      </c>
      <c r="C47" t="s">
        <v>42</v>
      </c>
      <c r="D47" t="s">
        <v>752</v>
      </c>
      <c r="E47" t="s">
        <v>753</v>
      </c>
      <c r="F47" t="s">
        <v>754</v>
      </c>
      <c r="G47" t="s">
        <v>755</v>
      </c>
      <c r="H47" t="s">
        <v>42</v>
      </c>
      <c r="I47" t="s">
        <v>84</v>
      </c>
      <c r="J47" t="s">
        <v>756</v>
      </c>
      <c r="K47" t="s">
        <v>42</v>
      </c>
      <c r="L47" t="s">
        <v>757</v>
      </c>
      <c r="M47" t="s">
        <v>758</v>
      </c>
      <c r="N47" t="s">
        <v>759</v>
      </c>
      <c r="O47" t="s">
        <v>760</v>
      </c>
      <c r="P47" t="s">
        <v>761</v>
      </c>
      <c r="Q47" t="s">
        <v>762</v>
      </c>
      <c r="R47" t="s">
        <v>763</v>
      </c>
      <c r="S47" t="s">
        <v>42</v>
      </c>
      <c r="T47">
        <v>47</v>
      </c>
      <c r="U47">
        <v>81</v>
      </c>
      <c r="V47">
        <v>91</v>
      </c>
      <c r="W47" t="s">
        <v>75</v>
      </c>
      <c r="X47">
        <v>2015</v>
      </c>
      <c r="Y47">
        <v>58</v>
      </c>
      <c r="Z47">
        <v>1</v>
      </c>
      <c r="AA47">
        <v>9</v>
      </c>
      <c r="AB47">
        <v>13</v>
      </c>
      <c r="AC47" t="s">
        <v>42</v>
      </c>
      <c r="AD47" t="s">
        <v>764</v>
      </c>
      <c r="AE47" s="1" t="str">
        <f>HYPERLINK("http://dx.doi.org/10.1016/j.rehab.2014.11.002","http://dx.doi.org/10.1016/j.rehab.2014.11.002")</f>
        <v>http://dx.doi.org/10.1016/j.rehab.2014.11.002</v>
      </c>
      <c r="AF47" t="s">
        <v>42</v>
      </c>
      <c r="AG47" t="s">
        <v>42</v>
      </c>
      <c r="AH47" t="s">
        <v>42</v>
      </c>
      <c r="AI47" t="s">
        <v>42</v>
      </c>
      <c r="AJ47" t="s">
        <v>42</v>
      </c>
      <c r="AK47" t="s">
        <v>528</v>
      </c>
      <c r="AL47" t="s">
        <v>59</v>
      </c>
      <c r="AM47" t="s">
        <v>765</v>
      </c>
      <c r="AN47" t="str">
        <f>HYPERLINK("https%3A%2F%2Fwww.webofscience.com%2Fwos%2Fwoscc%2Ffull-record%2FWOS:000437153300003","View Full Record in Web of Science")</f>
        <v>View Full Record in Web of Science</v>
      </c>
    </row>
    <row r="48" spans="1:40">
      <c r="A48" t="s">
        <v>61</v>
      </c>
      <c r="B48" t="s">
        <v>766</v>
      </c>
      <c r="C48" t="s">
        <v>42</v>
      </c>
      <c r="D48" t="s">
        <v>767</v>
      </c>
      <c r="E48" t="s">
        <v>768</v>
      </c>
      <c r="F48" t="s">
        <v>65</v>
      </c>
      <c r="G48" t="s">
        <v>46</v>
      </c>
      <c r="H48" t="s">
        <v>42</v>
      </c>
      <c r="I48" t="s">
        <v>84</v>
      </c>
      <c r="J48" t="s">
        <v>769</v>
      </c>
      <c r="K48" t="s">
        <v>770</v>
      </c>
      <c r="L48" t="s">
        <v>771</v>
      </c>
      <c r="M48" t="s">
        <v>772</v>
      </c>
      <c r="N48" t="s">
        <v>773</v>
      </c>
      <c r="O48" t="s">
        <v>774</v>
      </c>
      <c r="P48" t="s">
        <v>775</v>
      </c>
      <c r="Q48" t="s">
        <v>776</v>
      </c>
      <c r="R48" t="s">
        <v>777</v>
      </c>
      <c r="S48" t="s">
        <v>42</v>
      </c>
      <c r="T48">
        <v>41</v>
      </c>
      <c r="U48">
        <v>75</v>
      </c>
      <c r="V48">
        <v>78</v>
      </c>
      <c r="W48" t="s">
        <v>125</v>
      </c>
      <c r="X48">
        <v>2015</v>
      </c>
      <c r="Y48">
        <v>12</v>
      </c>
      <c r="Z48">
        <v>5</v>
      </c>
      <c r="AA48" t="s">
        <v>42</v>
      </c>
      <c r="AB48" t="s">
        <v>42</v>
      </c>
      <c r="AC48">
        <v>56013</v>
      </c>
      <c r="AD48" t="s">
        <v>778</v>
      </c>
      <c r="AE48" s="1" t="str">
        <f>HYPERLINK("http://dx.doi.org/10.1088/1741-2560/12/5/056013","http://dx.doi.org/10.1088/1741-2560/12/5/056013")</f>
        <v>http://dx.doi.org/10.1088/1741-2560/12/5/056013</v>
      </c>
      <c r="AF48" t="s">
        <v>42</v>
      </c>
      <c r="AG48" t="s">
        <v>42</v>
      </c>
      <c r="AH48" t="s">
        <v>42</v>
      </c>
      <c r="AI48" t="s">
        <v>42</v>
      </c>
      <c r="AJ48" t="s">
        <v>42</v>
      </c>
      <c r="AK48" t="s">
        <v>77</v>
      </c>
      <c r="AL48" t="s">
        <v>59</v>
      </c>
      <c r="AM48" t="s">
        <v>779</v>
      </c>
      <c r="AN48" t="str">
        <f>HYPERLINK("https%3A%2F%2Fwww.webofscience.com%2Fwos%2Fwoscc%2Ffull-record%2FWOS:000364139800015","View Full Record in Web of Science")</f>
        <v>View Full Record in Web of Science</v>
      </c>
    </row>
    <row r="49" spans="1:40">
      <c r="A49" t="s">
        <v>61</v>
      </c>
      <c r="B49" t="s">
        <v>780</v>
      </c>
      <c r="C49" t="s">
        <v>42</v>
      </c>
      <c r="D49" t="s">
        <v>781</v>
      </c>
      <c r="E49" t="s">
        <v>782</v>
      </c>
      <c r="F49" t="s">
        <v>283</v>
      </c>
      <c r="G49" t="s">
        <v>46</v>
      </c>
      <c r="H49" t="s">
        <v>42</v>
      </c>
      <c r="I49" t="s">
        <v>84</v>
      </c>
      <c r="J49" t="s">
        <v>783</v>
      </c>
      <c r="K49" t="s">
        <v>784</v>
      </c>
      <c r="L49" t="s">
        <v>785</v>
      </c>
      <c r="M49" t="s">
        <v>786</v>
      </c>
      <c r="N49" t="s">
        <v>787</v>
      </c>
      <c r="O49" t="s">
        <v>788</v>
      </c>
      <c r="P49" t="s">
        <v>789</v>
      </c>
      <c r="Q49" t="s">
        <v>790</v>
      </c>
      <c r="R49" t="s">
        <v>791</v>
      </c>
      <c r="S49" t="s">
        <v>42</v>
      </c>
      <c r="T49">
        <v>73</v>
      </c>
      <c r="U49">
        <v>75</v>
      </c>
      <c r="V49">
        <v>80</v>
      </c>
      <c r="W49" t="s">
        <v>792</v>
      </c>
      <c r="X49">
        <v>2015</v>
      </c>
      <c r="Y49">
        <v>108</v>
      </c>
      <c r="Z49" t="s">
        <v>42</v>
      </c>
      <c r="AA49">
        <v>319</v>
      </c>
      <c r="AB49">
        <v>327</v>
      </c>
      <c r="AC49" t="s">
        <v>42</v>
      </c>
      <c r="AD49" t="s">
        <v>793</v>
      </c>
      <c r="AE49" s="1" t="str">
        <f>HYPERLINK("http://dx.doi.org/10.1016/j.neuroimage.2014.12.026","http://dx.doi.org/10.1016/j.neuroimage.2014.12.026")</f>
        <v>http://dx.doi.org/10.1016/j.neuroimage.2014.12.026</v>
      </c>
      <c r="AF49" t="s">
        <v>42</v>
      </c>
      <c r="AG49" t="s">
        <v>42</v>
      </c>
      <c r="AH49" t="s">
        <v>42</v>
      </c>
      <c r="AI49" t="s">
        <v>42</v>
      </c>
      <c r="AJ49" t="s">
        <v>42</v>
      </c>
      <c r="AK49" t="s">
        <v>295</v>
      </c>
      <c r="AL49" t="s">
        <v>59</v>
      </c>
      <c r="AM49" t="s">
        <v>794</v>
      </c>
      <c r="AN49" t="str">
        <f>HYPERLINK("https%3A%2F%2Fwww.webofscience.com%2Fwos%2Fwoscc%2Ffull-record%2FWOS:000349618600032","View Full Record in Web of Science")</f>
        <v>View Full Record in Web of Science</v>
      </c>
    </row>
    <row r="50" spans="1:40">
      <c r="A50" t="s">
        <v>61</v>
      </c>
      <c r="B50" t="s">
        <v>795</v>
      </c>
      <c r="C50" t="s">
        <v>42</v>
      </c>
      <c r="D50" t="s">
        <v>796</v>
      </c>
      <c r="E50" t="s">
        <v>797</v>
      </c>
      <c r="F50" t="s">
        <v>798</v>
      </c>
      <c r="G50" t="s">
        <v>46</v>
      </c>
      <c r="H50" t="s">
        <v>42</v>
      </c>
      <c r="I50" t="s">
        <v>84</v>
      </c>
      <c r="J50" t="s">
        <v>799</v>
      </c>
      <c r="K50" t="s">
        <v>800</v>
      </c>
      <c r="L50" t="s">
        <v>801</v>
      </c>
      <c r="M50" t="s">
        <v>802</v>
      </c>
      <c r="N50" t="s">
        <v>803</v>
      </c>
      <c r="O50" t="s">
        <v>804</v>
      </c>
      <c r="P50" t="s">
        <v>805</v>
      </c>
      <c r="Q50" t="s">
        <v>806</v>
      </c>
      <c r="R50" t="s">
        <v>807</v>
      </c>
      <c r="S50" t="s">
        <v>42</v>
      </c>
      <c r="T50">
        <v>35</v>
      </c>
      <c r="U50">
        <v>74</v>
      </c>
      <c r="V50">
        <v>83</v>
      </c>
      <c r="W50" t="s">
        <v>792</v>
      </c>
      <c r="X50">
        <v>2019</v>
      </c>
      <c r="Y50">
        <v>33</v>
      </c>
      <c r="Z50">
        <v>3</v>
      </c>
      <c r="AA50">
        <v>188</v>
      </c>
      <c r="AB50">
        <v>198</v>
      </c>
      <c r="AC50" t="s">
        <v>42</v>
      </c>
      <c r="AD50" t="s">
        <v>808</v>
      </c>
      <c r="AE50" s="1" t="str">
        <f>HYPERLINK("http://dx.doi.org/10.1177/1545968319827573","http://dx.doi.org/10.1177/1545968319827573")</f>
        <v>http://dx.doi.org/10.1177/1545968319827573</v>
      </c>
      <c r="AF50" t="s">
        <v>42</v>
      </c>
      <c r="AG50" t="s">
        <v>42</v>
      </c>
      <c r="AH50" t="s">
        <v>42</v>
      </c>
      <c r="AI50" t="s">
        <v>42</v>
      </c>
      <c r="AJ50" t="s">
        <v>42</v>
      </c>
      <c r="AK50" t="s">
        <v>809</v>
      </c>
      <c r="AL50" t="s">
        <v>59</v>
      </c>
      <c r="AM50" t="s">
        <v>810</v>
      </c>
      <c r="AN50" t="str">
        <f>HYPERLINK("https%3A%2F%2Fwww.webofscience.com%2Fwos%2Fwoscc%2Ffull-record%2FWOS:000461435500003","View Full Record in Web of Science")</f>
        <v>View Full Record in Web of Science</v>
      </c>
    </row>
    <row r="51" spans="1:40">
      <c r="A51" t="s">
        <v>811</v>
      </c>
      <c r="B51" t="s">
        <v>812</v>
      </c>
      <c r="C51" t="s">
        <v>42</v>
      </c>
      <c r="D51" t="s">
        <v>813</v>
      </c>
      <c r="E51" t="s">
        <v>814</v>
      </c>
      <c r="F51" t="s">
        <v>815</v>
      </c>
      <c r="G51" t="s">
        <v>46</v>
      </c>
      <c r="H51" t="s">
        <v>42</v>
      </c>
      <c r="I51" t="s">
        <v>84</v>
      </c>
      <c r="J51" t="s">
        <v>816</v>
      </c>
      <c r="K51" t="s">
        <v>817</v>
      </c>
      <c r="L51" t="s">
        <v>818</v>
      </c>
      <c r="M51" t="s">
        <v>819</v>
      </c>
      <c r="N51" t="s">
        <v>820</v>
      </c>
      <c r="O51" t="s">
        <v>821</v>
      </c>
      <c r="P51" t="s">
        <v>822</v>
      </c>
      <c r="Q51" t="s">
        <v>823</v>
      </c>
      <c r="R51" t="s">
        <v>824</v>
      </c>
      <c r="S51" t="s">
        <v>42</v>
      </c>
      <c r="T51">
        <v>63</v>
      </c>
      <c r="U51">
        <v>67</v>
      </c>
      <c r="V51">
        <v>72</v>
      </c>
      <c r="W51" t="s">
        <v>42</v>
      </c>
      <c r="X51">
        <v>2017</v>
      </c>
      <c r="Y51">
        <v>14</v>
      </c>
      <c r="Z51" t="s">
        <v>42</v>
      </c>
      <c r="AA51">
        <v>726</v>
      </c>
      <c r="AB51">
        <v>733</v>
      </c>
      <c r="AC51" t="s">
        <v>42</v>
      </c>
      <c r="AD51" t="s">
        <v>825</v>
      </c>
      <c r="AE51" s="1" t="str">
        <f>HYPERLINK("http://dx.doi.org/10.1016/j.nicl.2017.03.005","http://dx.doi.org/10.1016/j.nicl.2017.03.005")</f>
        <v>http://dx.doi.org/10.1016/j.nicl.2017.03.005</v>
      </c>
      <c r="AF51" t="s">
        <v>42</v>
      </c>
      <c r="AG51" t="s">
        <v>42</v>
      </c>
      <c r="AH51" t="s">
        <v>42</v>
      </c>
      <c r="AI51" t="s">
        <v>42</v>
      </c>
      <c r="AJ51" t="s">
        <v>42</v>
      </c>
      <c r="AK51" t="s">
        <v>58</v>
      </c>
      <c r="AL51" t="s">
        <v>59</v>
      </c>
      <c r="AM51" t="s">
        <v>826</v>
      </c>
      <c r="AN51" t="str">
        <f>HYPERLINK("https%3A%2F%2Fwww.webofscience.com%2Fwos%2Fwoscc%2Ffull-record%2FWOS:000405984300078","View Full Record in Web of Science")</f>
        <v>View Full Record in Web of Science</v>
      </c>
    </row>
    <row r="52" spans="1:40">
      <c r="A52" t="s">
        <v>61</v>
      </c>
      <c r="B52" t="s">
        <v>827</v>
      </c>
      <c r="C52" t="s">
        <v>42</v>
      </c>
      <c r="D52" t="s">
        <v>828</v>
      </c>
      <c r="E52" t="s">
        <v>829</v>
      </c>
      <c r="F52" t="s">
        <v>198</v>
      </c>
      <c r="G52" t="s">
        <v>46</v>
      </c>
      <c r="H52" t="s">
        <v>42</v>
      </c>
      <c r="I52" t="s">
        <v>84</v>
      </c>
      <c r="J52" t="s">
        <v>830</v>
      </c>
      <c r="K52" t="s">
        <v>831</v>
      </c>
      <c r="L52" t="s">
        <v>832</v>
      </c>
      <c r="M52" t="s">
        <v>833</v>
      </c>
      <c r="N52" t="s">
        <v>51</v>
      </c>
      <c r="O52" t="s">
        <v>834</v>
      </c>
      <c r="P52" t="s">
        <v>835</v>
      </c>
      <c r="Q52" t="s">
        <v>836</v>
      </c>
      <c r="R52" t="s">
        <v>55</v>
      </c>
      <c r="S52" t="s">
        <v>42</v>
      </c>
      <c r="T52">
        <v>95</v>
      </c>
      <c r="U52">
        <v>66</v>
      </c>
      <c r="V52">
        <v>68</v>
      </c>
      <c r="W52" t="s">
        <v>837</v>
      </c>
      <c r="X52">
        <v>2015</v>
      </c>
      <c r="Y52">
        <v>113</v>
      </c>
      <c r="Z52">
        <v>10</v>
      </c>
      <c r="AA52">
        <v>3663</v>
      </c>
      <c r="AB52">
        <v>3682</v>
      </c>
      <c r="AC52" t="s">
        <v>42</v>
      </c>
      <c r="AD52" t="s">
        <v>838</v>
      </c>
      <c r="AE52" s="1" t="str">
        <f>HYPERLINK("http://dx.doi.org/10.1152/jn.00467.2013","http://dx.doi.org/10.1152/jn.00467.2013")</f>
        <v>http://dx.doi.org/10.1152/jn.00467.2013</v>
      </c>
      <c r="AF52" t="s">
        <v>42</v>
      </c>
      <c r="AG52" t="s">
        <v>42</v>
      </c>
      <c r="AH52" t="s">
        <v>42</v>
      </c>
      <c r="AI52" t="s">
        <v>42</v>
      </c>
      <c r="AJ52" t="s">
        <v>42</v>
      </c>
      <c r="AK52" t="s">
        <v>210</v>
      </c>
      <c r="AL52" t="s">
        <v>59</v>
      </c>
      <c r="AM52" t="s">
        <v>839</v>
      </c>
      <c r="AN52" t="str">
        <f>HYPERLINK("https%3A%2F%2Fwww.webofscience.com%2Fwos%2Fwoscc%2Ffull-record%2FWOS:000358008200017","View Full Record in Web of Science")</f>
        <v>View Full Record in Web of Science</v>
      </c>
    </row>
    <row r="53" spans="1:40">
      <c r="A53" t="s">
        <v>61</v>
      </c>
      <c r="B53" t="s">
        <v>840</v>
      </c>
      <c r="C53" t="s">
        <v>42</v>
      </c>
      <c r="D53" t="s">
        <v>841</v>
      </c>
      <c r="E53" t="s">
        <v>842</v>
      </c>
      <c r="F53" t="s">
        <v>318</v>
      </c>
      <c r="G53" t="s">
        <v>46</v>
      </c>
      <c r="H53" t="s">
        <v>42</v>
      </c>
      <c r="I53" t="s">
        <v>84</v>
      </c>
      <c r="J53" t="s">
        <v>843</v>
      </c>
      <c r="K53" t="s">
        <v>61</v>
      </c>
      <c r="L53" t="s">
        <v>844</v>
      </c>
      <c r="M53" t="s">
        <v>845</v>
      </c>
      <c r="N53" t="s">
        <v>846</v>
      </c>
      <c r="O53" t="s">
        <v>847</v>
      </c>
      <c r="P53" t="s">
        <v>848</v>
      </c>
      <c r="Q53" t="s">
        <v>849</v>
      </c>
      <c r="R53" t="s">
        <v>850</v>
      </c>
      <c r="S53" t="s">
        <v>42</v>
      </c>
      <c r="T53">
        <v>58</v>
      </c>
      <c r="U53">
        <v>65</v>
      </c>
      <c r="V53">
        <v>70</v>
      </c>
      <c r="W53" t="s">
        <v>143</v>
      </c>
      <c r="X53">
        <v>2020</v>
      </c>
      <c r="Y53">
        <v>28</v>
      </c>
      <c r="Z53">
        <v>12</v>
      </c>
      <c r="AA53">
        <v>3051</v>
      </c>
      <c r="AB53">
        <v>3062</v>
      </c>
      <c r="AC53" t="s">
        <v>42</v>
      </c>
      <c r="AD53" t="s">
        <v>851</v>
      </c>
      <c r="AE53" s="1" t="str">
        <f>HYPERLINK("http://dx.doi.org/10.1109/TNSRE.2020.3039331","http://dx.doi.org/10.1109/TNSRE.2020.3039331")</f>
        <v>http://dx.doi.org/10.1109/TNSRE.2020.3039331</v>
      </c>
      <c r="AF53" t="s">
        <v>42</v>
      </c>
      <c r="AG53" t="s">
        <v>42</v>
      </c>
      <c r="AH53" t="s">
        <v>42</v>
      </c>
      <c r="AI53" t="s">
        <v>42</v>
      </c>
      <c r="AJ53" t="s">
        <v>42</v>
      </c>
      <c r="AK53" t="s">
        <v>330</v>
      </c>
      <c r="AL53" t="s">
        <v>59</v>
      </c>
      <c r="AM53" t="s">
        <v>852</v>
      </c>
      <c r="AN53" t="str">
        <f>HYPERLINK("https%3A%2F%2Fwww.webofscience.com%2Fwos%2Fwoscc%2Ffull-record%2FWOS:000613615700045","View Full Record in Web of Science")</f>
        <v>View Full Record in Web of Science</v>
      </c>
    </row>
    <row r="54" spans="1:40">
      <c r="A54" t="s">
        <v>720</v>
      </c>
      <c r="B54" t="s">
        <v>853</v>
      </c>
      <c r="C54" t="s">
        <v>42</v>
      </c>
      <c r="D54" t="s">
        <v>854</v>
      </c>
      <c r="E54" t="s">
        <v>855</v>
      </c>
      <c r="F54" t="s">
        <v>65</v>
      </c>
      <c r="G54" t="s">
        <v>46</v>
      </c>
      <c r="H54" t="s">
        <v>42</v>
      </c>
      <c r="I54" t="s">
        <v>84</v>
      </c>
      <c r="J54" t="s">
        <v>856</v>
      </c>
      <c r="K54" t="s">
        <v>857</v>
      </c>
      <c r="L54" t="s">
        <v>858</v>
      </c>
      <c r="M54" t="s">
        <v>859</v>
      </c>
      <c r="N54" t="s">
        <v>860</v>
      </c>
      <c r="O54" t="s">
        <v>861</v>
      </c>
      <c r="P54" t="s">
        <v>862</v>
      </c>
      <c r="Q54" t="s">
        <v>863</v>
      </c>
      <c r="R54" t="s">
        <v>864</v>
      </c>
      <c r="S54" t="s">
        <v>42</v>
      </c>
      <c r="T54">
        <v>51</v>
      </c>
      <c r="U54">
        <v>65</v>
      </c>
      <c r="V54">
        <v>69</v>
      </c>
      <c r="W54" t="s">
        <v>75</v>
      </c>
      <c r="X54">
        <v>2017</v>
      </c>
      <c r="Y54">
        <v>14</v>
      </c>
      <c r="Z54">
        <v>1</v>
      </c>
      <c r="AA54" t="s">
        <v>42</v>
      </c>
      <c r="AB54" t="s">
        <v>42</v>
      </c>
      <c r="AC54">
        <v>16015</v>
      </c>
      <c r="AD54" t="s">
        <v>865</v>
      </c>
      <c r="AE54" s="1" t="str">
        <f>HYPERLINK("http://dx.doi.org/10.1088/1741-2552/aa525f","http://dx.doi.org/10.1088/1741-2552/aa525f")</f>
        <v>http://dx.doi.org/10.1088/1741-2552/aa525f</v>
      </c>
      <c r="AF54" t="s">
        <v>42</v>
      </c>
      <c r="AG54" t="s">
        <v>42</v>
      </c>
      <c r="AH54" t="s">
        <v>42</v>
      </c>
      <c r="AI54" t="s">
        <v>42</v>
      </c>
      <c r="AJ54" t="s">
        <v>42</v>
      </c>
      <c r="AK54" t="s">
        <v>77</v>
      </c>
      <c r="AL54" t="s">
        <v>59</v>
      </c>
      <c r="AM54" t="s">
        <v>866</v>
      </c>
      <c r="AN54" t="str">
        <f>HYPERLINK("https%3A%2F%2Fwww.webofscience.com%2Fwos%2Fwoscc%2Ffull-record%2FWOS:000393795800002","View Full Record in Web of Science")</f>
        <v>View Full Record in Web of Science</v>
      </c>
    </row>
    <row r="55" spans="1:40">
      <c r="A55" t="s">
        <v>720</v>
      </c>
      <c r="B55" t="s">
        <v>867</v>
      </c>
      <c r="C55" t="s">
        <v>42</v>
      </c>
      <c r="D55" t="s">
        <v>868</v>
      </c>
      <c r="E55" t="s">
        <v>869</v>
      </c>
      <c r="F55" t="s">
        <v>318</v>
      </c>
      <c r="G55" t="s">
        <v>46</v>
      </c>
      <c r="H55" t="s">
        <v>42</v>
      </c>
      <c r="I55" t="s">
        <v>84</v>
      </c>
      <c r="J55" t="s">
        <v>870</v>
      </c>
      <c r="K55" t="s">
        <v>871</v>
      </c>
      <c r="L55" t="s">
        <v>872</v>
      </c>
      <c r="M55" t="s">
        <v>873</v>
      </c>
      <c r="N55" t="s">
        <v>874</v>
      </c>
      <c r="O55" t="s">
        <v>875</v>
      </c>
      <c r="P55" t="s">
        <v>876</v>
      </c>
      <c r="Q55" t="s">
        <v>877</v>
      </c>
      <c r="R55" t="s">
        <v>878</v>
      </c>
      <c r="S55" t="s">
        <v>42</v>
      </c>
      <c r="T55">
        <v>67</v>
      </c>
      <c r="U55">
        <v>63</v>
      </c>
      <c r="V55">
        <v>70</v>
      </c>
      <c r="W55" t="s">
        <v>616</v>
      </c>
      <c r="X55">
        <v>2019</v>
      </c>
      <c r="Y55">
        <v>27</v>
      </c>
      <c r="Z55">
        <v>8</v>
      </c>
      <c r="AA55">
        <v>1654</v>
      </c>
      <c r="AB55">
        <v>1664</v>
      </c>
      <c r="AC55" t="s">
        <v>42</v>
      </c>
      <c r="AD55" t="s">
        <v>879</v>
      </c>
      <c r="AE55" s="1" t="str">
        <f>HYPERLINK("http://dx.doi.org/10.1109/TNSRE.2019.2924742","http://dx.doi.org/10.1109/TNSRE.2019.2924742")</f>
        <v>http://dx.doi.org/10.1109/TNSRE.2019.2924742</v>
      </c>
      <c r="AF55" t="s">
        <v>42</v>
      </c>
      <c r="AG55" t="s">
        <v>42</v>
      </c>
      <c r="AH55" t="s">
        <v>42</v>
      </c>
      <c r="AI55" t="s">
        <v>42</v>
      </c>
      <c r="AJ55" t="s">
        <v>42</v>
      </c>
      <c r="AK55" t="s">
        <v>330</v>
      </c>
      <c r="AL55" t="s">
        <v>59</v>
      </c>
      <c r="AM55" t="s">
        <v>880</v>
      </c>
      <c r="AN55" t="str">
        <f>HYPERLINK("https%3A%2F%2Fwww.webofscience.com%2Fwos%2Fwoscc%2Ffull-record%2FWOS:000480356700017","View Full Record in Web of Science")</f>
        <v>View Full Record in Web of Science</v>
      </c>
    </row>
    <row r="56" spans="1:40">
      <c r="A56" t="s">
        <v>61</v>
      </c>
      <c r="B56" t="s">
        <v>881</v>
      </c>
      <c r="C56" t="s">
        <v>42</v>
      </c>
      <c r="D56" t="s">
        <v>882</v>
      </c>
      <c r="E56" t="s">
        <v>883</v>
      </c>
      <c r="F56" t="s">
        <v>283</v>
      </c>
      <c r="G56" t="s">
        <v>46</v>
      </c>
      <c r="H56" t="s">
        <v>42</v>
      </c>
      <c r="I56" t="s">
        <v>84</v>
      </c>
      <c r="J56" t="s">
        <v>884</v>
      </c>
      <c r="K56" t="s">
        <v>885</v>
      </c>
      <c r="L56" t="s">
        <v>886</v>
      </c>
      <c r="M56" t="s">
        <v>887</v>
      </c>
      <c r="N56" t="s">
        <v>888</v>
      </c>
      <c r="O56" t="s">
        <v>889</v>
      </c>
      <c r="P56" t="s">
        <v>890</v>
      </c>
      <c r="Q56" t="s">
        <v>891</v>
      </c>
      <c r="R56" t="s">
        <v>892</v>
      </c>
      <c r="S56" t="s">
        <v>42</v>
      </c>
      <c r="T56">
        <v>84</v>
      </c>
      <c r="U56">
        <v>63</v>
      </c>
      <c r="V56">
        <v>64</v>
      </c>
      <c r="W56" t="s">
        <v>293</v>
      </c>
      <c r="X56">
        <v>2016</v>
      </c>
      <c r="Y56">
        <v>134</v>
      </c>
      <c r="Z56" t="s">
        <v>42</v>
      </c>
      <c r="AA56">
        <v>142</v>
      </c>
      <c r="AB56">
        <v>152</v>
      </c>
      <c r="AC56" t="s">
        <v>42</v>
      </c>
      <c r="AD56" t="s">
        <v>893</v>
      </c>
      <c r="AE56" s="1" t="str">
        <f>HYPERLINK("http://dx.doi.org/10.1016/j.neuroimage.2016.03.016","http://dx.doi.org/10.1016/j.neuroimage.2016.03.016")</f>
        <v>http://dx.doi.org/10.1016/j.neuroimage.2016.03.016</v>
      </c>
      <c r="AF56" t="s">
        <v>42</v>
      </c>
      <c r="AG56" t="s">
        <v>42</v>
      </c>
      <c r="AH56" t="s">
        <v>42</v>
      </c>
      <c r="AI56" t="s">
        <v>42</v>
      </c>
      <c r="AJ56" t="s">
        <v>42</v>
      </c>
      <c r="AK56" t="s">
        <v>295</v>
      </c>
      <c r="AL56" t="s">
        <v>59</v>
      </c>
      <c r="AM56" t="s">
        <v>894</v>
      </c>
      <c r="AN56" t="str">
        <f>HYPERLINK("https%3A%2F%2Fwww.webofscience.com%2Fwos%2Fwoscc%2Ffull-record%2FWOS:000378045900014","View Full Record in Web of Science")</f>
        <v>View Full Record in Web of Science</v>
      </c>
    </row>
    <row r="57" spans="1:40">
      <c r="A57" t="s">
        <v>61</v>
      </c>
      <c r="B57" t="s">
        <v>895</v>
      </c>
      <c r="C57" t="s">
        <v>42</v>
      </c>
      <c r="D57" t="s">
        <v>896</v>
      </c>
      <c r="E57" t="s">
        <v>897</v>
      </c>
      <c r="F57" t="s">
        <v>300</v>
      </c>
      <c r="G57" t="s">
        <v>46</v>
      </c>
      <c r="H57" t="s">
        <v>42</v>
      </c>
      <c r="I57" t="s">
        <v>84</v>
      </c>
      <c r="J57" t="s">
        <v>898</v>
      </c>
      <c r="K57" t="s">
        <v>899</v>
      </c>
      <c r="L57" t="s">
        <v>900</v>
      </c>
      <c r="M57" t="s">
        <v>901</v>
      </c>
      <c r="N57" t="s">
        <v>902</v>
      </c>
      <c r="O57" t="s">
        <v>903</v>
      </c>
      <c r="P57" t="s">
        <v>904</v>
      </c>
      <c r="Q57" t="s">
        <v>905</v>
      </c>
      <c r="R57" t="s">
        <v>906</v>
      </c>
      <c r="S57" t="s">
        <v>42</v>
      </c>
      <c r="T57">
        <v>42</v>
      </c>
      <c r="U57">
        <v>63</v>
      </c>
      <c r="V57">
        <v>66</v>
      </c>
      <c r="W57" t="s">
        <v>907</v>
      </c>
      <c r="X57">
        <v>2016</v>
      </c>
      <c r="Y57">
        <v>13</v>
      </c>
      <c r="Z57" t="s">
        <v>42</v>
      </c>
      <c r="AA57" t="s">
        <v>42</v>
      </c>
      <c r="AB57" t="s">
        <v>42</v>
      </c>
      <c r="AC57">
        <v>21</v>
      </c>
      <c r="AD57" t="s">
        <v>908</v>
      </c>
      <c r="AE57" s="1" t="str">
        <f>HYPERLINK("http://dx.doi.org/10.1186/s12984-016-0120-2","http://dx.doi.org/10.1186/s12984-016-0120-2")</f>
        <v>http://dx.doi.org/10.1186/s12984-016-0120-2</v>
      </c>
      <c r="AF57" t="s">
        <v>42</v>
      </c>
      <c r="AG57" t="s">
        <v>42</v>
      </c>
      <c r="AH57" t="s">
        <v>42</v>
      </c>
      <c r="AI57" t="s">
        <v>42</v>
      </c>
      <c r="AJ57" t="s">
        <v>42</v>
      </c>
      <c r="AK57" t="s">
        <v>312</v>
      </c>
      <c r="AL57" t="s">
        <v>59</v>
      </c>
      <c r="AM57" t="s">
        <v>909</v>
      </c>
      <c r="AN57" t="str">
        <f>HYPERLINK("https%3A%2F%2Fwww.webofscience.com%2Fwos%2Fwoscc%2Ffull-record%2FWOS:000371220400002","View Full Record in Web of Science")</f>
        <v>View Full Record in Web of Science</v>
      </c>
    </row>
    <row r="58" spans="1:40">
      <c r="A58" t="s">
        <v>61</v>
      </c>
      <c r="B58" t="s">
        <v>910</v>
      </c>
      <c r="C58" t="s">
        <v>42</v>
      </c>
      <c r="D58" t="s">
        <v>911</v>
      </c>
      <c r="E58" t="s">
        <v>912</v>
      </c>
      <c r="F58" t="s">
        <v>913</v>
      </c>
      <c r="G58" t="s">
        <v>46</v>
      </c>
      <c r="H58" t="s">
        <v>42</v>
      </c>
      <c r="I58" t="s">
        <v>84</v>
      </c>
      <c r="J58" t="s">
        <v>42</v>
      </c>
      <c r="K58" t="s">
        <v>914</v>
      </c>
      <c r="L58" t="s">
        <v>915</v>
      </c>
      <c r="M58" t="s">
        <v>916</v>
      </c>
      <c r="N58" t="s">
        <v>917</v>
      </c>
      <c r="O58" t="s">
        <v>918</v>
      </c>
      <c r="P58" t="s">
        <v>919</v>
      </c>
      <c r="Q58" t="s">
        <v>920</v>
      </c>
      <c r="R58" t="s">
        <v>921</v>
      </c>
      <c r="S58" t="s">
        <v>42</v>
      </c>
      <c r="T58">
        <v>68</v>
      </c>
      <c r="U58">
        <v>63</v>
      </c>
      <c r="V58">
        <v>65</v>
      </c>
      <c r="W58" t="s">
        <v>672</v>
      </c>
      <c r="X58">
        <v>2015</v>
      </c>
      <c r="Y58">
        <v>10</v>
      </c>
      <c r="Z58">
        <v>4</v>
      </c>
      <c r="AA58" t="s">
        <v>42</v>
      </c>
      <c r="AB58" t="s">
        <v>42</v>
      </c>
      <c r="AC58" t="s">
        <v>922</v>
      </c>
      <c r="AD58" t="s">
        <v>923</v>
      </c>
      <c r="AE58" s="1" t="str">
        <f>HYPERLINK("http://dx.doi.org/10.1371/journal.pone.0121896","http://dx.doi.org/10.1371/journal.pone.0121896")</f>
        <v>http://dx.doi.org/10.1371/journal.pone.0121896</v>
      </c>
      <c r="AF58" t="s">
        <v>42</v>
      </c>
      <c r="AG58" t="s">
        <v>42</v>
      </c>
      <c r="AH58" t="s">
        <v>42</v>
      </c>
      <c r="AI58" t="s">
        <v>42</v>
      </c>
      <c r="AJ58" t="s">
        <v>42</v>
      </c>
      <c r="AK58" t="s">
        <v>110</v>
      </c>
      <c r="AL58" t="s">
        <v>59</v>
      </c>
      <c r="AM58" t="s">
        <v>924</v>
      </c>
      <c r="AN58" t="str">
        <f>HYPERLINK("https%3A%2F%2Fwww.webofscience.com%2Fwos%2Fwoscc%2Ffull-record%2FWOS:000352135600088","View Full Record in Web of Science")</f>
        <v>View Full Record in Web of Science</v>
      </c>
    </row>
    <row r="59" spans="1:40">
      <c r="A59" t="s">
        <v>734</v>
      </c>
      <c r="B59" t="s">
        <v>925</v>
      </c>
      <c r="C59" t="s">
        <v>42</v>
      </c>
      <c r="D59" t="s">
        <v>926</v>
      </c>
      <c r="E59" t="s">
        <v>927</v>
      </c>
      <c r="F59" t="s">
        <v>181</v>
      </c>
      <c r="G59" t="s">
        <v>46</v>
      </c>
      <c r="H59" t="s">
        <v>42</v>
      </c>
      <c r="I59" t="s">
        <v>47</v>
      </c>
      <c r="J59" t="s">
        <v>928</v>
      </c>
      <c r="K59" t="s">
        <v>929</v>
      </c>
      <c r="L59" t="s">
        <v>930</v>
      </c>
      <c r="M59" t="s">
        <v>931</v>
      </c>
      <c r="N59" t="s">
        <v>932</v>
      </c>
      <c r="O59" t="s">
        <v>933</v>
      </c>
      <c r="P59" t="s">
        <v>934</v>
      </c>
      <c r="Q59" t="s">
        <v>935</v>
      </c>
      <c r="R59" t="s">
        <v>936</v>
      </c>
      <c r="S59" t="s">
        <v>42</v>
      </c>
      <c r="T59">
        <v>78</v>
      </c>
      <c r="U59">
        <v>62</v>
      </c>
      <c r="V59">
        <v>68</v>
      </c>
      <c r="W59" t="s">
        <v>937</v>
      </c>
      <c r="X59">
        <v>2019</v>
      </c>
      <c r="Y59">
        <v>13</v>
      </c>
      <c r="Z59" t="s">
        <v>42</v>
      </c>
      <c r="AA59" t="s">
        <v>42</v>
      </c>
      <c r="AB59" t="s">
        <v>42</v>
      </c>
      <c r="AC59">
        <v>172</v>
      </c>
      <c r="AD59" t="s">
        <v>938</v>
      </c>
      <c r="AE59" s="1" t="str">
        <f>HYPERLINK("http://dx.doi.org/10.3389/fnhum.2019.00172","http://dx.doi.org/10.3389/fnhum.2019.00172")</f>
        <v>http://dx.doi.org/10.3389/fnhum.2019.00172</v>
      </c>
      <c r="AF59" t="s">
        <v>42</v>
      </c>
      <c r="AG59" t="s">
        <v>42</v>
      </c>
      <c r="AH59" t="s">
        <v>42</v>
      </c>
      <c r="AI59" t="s">
        <v>42</v>
      </c>
      <c r="AJ59" t="s">
        <v>42</v>
      </c>
      <c r="AK59" t="s">
        <v>193</v>
      </c>
      <c r="AL59" t="s">
        <v>59</v>
      </c>
      <c r="AM59" t="s">
        <v>939</v>
      </c>
      <c r="AN59" t="str">
        <f>HYPERLINK("https%3A%2F%2Fwww.webofscience.com%2Fwos%2Fwoscc%2Ffull-record%2FWOS:000470293500001","View Full Record in Web of Science")</f>
        <v>View Full Record in Web of Science</v>
      </c>
    </row>
    <row r="60" spans="1:40">
      <c r="A60" t="s">
        <v>734</v>
      </c>
      <c r="B60" t="s">
        <v>940</v>
      </c>
      <c r="C60" t="s">
        <v>42</v>
      </c>
      <c r="D60" t="s">
        <v>941</v>
      </c>
      <c r="E60" t="s">
        <v>942</v>
      </c>
      <c r="F60" t="s">
        <v>300</v>
      </c>
      <c r="G60" t="s">
        <v>46</v>
      </c>
      <c r="H60" t="s">
        <v>42</v>
      </c>
      <c r="I60" t="s">
        <v>84</v>
      </c>
      <c r="J60" t="s">
        <v>943</v>
      </c>
      <c r="K60" t="s">
        <v>944</v>
      </c>
      <c r="L60" t="s">
        <v>945</v>
      </c>
      <c r="M60" t="s">
        <v>946</v>
      </c>
      <c r="N60" t="s">
        <v>947</v>
      </c>
      <c r="O60" t="s">
        <v>948</v>
      </c>
      <c r="P60" t="s">
        <v>949</v>
      </c>
      <c r="Q60" t="s">
        <v>950</v>
      </c>
      <c r="R60" t="s">
        <v>951</v>
      </c>
      <c r="S60" t="s">
        <v>42</v>
      </c>
      <c r="T60">
        <v>97</v>
      </c>
      <c r="U60">
        <v>62</v>
      </c>
      <c r="V60">
        <v>67</v>
      </c>
      <c r="W60" t="s">
        <v>952</v>
      </c>
      <c r="X60">
        <v>2017</v>
      </c>
      <c r="Y60">
        <v>14</v>
      </c>
      <c r="Z60" t="s">
        <v>42</v>
      </c>
      <c r="AA60" t="s">
        <v>42</v>
      </c>
      <c r="AB60" t="s">
        <v>42</v>
      </c>
      <c r="AC60">
        <v>67</v>
      </c>
      <c r="AD60" t="s">
        <v>953</v>
      </c>
      <c r="AE60" s="1" t="str">
        <f>HYPERLINK("http://dx.doi.org/10.1186/s12984-017-0277-3","http://dx.doi.org/10.1186/s12984-017-0277-3")</f>
        <v>http://dx.doi.org/10.1186/s12984-017-0277-3</v>
      </c>
      <c r="AF60" t="s">
        <v>42</v>
      </c>
      <c r="AG60" t="s">
        <v>42</v>
      </c>
      <c r="AH60" t="s">
        <v>42</v>
      </c>
      <c r="AI60" t="s">
        <v>42</v>
      </c>
      <c r="AJ60" t="s">
        <v>42</v>
      </c>
      <c r="AK60" t="s">
        <v>312</v>
      </c>
      <c r="AL60" t="s">
        <v>59</v>
      </c>
      <c r="AM60" t="s">
        <v>954</v>
      </c>
      <c r="AN60" t="str">
        <f>HYPERLINK("https%3A%2F%2Fwww.webofscience.com%2Fwos%2Fwoscc%2Ffull-record%2FWOS:000405691400001","View Full Record in Web of Science")</f>
        <v>View Full Record in Web of Science</v>
      </c>
    </row>
    <row r="61" spans="1:40">
      <c r="A61" t="s">
        <v>61</v>
      </c>
      <c r="B61" t="s">
        <v>955</v>
      </c>
      <c r="C61" t="s">
        <v>42</v>
      </c>
      <c r="D61" t="s">
        <v>956</v>
      </c>
      <c r="E61" t="s">
        <v>957</v>
      </c>
      <c r="F61" t="s">
        <v>318</v>
      </c>
      <c r="G61" t="s">
        <v>46</v>
      </c>
      <c r="H61" t="s">
        <v>42</v>
      </c>
      <c r="I61" t="s">
        <v>84</v>
      </c>
      <c r="J61" t="s">
        <v>958</v>
      </c>
      <c r="K61" t="s">
        <v>959</v>
      </c>
      <c r="L61" t="s">
        <v>960</v>
      </c>
      <c r="M61" t="s">
        <v>961</v>
      </c>
      <c r="N61" t="s">
        <v>962</v>
      </c>
      <c r="O61" t="s">
        <v>963</v>
      </c>
      <c r="P61" t="s">
        <v>964</v>
      </c>
      <c r="Q61" t="s">
        <v>965</v>
      </c>
      <c r="R61" t="s">
        <v>966</v>
      </c>
      <c r="S61" t="s">
        <v>42</v>
      </c>
      <c r="T61">
        <v>69</v>
      </c>
      <c r="U61">
        <v>61</v>
      </c>
      <c r="V61">
        <v>66</v>
      </c>
      <c r="W61" t="s">
        <v>328</v>
      </c>
      <c r="X61">
        <v>2017</v>
      </c>
      <c r="Y61">
        <v>25</v>
      </c>
      <c r="Z61">
        <v>7</v>
      </c>
      <c r="AA61">
        <v>1009</v>
      </c>
      <c r="AB61">
        <v>1017</v>
      </c>
      <c r="AC61" t="s">
        <v>42</v>
      </c>
      <c r="AD61" t="s">
        <v>967</v>
      </c>
      <c r="AE61" s="1" t="str">
        <f>HYPERLINK("http://dx.doi.org/10.1109/TNSRE.2017.2655542","http://dx.doi.org/10.1109/TNSRE.2017.2655542")</f>
        <v>http://dx.doi.org/10.1109/TNSRE.2017.2655542</v>
      </c>
      <c r="AF61" t="s">
        <v>42</v>
      </c>
      <c r="AG61" t="s">
        <v>42</v>
      </c>
      <c r="AH61" t="s">
        <v>42</v>
      </c>
      <c r="AI61" t="s">
        <v>42</v>
      </c>
      <c r="AJ61" t="s">
        <v>42</v>
      </c>
      <c r="AK61" t="s">
        <v>330</v>
      </c>
      <c r="AL61" t="s">
        <v>59</v>
      </c>
      <c r="AM61" t="s">
        <v>968</v>
      </c>
      <c r="AN61" t="str">
        <f>HYPERLINK("https%3A%2F%2Fwww.webofscience.com%2Fwos%2Fwoscc%2Ffull-record%2FWOS:000407431300022","View Full Record in Web of Science")</f>
        <v>View Full Record in Web of Science</v>
      </c>
    </row>
    <row r="62" spans="1:40">
      <c r="A62" t="s">
        <v>61</v>
      </c>
      <c r="B62" t="s">
        <v>969</v>
      </c>
      <c r="C62" t="s">
        <v>42</v>
      </c>
      <c r="D62" t="s">
        <v>970</v>
      </c>
      <c r="E62" t="s">
        <v>971</v>
      </c>
      <c r="F62" t="s">
        <v>65</v>
      </c>
      <c r="G62" t="s">
        <v>46</v>
      </c>
      <c r="H62" t="s">
        <v>42</v>
      </c>
      <c r="I62" t="s">
        <v>84</v>
      </c>
      <c r="J62" t="s">
        <v>972</v>
      </c>
      <c r="K62" t="s">
        <v>973</v>
      </c>
      <c r="L62" t="s">
        <v>974</v>
      </c>
      <c r="M62" t="s">
        <v>975</v>
      </c>
      <c r="N62" t="s">
        <v>976</v>
      </c>
      <c r="O62" t="s">
        <v>977</v>
      </c>
      <c r="P62" t="s">
        <v>978</v>
      </c>
      <c r="Q62" t="s">
        <v>979</v>
      </c>
      <c r="R62" t="s">
        <v>980</v>
      </c>
      <c r="S62" t="s">
        <v>42</v>
      </c>
      <c r="T62">
        <v>60</v>
      </c>
      <c r="U62">
        <v>61</v>
      </c>
      <c r="V62">
        <v>63</v>
      </c>
      <c r="W62" t="s">
        <v>420</v>
      </c>
      <c r="X62">
        <v>2015</v>
      </c>
      <c r="Y62">
        <v>12</v>
      </c>
      <c r="Z62">
        <v>3</v>
      </c>
      <c r="AA62" t="s">
        <v>42</v>
      </c>
      <c r="AB62" t="s">
        <v>42</v>
      </c>
      <c r="AC62">
        <v>36007</v>
      </c>
      <c r="AD62" t="s">
        <v>981</v>
      </c>
      <c r="AE62" s="1" t="str">
        <f>HYPERLINK("http://dx.doi.org/10.1088/1741-2560/12/3/036007","http://dx.doi.org/10.1088/1741-2560/12/3/036007")</f>
        <v>http://dx.doi.org/10.1088/1741-2560/12/3/036007</v>
      </c>
      <c r="AF62" t="s">
        <v>42</v>
      </c>
      <c r="AG62" t="s">
        <v>42</v>
      </c>
      <c r="AH62" t="s">
        <v>42</v>
      </c>
      <c r="AI62" t="s">
        <v>42</v>
      </c>
      <c r="AJ62" t="s">
        <v>42</v>
      </c>
      <c r="AK62" t="s">
        <v>77</v>
      </c>
      <c r="AL62" t="s">
        <v>59</v>
      </c>
      <c r="AM62" t="s">
        <v>982</v>
      </c>
      <c r="AN62" t="str">
        <f>HYPERLINK("https%3A%2F%2Fwww.webofscience.com%2Fwos%2Fwoscc%2Ffull-record%2FWOS:000354998600008","View Full Record in Web of Science")</f>
        <v>View Full Record in Web of Science</v>
      </c>
    </row>
    <row r="63" spans="1:40">
      <c r="A63" t="s">
        <v>734</v>
      </c>
      <c r="B63" t="s">
        <v>983</v>
      </c>
      <c r="C63" t="s">
        <v>42</v>
      </c>
      <c r="D63" t="s">
        <v>984</v>
      </c>
      <c r="E63" t="s">
        <v>985</v>
      </c>
      <c r="F63" t="s">
        <v>986</v>
      </c>
      <c r="G63" t="s">
        <v>46</v>
      </c>
      <c r="H63" t="s">
        <v>42</v>
      </c>
      <c r="I63" t="s">
        <v>47</v>
      </c>
      <c r="J63" t="s">
        <v>987</v>
      </c>
      <c r="K63" t="s">
        <v>988</v>
      </c>
      <c r="L63" t="s">
        <v>989</v>
      </c>
      <c r="M63" t="s">
        <v>990</v>
      </c>
      <c r="N63" t="s">
        <v>991</v>
      </c>
      <c r="O63" t="s">
        <v>992</v>
      </c>
      <c r="P63" t="s">
        <v>255</v>
      </c>
      <c r="Q63" t="s">
        <v>993</v>
      </c>
      <c r="R63" t="s">
        <v>994</v>
      </c>
      <c r="S63" t="s">
        <v>42</v>
      </c>
      <c r="T63">
        <v>63</v>
      </c>
      <c r="U63">
        <v>60</v>
      </c>
      <c r="V63">
        <v>64</v>
      </c>
      <c r="W63" t="s">
        <v>93</v>
      </c>
      <c r="X63">
        <v>2021</v>
      </c>
      <c r="Y63">
        <v>599</v>
      </c>
      <c r="Z63">
        <v>9</v>
      </c>
      <c r="AA63">
        <v>2351</v>
      </c>
      <c r="AB63">
        <v>2359</v>
      </c>
      <c r="AC63" t="s">
        <v>42</v>
      </c>
      <c r="AD63" t="s">
        <v>995</v>
      </c>
      <c r="AE63" s="1" t="str">
        <f>HYPERLINK("http://dx.doi.org/10.1113/JP278775","http://dx.doi.org/10.1113/JP278775")</f>
        <v>http://dx.doi.org/10.1113/JP278775</v>
      </c>
      <c r="AF63" t="s">
        <v>42</v>
      </c>
      <c r="AG63" t="s">
        <v>996</v>
      </c>
      <c r="AH63" t="s">
        <v>42</v>
      </c>
      <c r="AI63" t="s">
        <v>42</v>
      </c>
      <c r="AJ63" t="s">
        <v>42</v>
      </c>
      <c r="AK63" t="s">
        <v>210</v>
      </c>
      <c r="AL63" t="s">
        <v>59</v>
      </c>
      <c r="AM63" t="s">
        <v>997</v>
      </c>
      <c r="AN63" t="str">
        <f>HYPERLINK("https%3A%2F%2Fwww.webofscience.com%2Fwos%2Fwoscc%2Ffull-record%2FWOS:000521852000001","View Full Record in Web of Science")</f>
        <v>View Full Record in Web of Science</v>
      </c>
    </row>
    <row r="64" spans="1:40">
      <c r="A64" t="s">
        <v>129</v>
      </c>
      <c r="B64" t="s">
        <v>998</v>
      </c>
      <c r="C64" t="s">
        <v>42</v>
      </c>
      <c r="D64" t="s">
        <v>999</v>
      </c>
      <c r="E64" t="s">
        <v>1000</v>
      </c>
      <c r="F64" t="s">
        <v>1001</v>
      </c>
      <c r="G64" t="s">
        <v>83</v>
      </c>
      <c r="H64" t="s">
        <v>42</v>
      </c>
      <c r="I64" t="s">
        <v>84</v>
      </c>
      <c r="J64" t="s">
        <v>1002</v>
      </c>
      <c r="K64" t="s">
        <v>1003</v>
      </c>
      <c r="L64" t="s">
        <v>1004</v>
      </c>
      <c r="M64" t="s">
        <v>1005</v>
      </c>
      <c r="N64" t="s">
        <v>42</v>
      </c>
      <c r="O64" t="s">
        <v>1006</v>
      </c>
      <c r="P64" t="s">
        <v>1007</v>
      </c>
      <c r="Q64" t="s">
        <v>1008</v>
      </c>
      <c r="R64" t="s">
        <v>1009</v>
      </c>
      <c r="S64" t="s">
        <v>42</v>
      </c>
      <c r="T64">
        <v>46</v>
      </c>
      <c r="U64">
        <v>60</v>
      </c>
      <c r="V64">
        <v>65</v>
      </c>
      <c r="W64" t="s">
        <v>258</v>
      </c>
      <c r="X64">
        <v>2016</v>
      </c>
      <c r="Y64">
        <v>221</v>
      </c>
      <c r="Z64">
        <v>1</v>
      </c>
      <c r="AA64">
        <v>203</v>
      </c>
      <c r="AB64">
        <v>216</v>
      </c>
      <c r="AC64" t="s">
        <v>42</v>
      </c>
      <c r="AD64" t="s">
        <v>1010</v>
      </c>
      <c r="AE64" s="1" t="str">
        <f>HYPERLINK("http://dx.doi.org/10.1007/s00429-014-0902-x","http://dx.doi.org/10.1007/s00429-014-0902-x")</f>
        <v>http://dx.doi.org/10.1007/s00429-014-0902-x</v>
      </c>
      <c r="AF64" t="s">
        <v>42</v>
      </c>
      <c r="AG64" t="s">
        <v>42</v>
      </c>
      <c r="AH64" t="s">
        <v>42</v>
      </c>
      <c r="AI64" t="s">
        <v>42</v>
      </c>
      <c r="AJ64" t="s">
        <v>42</v>
      </c>
      <c r="AK64" t="s">
        <v>1011</v>
      </c>
      <c r="AL64" t="s">
        <v>59</v>
      </c>
      <c r="AM64" t="s">
        <v>1012</v>
      </c>
      <c r="AN64" t="str">
        <f>HYPERLINK("https%3A%2F%2Fwww.webofscience.com%2Fwos%2Fwoscc%2Ffull-record%2FWOS:000368946900014","View Full Record in Web of Science")</f>
        <v>View Full Record in Web of Science</v>
      </c>
    </row>
    <row r="65" spans="1:40">
      <c r="A65" t="s">
        <v>61</v>
      </c>
      <c r="B65" t="s">
        <v>1013</v>
      </c>
      <c r="C65" t="s">
        <v>42</v>
      </c>
      <c r="D65" t="s">
        <v>1014</v>
      </c>
      <c r="E65" t="s">
        <v>1015</v>
      </c>
      <c r="F65" t="s">
        <v>1016</v>
      </c>
      <c r="G65" t="s">
        <v>46</v>
      </c>
      <c r="H65" t="s">
        <v>42</v>
      </c>
      <c r="I65" t="s">
        <v>84</v>
      </c>
      <c r="J65" t="s">
        <v>42</v>
      </c>
      <c r="K65" t="s">
        <v>1017</v>
      </c>
      <c r="L65" t="s">
        <v>1018</v>
      </c>
      <c r="M65" t="s">
        <v>1019</v>
      </c>
      <c r="N65" t="s">
        <v>1020</v>
      </c>
      <c r="O65" t="s">
        <v>1021</v>
      </c>
      <c r="P65" t="s">
        <v>1022</v>
      </c>
      <c r="Q65" t="s">
        <v>1023</v>
      </c>
      <c r="R65" t="s">
        <v>1024</v>
      </c>
      <c r="S65" t="s">
        <v>42</v>
      </c>
      <c r="T65">
        <v>54</v>
      </c>
      <c r="U65">
        <v>59</v>
      </c>
      <c r="V65">
        <v>64</v>
      </c>
      <c r="W65" t="s">
        <v>1025</v>
      </c>
      <c r="X65">
        <v>2020</v>
      </c>
      <c r="Y65">
        <v>2020</v>
      </c>
      <c r="Z65" t="s">
        <v>42</v>
      </c>
      <c r="AA65" t="s">
        <v>42</v>
      </c>
      <c r="AB65" t="s">
        <v>42</v>
      </c>
      <c r="AC65">
        <v>8882764</v>
      </c>
      <c r="AD65" t="s">
        <v>1026</v>
      </c>
      <c r="AE65" s="1" t="str">
        <f>HYPERLINK("http://dx.doi.org/10.1155/2020/8882764","http://dx.doi.org/10.1155/2020/8882764")</f>
        <v>http://dx.doi.org/10.1155/2020/8882764</v>
      </c>
      <c r="AF65" t="s">
        <v>42</v>
      </c>
      <c r="AG65" t="s">
        <v>42</v>
      </c>
      <c r="AH65" t="s">
        <v>42</v>
      </c>
      <c r="AI65" t="s">
        <v>42</v>
      </c>
      <c r="AJ65" t="s">
        <v>42</v>
      </c>
      <c r="AK65" t="s">
        <v>58</v>
      </c>
      <c r="AL65" t="s">
        <v>59</v>
      </c>
      <c r="AM65" t="s">
        <v>1027</v>
      </c>
      <c r="AN65" t="str">
        <f>HYPERLINK("https%3A%2F%2Fwww.webofscience.com%2Fwos%2Fwoscc%2Ffull-record%2FWOS:000603613700001","View Full Record in Web of Science")</f>
        <v>View Full Record in Web of Science</v>
      </c>
    </row>
    <row r="66" spans="1:40">
      <c r="A66" t="s">
        <v>61</v>
      </c>
      <c r="B66" t="s">
        <v>1028</v>
      </c>
      <c r="C66" t="s">
        <v>42</v>
      </c>
      <c r="D66" t="s">
        <v>1029</v>
      </c>
      <c r="E66" t="s">
        <v>1030</v>
      </c>
      <c r="F66" t="s">
        <v>300</v>
      </c>
      <c r="G66" t="s">
        <v>46</v>
      </c>
      <c r="H66" t="s">
        <v>42</v>
      </c>
      <c r="I66" t="s">
        <v>84</v>
      </c>
      <c r="J66" t="s">
        <v>1031</v>
      </c>
      <c r="K66" t="s">
        <v>1032</v>
      </c>
      <c r="L66" t="s">
        <v>1033</v>
      </c>
      <c r="M66" t="s">
        <v>1034</v>
      </c>
      <c r="N66" t="s">
        <v>1035</v>
      </c>
      <c r="O66" t="s">
        <v>1036</v>
      </c>
      <c r="P66" t="s">
        <v>1037</v>
      </c>
      <c r="Q66" t="s">
        <v>1038</v>
      </c>
      <c r="R66" t="s">
        <v>1039</v>
      </c>
      <c r="S66" t="s">
        <v>42</v>
      </c>
      <c r="T66">
        <v>37</v>
      </c>
      <c r="U66">
        <v>59</v>
      </c>
      <c r="V66">
        <v>59</v>
      </c>
      <c r="W66" t="s">
        <v>1040</v>
      </c>
      <c r="X66">
        <v>2017</v>
      </c>
      <c r="Y66">
        <v>14</v>
      </c>
      <c r="Z66" t="s">
        <v>42</v>
      </c>
      <c r="AA66" t="s">
        <v>42</v>
      </c>
      <c r="AB66" t="s">
        <v>42</v>
      </c>
      <c r="AC66">
        <v>9</v>
      </c>
      <c r="AD66" t="s">
        <v>1041</v>
      </c>
      <c r="AE66" s="1" t="str">
        <f>HYPERLINK("http://dx.doi.org/10.1186/s12984-017-0219-0","http://dx.doi.org/10.1186/s12984-017-0219-0")</f>
        <v>http://dx.doi.org/10.1186/s12984-017-0219-0</v>
      </c>
      <c r="AF66" t="s">
        <v>42</v>
      </c>
      <c r="AG66" t="s">
        <v>42</v>
      </c>
      <c r="AH66" t="s">
        <v>42</v>
      </c>
      <c r="AI66" t="s">
        <v>42</v>
      </c>
      <c r="AJ66" t="s">
        <v>42</v>
      </c>
      <c r="AK66" t="s">
        <v>312</v>
      </c>
      <c r="AL66" t="s">
        <v>59</v>
      </c>
      <c r="AM66" t="s">
        <v>1042</v>
      </c>
      <c r="AN66" t="str">
        <f>HYPERLINK("https%3A%2F%2Fwww.webofscience.com%2Fwos%2Fwoscc%2Ffull-record%2FWOS:000394720300001","View Full Record in Web of Science")</f>
        <v>View Full Record in Web of Science</v>
      </c>
    </row>
    <row r="67" spans="1:40">
      <c r="A67" t="s">
        <v>734</v>
      </c>
      <c r="B67" t="s">
        <v>1043</v>
      </c>
      <c r="C67" t="s">
        <v>42</v>
      </c>
      <c r="D67" t="s">
        <v>1044</v>
      </c>
      <c r="E67" t="s">
        <v>1045</v>
      </c>
      <c r="F67" t="s">
        <v>1046</v>
      </c>
      <c r="G67" t="s">
        <v>46</v>
      </c>
      <c r="H67" t="s">
        <v>42</v>
      </c>
      <c r="I67" t="s">
        <v>47</v>
      </c>
      <c r="J67" t="s">
        <v>1047</v>
      </c>
      <c r="K67" t="s">
        <v>1048</v>
      </c>
      <c r="L67" t="s">
        <v>1049</v>
      </c>
      <c r="M67" t="s">
        <v>1050</v>
      </c>
      <c r="N67" t="s">
        <v>1051</v>
      </c>
      <c r="O67" t="s">
        <v>1052</v>
      </c>
      <c r="P67" t="s">
        <v>1053</v>
      </c>
      <c r="Q67" t="s">
        <v>1054</v>
      </c>
      <c r="R67" t="s">
        <v>1055</v>
      </c>
      <c r="S67" t="s">
        <v>42</v>
      </c>
      <c r="T67">
        <v>76</v>
      </c>
      <c r="U67">
        <v>58</v>
      </c>
      <c r="V67">
        <v>60</v>
      </c>
      <c r="W67" t="s">
        <v>1056</v>
      </c>
      <c r="X67">
        <v>2020</v>
      </c>
      <c r="Y67">
        <v>8</v>
      </c>
      <c r="Z67">
        <v>1</v>
      </c>
      <c r="AA67">
        <v>12</v>
      </c>
      <c r="AB67">
        <v>25</v>
      </c>
      <c r="AC67" t="s">
        <v>42</v>
      </c>
      <c r="AD67" t="s">
        <v>1057</v>
      </c>
      <c r="AE67" s="1" t="str">
        <f>HYPERLINK("http://dx.doi.org/10.26599/JNR.2020.9040001","http://dx.doi.org/10.26599/JNR.2020.9040001")</f>
        <v>http://dx.doi.org/10.26599/JNR.2020.9040001</v>
      </c>
      <c r="AF67" t="s">
        <v>42</v>
      </c>
      <c r="AG67" t="s">
        <v>42</v>
      </c>
      <c r="AH67" t="s">
        <v>42</v>
      </c>
      <c r="AI67" t="s">
        <v>42</v>
      </c>
      <c r="AJ67" t="s">
        <v>42</v>
      </c>
      <c r="AK67" t="s">
        <v>58</v>
      </c>
      <c r="AL67" t="s">
        <v>59</v>
      </c>
      <c r="AM67" t="s">
        <v>1058</v>
      </c>
      <c r="AN67" t="str">
        <f>HYPERLINK("https%3A%2F%2Fwww.webofscience.com%2Fwos%2Fwoscc%2Ffull-record%2FWOS:000543813700002","View Full Record in Web of Science")</f>
        <v>View Full Record in Web of Science</v>
      </c>
    </row>
    <row r="68" spans="1:40">
      <c r="A68" t="s">
        <v>61</v>
      </c>
      <c r="B68" t="s">
        <v>1059</v>
      </c>
      <c r="C68" t="s">
        <v>42</v>
      </c>
      <c r="D68" t="s">
        <v>1060</v>
      </c>
      <c r="E68" t="s">
        <v>1061</v>
      </c>
      <c r="F68" t="s">
        <v>1062</v>
      </c>
      <c r="G68" t="s">
        <v>46</v>
      </c>
      <c r="H68" t="s">
        <v>42</v>
      </c>
      <c r="I68" t="s">
        <v>84</v>
      </c>
      <c r="J68" t="s">
        <v>1063</v>
      </c>
      <c r="K68" t="s">
        <v>1064</v>
      </c>
      <c r="L68" t="s">
        <v>1065</v>
      </c>
      <c r="M68" t="s">
        <v>1066</v>
      </c>
      <c r="N68" t="s">
        <v>1067</v>
      </c>
      <c r="O68" t="s">
        <v>1068</v>
      </c>
      <c r="P68" t="s">
        <v>1069</v>
      </c>
      <c r="Q68" t="s">
        <v>1070</v>
      </c>
      <c r="R68" t="s">
        <v>1071</v>
      </c>
      <c r="S68" t="s">
        <v>42</v>
      </c>
      <c r="T68">
        <v>48</v>
      </c>
      <c r="U68">
        <v>58</v>
      </c>
      <c r="V68">
        <v>60</v>
      </c>
      <c r="W68" t="s">
        <v>42</v>
      </c>
      <c r="X68">
        <v>2019</v>
      </c>
      <c r="Y68">
        <v>7</v>
      </c>
      <c r="Z68" t="s">
        <v>42</v>
      </c>
      <c r="AA68">
        <v>132628</v>
      </c>
      <c r="AB68">
        <v>132648</v>
      </c>
      <c r="AC68" t="s">
        <v>42</v>
      </c>
      <c r="AD68" t="s">
        <v>1072</v>
      </c>
      <c r="AE68" s="1" t="str">
        <f>HYPERLINK("http://dx.doi.org/10.1109/ACCESS.2019.2921375","http://dx.doi.org/10.1109/ACCESS.2019.2921375")</f>
        <v>http://dx.doi.org/10.1109/ACCESS.2019.2921375</v>
      </c>
      <c r="AF68" t="s">
        <v>42</v>
      </c>
      <c r="AG68" t="s">
        <v>42</v>
      </c>
      <c r="AH68" t="s">
        <v>42</v>
      </c>
      <c r="AI68" t="s">
        <v>42</v>
      </c>
      <c r="AJ68" t="s">
        <v>42</v>
      </c>
      <c r="AK68" t="s">
        <v>1073</v>
      </c>
      <c r="AL68" t="s">
        <v>59</v>
      </c>
      <c r="AM68" t="s">
        <v>1074</v>
      </c>
      <c r="AN68" t="str">
        <f>HYPERLINK("https%3A%2F%2Fwww.webofscience.com%2Fwos%2Fwoscc%2Ffull-record%2FWOS:000509390700001","View Full Record in Web of Science")</f>
        <v>View Full Record in Web of Science</v>
      </c>
    </row>
    <row r="69" spans="1:40">
      <c r="A69" t="s">
        <v>61</v>
      </c>
      <c r="B69" t="s">
        <v>1075</v>
      </c>
      <c r="C69" t="s">
        <v>42</v>
      </c>
      <c r="D69" t="s">
        <v>1076</v>
      </c>
      <c r="E69" t="s">
        <v>1077</v>
      </c>
      <c r="F69" t="s">
        <v>318</v>
      </c>
      <c r="G69" t="s">
        <v>46</v>
      </c>
      <c r="H69" t="s">
        <v>42</v>
      </c>
      <c r="I69" t="s">
        <v>84</v>
      </c>
      <c r="J69" t="s">
        <v>1078</v>
      </c>
      <c r="K69" t="s">
        <v>1079</v>
      </c>
      <c r="L69" t="s">
        <v>1080</v>
      </c>
      <c r="M69" t="s">
        <v>1081</v>
      </c>
      <c r="N69" t="s">
        <v>1082</v>
      </c>
      <c r="O69" t="s">
        <v>1083</v>
      </c>
      <c r="P69" t="s">
        <v>1084</v>
      </c>
      <c r="Q69" t="s">
        <v>1085</v>
      </c>
      <c r="R69" t="s">
        <v>1086</v>
      </c>
      <c r="S69" t="s">
        <v>42</v>
      </c>
      <c r="T69">
        <v>37</v>
      </c>
      <c r="U69">
        <v>58</v>
      </c>
      <c r="V69">
        <v>60</v>
      </c>
      <c r="W69" t="s">
        <v>224</v>
      </c>
      <c r="X69">
        <v>2018</v>
      </c>
      <c r="Y69">
        <v>26</v>
      </c>
      <c r="Z69">
        <v>4</v>
      </c>
      <c r="AA69">
        <v>750</v>
      </c>
      <c r="AB69">
        <v>757</v>
      </c>
      <c r="AC69" t="s">
        <v>42</v>
      </c>
      <c r="AD69" t="s">
        <v>1087</v>
      </c>
      <c r="AE69" s="1" t="str">
        <f>HYPERLINK("http://dx.doi.org/10.1109/TNSRE.2018.2811752","http://dx.doi.org/10.1109/TNSRE.2018.2811752")</f>
        <v>http://dx.doi.org/10.1109/TNSRE.2018.2811752</v>
      </c>
      <c r="AF69" t="s">
        <v>42</v>
      </c>
      <c r="AG69" t="s">
        <v>42</v>
      </c>
      <c r="AH69" t="s">
        <v>42</v>
      </c>
      <c r="AI69" t="s">
        <v>42</v>
      </c>
      <c r="AJ69" t="s">
        <v>42</v>
      </c>
      <c r="AK69" t="s">
        <v>330</v>
      </c>
      <c r="AL69" t="s">
        <v>59</v>
      </c>
      <c r="AM69" t="s">
        <v>1088</v>
      </c>
      <c r="AN69" t="str">
        <f>HYPERLINK("https%3A%2F%2Fwww.webofscience.com%2Fwos%2Fwoscc%2Ffull-record%2FWOS:000429692400004","View Full Record in Web of Science")</f>
        <v>View Full Record in Web of Science</v>
      </c>
    </row>
    <row r="70" spans="1:40">
      <c r="A70" t="s">
        <v>61</v>
      </c>
      <c r="B70" t="s">
        <v>1089</v>
      </c>
      <c r="C70" t="s">
        <v>1090</v>
      </c>
      <c r="D70" t="s">
        <v>1091</v>
      </c>
      <c r="E70" t="s">
        <v>1092</v>
      </c>
      <c r="F70" t="s">
        <v>1093</v>
      </c>
      <c r="G70" t="s">
        <v>46</v>
      </c>
      <c r="H70" t="s">
        <v>42</v>
      </c>
      <c r="I70" t="s">
        <v>1094</v>
      </c>
      <c r="J70" t="s">
        <v>1095</v>
      </c>
      <c r="K70" t="s">
        <v>1096</v>
      </c>
      <c r="L70" t="s">
        <v>1097</v>
      </c>
      <c r="M70" t="s">
        <v>1098</v>
      </c>
      <c r="N70" t="s">
        <v>445</v>
      </c>
      <c r="O70" t="s">
        <v>1099</v>
      </c>
      <c r="P70" t="s">
        <v>447</v>
      </c>
      <c r="Q70" t="s">
        <v>448</v>
      </c>
      <c r="R70" t="s">
        <v>1100</v>
      </c>
      <c r="S70" t="s">
        <v>42</v>
      </c>
      <c r="T70">
        <v>110</v>
      </c>
      <c r="U70">
        <v>58</v>
      </c>
      <c r="V70">
        <v>59</v>
      </c>
      <c r="W70" t="s">
        <v>42</v>
      </c>
      <c r="X70">
        <v>2016</v>
      </c>
      <c r="Y70">
        <v>228</v>
      </c>
      <c r="Z70" t="s">
        <v>42</v>
      </c>
      <c r="AA70">
        <v>39</v>
      </c>
      <c r="AB70">
        <v>70</v>
      </c>
      <c r="AC70" t="s">
        <v>42</v>
      </c>
      <c r="AD70" t="s">
        <v>1101</v>
      </c>
      <c r="AE70" s="1" t="str">
        <f>HYPERLINK("http://dx.doi.org/10.1016/bs.pbr.2016.04.017","http://dx.doi.org/10.1016/bs.pbr.2016.04.017")</f>
        <v>http://dx.doi.org/10.1016/bs.pbr.2016.04.017</v>
      </c>
      <c r="AF70" t="s">
        <v>42</v>
      </c>
      <c r="AG70" t="s">
        <v>42</v>
      </c>
      <c r="AH70" t="s">
        <v>42</v>
      </c>
      <c r="AI70" t="s">
        <v>42</v>
      </c>
      <c r="AJ70" t="s">
        <v>42</v>
      </c>
      <c r="AK70" t="s">
        <v>718</v>
      </c>
      <c r="AL70" t="s">
        <v>59</v>
      </c>
      <c r="AM70" t="s">
        <v>1102</v>
      </c>
      <c r="AN70" t="str">
        <f>HYPERLINK("https%3A%2F%2Fwww.webofscience.com%2Fwos%2Fwoscc%2Ffull-record%2FWOS:000383704600003","View Full Record in Web of Science")</f>
        <v>View Full Record in Web of Science</v>
      </c>
    </row>
    <row r="71" spans="1:40">
      <c r="A71" t="s">
        <v>61</v>
      </c>
      <c r="B71" t="s">
        <v>1103</v>
      </c>
      <c r="C71" t="s">
        <v>42</v>
      </c>
      <c r="D71" t="s">
        <v>1104</v>
      </c>
      <c r="E71" t="s">
        <v>1105</v>
      </c>
      <c r="F71" t="s">
        <v>1106</v>
      </c>
      <c r="G71" t="s">
        <v>83</v>
      </c>
      <c r="H71" t="s">
        <v>42</v>
      </c>
      <c r="I71" t="s">
        <v>1107</v>
      </c>
      <c r="J71" t="s">
        <v>1108</v>
      </c>
      <c r="K71" t="s">
        <v>1109</v>
      </c>
      <c r="L71" t="s">
        <v>1110</v>
      </c>
      <c r="M71" t="s">
        <v>1111</v>
      </c>
      <c r="N71" t="s">
        <v>1112</v>
      </c>
      <c r="O71" t="s">
        <v>1113</v>
      </c>
      <c r="P71" t="s">
        <v>1114</v>
      </c>
      <c r="Q71" t="s">
        <v>1115</v>
      </c>
      <c r="R71" t="s">
        <v>1116</v>
      </c>
      <c r="S71" t="s">
        <v>42</v>
      </c>
      <c r="T71">
        <v>40</v>
      </c>
      <c r="U71">
        <v>57</v>
      </c>
      <c r="V71">
        <v>70</v>
      </c>
      <c r="W71" t="s">
        <v>420</v>
      </c>
      <c r="X71">
        <v>2017</v>
      </c>
      <c r="Y71">
        <v>11</v>
      </c>
      <c r="Z71">
        <v>3</v>
      </c>
      <c r="AA71">
        <v>497</v>
      </c>
      <c r="AB71">
        <v>509</v>
      </c>
      <c r="AC71" t="s">
        <v>42</v>
      </c>
      <c r="AD71" t="s">
        <v>1117</v>
      </c>
      <c r="AE71" s="1" t="str">
        <f>HYPERLINK("http://dx.doi.org/10.1109/TBCAS.2017.2679441","http://dx.doi.org/10.1109/TBCAS.2017.2679441")</f>
        <v>http://dx.doi.org/10.1109/TBCAS.2017.2679441</v>
      </c>
      <c r="AF71" t="s">
        <v>42</v>
      </c>
      <c r="AG71" t="s">
        <v>42</v>
      </c>
      <c r="AH71" t="s">
        <v>42</v>
      </c>
      <c r="AI71" t="s">
        <v>42</v>
      </c>
      <c r="AJ71" t="s">
        <v>42</v>
      </c>
      <c r="AK71" t="s">
        <v>227</v>
      </c>
      <c r="AL71" t="s">
        <v>59</v>
      </c>
      <c r="AM71" t="s">
        <v>1118</v>
      </c>
      <c r="AN71" t="str">
        <f>HYPERLINK("https%3A%2F%2Fwww.webofscience.com%2Fwos%2Fwoscc%2Ffull-record%2FWOS:000402182200003","View Full Record in Web of Science")</f>
        <v>View Full Record in Web of Science</v>
      </c>
    </row>
    <row r="72" spans="1:40">
      <c r="A72" t="s">
        <v>61</v>
      </c>
      <c r="B72" t="s">
        <v>1119</v>
      </c>
      <c r="C72" t="s">
        <v>42</v>
      </c>
      <c r="D72" t="s">
        <v>1120</v>
      </c>
      <c r="E72" t="s">
        <v>1121</v>
      </c>
      <c r="F72" t="s">
        <v>426</v>
      </c>
      <c r="G72" t="s">
        <v>46</v>
      </c>
      <c r="H72" t="s">
        <v>42</v>
      </c>
      <c r="I72" t="s">
        <v>84</v>
      </c>
      <c r="J72" t="s">
        <v>1122</v>
      </c>
      <c r="K72" t="s">
        <v>1123</v>
      </c>
      <c r="L72" t="s">
        <v>1124</v>
      </c>
      <c r="M72" t="s">
        <v>1125</v>
      </c>
      <c r="N72" t="s">
        <v>1126</v>
      </c>
      <c r="O72" t="s">
        <v>1127</v>
      </c>
      <c r="P72" t="s">
        <v>447</v>
      </c>
      <c r="Q72" t="s">
        <v>1128</v>
      </c>
      <c r="R72" t="s">
        <v>1129</v>
      </c>
      <c r="S72" t="s">
        <v>42</v>
      </c>
      <c r="T72">
        <v>58</v>
      </c>
      <c r="U72">
        <v>57</v>
      </c>
      <c r="V72">
        <v>58</v>
      </c>
      <c r="W72" t="s">
        <v>792</v>
      </c>
      <c r="X72">
        <v>2015</v>
      </c>
      <c r="Y72">
        <v>62</v>
      </c>
      <c r="Z72">
        <v>3</v>
      </c>
      <c r="AA72">
        <v>972</v>
      </c>
      <c r="AB72">
        <v>981</v>
      </c>
      <c r="AC72" t="s">
        <v>42</v>
      </c>
      <c r="AD72" t="s">
        <v>1130</v>
      </c>
      <c r="AE72" s="1" t="str">
        <f>HYPERLINK("http://dx.doi.org/10.1109/TBME.2014.2377023","http://dx.doi.org/10.1109/TBME.2014.2377023")</f>
        <v>http://dx.doi.org/10.1109/TBME.2014.2377023</v>
      </c>
      <c r="AF72" t="s">
        <v>42</v>
      </c>
      <c r="AG72" t="s">
        <v>42</v>
      </c>
      <c r="AH72" t="s">
        <v>42</v>
      </c>
      <c r="AI72" t="s">
        <v>42</v>
      </c>
      <c r="AJ72" t="s">
        <v>42</v>
      </c>
      <c r="AK72" t="s">
        <v>227</v>
      </c>
      <c r="AL72" t="s">
        <v>59</v>
      </c>
      <c r="AM72" t="s">
        <v>1131</v>
      </c>
      <c r="AN72" t="str">
        <f>HYPERLINK("https%3A%2F%2Fwww.webofscience.com%2Fwos%2Fwoscc%2Ffull-record%2FWOS:000351768500018","View Full Record in Web of Science")</f>
        <v>View Full Record in Web of Science</v>
      </c>
    </row>
    <row r="73" spans="1:40">
      <c r="A73" t="s">
        <v>61</v>
      </c>
      <c r="B73" t="s">
        <v>1132</v>
      </c>
      <c r="C73" t="s">
        <v>42</v>
      </c>
      <c r="D73" t="s">
        <v>1133</v>
      </c>
      <c r="E73" t="s">
        <v>1134</v>
      </c>
      <c r="F73" t="s">
        <v>181</v>
      </c>
      <c r="G73" t="s">
        <v>46</v>
      </c>
      <c r="H73" t="s">
        <v>42</v>
      </c>
      <c r="I73" t="s">
        <v>84</v>
      </c>
      <c r="J73" t="s">
        <v>1135</v>
      </c>
      <c r="K73" t="s">
        <v>1136</v>
      </c>
      <c r="L73" t="s">
        <v>1137</v>
      </c>
      <c r="M73" t="s">
        <v>1138</v>
      </c>
      <c r="N73" t="s">
        <v>1139</v>
      </c>
      <c r="O73" t="s">
        <v>1140</v>
      </c>
      <c r="P73" t="s">
        <v>1141</v>
      </c>
      <c r="Q73" t="s">
        <v>1142</v>
      </c>
      <c r="R73" t="s">
        <v>791</v>
      </c>
      <c r="S73" t="s">
        <v>42</v>
      </c>
      <c r="T73">
        <v>69</v>
      </c>
      <c r="U73">
        <v>56</v>
      </c>
      <c r="V73">
        <v>60</v>
      </c>
      <c r="W73" t="s">
        <v>1143</v>
      </c>
      <c r="X73">
        <v>2015</v>
      </c>
      <c r="Y73">
        <v>9</v>
      </c>
      <c r="Z73" t="s">
        <v>42</v>
      </c>
      <c r="AA73" t="s">
        <v>42</v>
      </c>
      <c r="AB73" t="s">
        <v>42</v>
      </c>
      <c r="AC73">
        <v>564</v>
      </c>
      <c r="AD73" t="s">
        <v>1144</v>
      </c>
      <c r="AE73" s="1" t="str">
        <f>HYPERLINK("http://dx.doi.org/10.3389/fnhum.2015.00564","http://dx.doi.org/10.3389/fnhum.2015.00564")</f>
        <v>http://dx.doi.org/10.3389/fnhum.2015.00564</v>
      </c>
      <c r="AF73" t="s">
        <v>42</v>
      </c>
      <c r="AG73" t="s">
        <v>42</v>
      </c>
      <c r="AH73" t="s">
        <v>42</v>
      </c>
      <c r="AI73" t="s">
        <v>42</v>
      </c>
      <c r="AJ73" t="s">
        <v>42</v>
      </c>
      <c r="AK73" t="s">
        <v>193</v>
      </c>
      <c r="AL73" t="s">
        <v>59</v>
      </c>
      <c r="AM73" t="s">
        <v>1145</v>
      </c>
      <c r="AN73" t="str">
        <f>HYPERLINK("https%3A%2F%2Fwww.webofscience.com%2Fwos%2Fwoscc%2Ffull-record%2FWOS:000363061600001","View Full Record in Web of Science")</f>
        <v>View Full Record in Web of Science</v>
      </c>
    </row>
    <row r="74" spans="1:40">
      <c r="A74" t="s">
        <v>61</v>
      </c>
      <c r="B74" t="s">
        <v>1146</v>
      </c>
      <c r="C74" t="s">
        <v>42</v>
      </c>
      <c r="D74" t="s">
        <v>1147</v>
      </c>
      <c r="E74" t="s">
        <v>1148</v>
      </c>
      <c r="F74" t="s">
        <v>1149</v>
      </c>
      <c r="G74" t="s">
        <v>46</v>
      </c>
      <c r="H74" t="s">
        <v>42</v>
      </c>
      <c r="I74" t="s">
        <v>84</v>
      </c>
      <c r="J74" t="s">
        <v>1150</v>
      </c>
      <c r="K74" t="s">
        <v>1151</v>
      </c>
      <c r="L74" t="s">
        <v>1152</v>
      </c>
      <c r="M74" t="s">
        <v>1153</v>
      </c>
      <c r="N74" t="s">
        <v>1154</v>
      </c>
      <c r="O74" t="s">
        <v>1155</v>
      </c>
      <c r="P74" t="s">
        <v>1156</v>
      </c>
      <c r="Q74" t="s">
        <v>1157</v>
      </c>
      <c r="R74" t="s">
        <v>42</v>
      </c>
      <c r="S74" t="s">
        <v>42</v>
      </c>
      <c r="T74">
        <v>37</v>
      </c>
      <c r="U74">
        <v>55</v>
      </c>
      <c r="V74">
        <v>59</v>
      </c>
      <c r="W74" t="s">
        <v>328</v>
      </c>
      <c r="X74">
        <v>2016</v>
      </c>
      <c r="Y74">
        <v>46</v>
      </c>
      <c r="Z74">
        <v>7</v>
      </c>
      <c r="AA74">
        <v>947</v>
      </c>
      <c r="AB74">
        <v>956</v>
      </c>
      <c r="AC74" t="s">
        <v>42</v>
      </c>
      <c r="AD74" t="s">
        <v>1158</v>
      </c>
      <c r="AE74" s="1" t="str">
        <f>HYPERLINK("http://dx.doi.org/10.1109/TSMC.2016.2523762","http://dx.doi.org/10.1109/TSMC.2016.2523762")</f>
        <v>http://dx.doi.org/10.1109/TSMC.2016.2523762</v>
      </c>
      <c r="AF74" t="s">
        <v>42</v>
      </c>
      <c r="AG74" t="s">
        <v>42</v>
      </c>
      <c r="AH74" t="s">
        <v>42</v>
      </c>
      <c r="AI74" t="s">
        <v>42</v>
      </c>
      <c r="AJ74" t="s">
        <v>42</v>
      </c>
      <c r="AK74" t="s">
        <v>1159</v>
      </c>
      <c r="AL74" t="s">
        <v>59</v>
      </c>
      <c r="AM74" t="s">
        <v>1160</v>
      </c>
      <c r="AN74" t="str">
        <f>HYPERLINK("https%3A%2F%2Fwww.webofscience.com%2Fwos%2Fwoscc%2Ffull-record%2FWOS:000379757300008","View Full Record in Web of Science")</f>
        <v>View Full Record in Web of Science</v>
      </c>
    </row>
    <row r="75" spans="1:40">
      <c r="A75" t="s">
        <v>720</v>
      </c>
      <c r="B75" t="s">
        <v>1161</v>
      </c>
      <c r="C75" t="s">
        <v>42</v>
      </c>
      <c r="D75" t="s">
        <v>1162</v>
      </c>
      <c r="E75" t="s">
        <v>1163</v>
      </c>
      <c r="F75" t="s">
        <v>410</v>
      </c>
      <c r="G75" t="s">
        <v>46</v>
      </c>
      <c r="H75" t="s">
        <v>42</v>
      </c>
      <c r="I75" t="s">
        <v>84</v>
      </c>
      <c r="J75" t="s">
        <v>1164</v>
      </c>
      <c r="K75" t="s">
        <v>1165</v>
      </c>
      <c r="L75" t="s">
        <v>1166</v>
      </c>
      <c r="M75" t="s">
        <v>1167</v>
      </c>
      <c r="N75" t="s">
        <v>1168</v>
      </c>
      <c r="O75" t="s">
        <v>1169</v>
      </c>
      <c r="P75" t="s">
        <v>1170</v>
      </c>
      <c r="Q75" t="s">
        <v>1171</v>
      </c>
      <c r="R75" t="s">
        <v>1172</v>
      </c>
      <c r="S75" t="s">
        <v>42</v>
      </c>
      <c r="T75">
        <v>103</v>
      </c>
      <c r="U75">
        <v>55</v>
      </c>
      <c r="V75">
        <v>58</v>
      </c>
      <c r="W75" t="s">
        <v>420</v>
      </c>
      <c r="X75">
        <v>2015</v>
      </c>
      <c r="Y75">
        <v>103</v>
      </c>
      <c r="Z75">
        <v>6</v>
      </c>
      <c r="AA75">
        <v>954</v>
      </c>
      <c r="AB75">
        <v>968</v>
      </c>
      <c r="AC75" t="s">
        <v>42</v>
      </c>
      <c r="AD75" t="s">
        <v>1173</v>
      </c>
      <c r="AE75" s="1" t="str">
        <f>HYPERLINK("http://dx.doi.org/10.1109/JPROC.2015.2395253","http://dx.doi.org/10.1109/JPROC.2015.2395253")</f>
        <v>http://dx.doi.org/10.1109/JPROC.2015.2395253</v>
      </c>
      <c r="AF75" t="s">
        <v>42</v>
      </c>
      <c r="AG75" t="s">
        <v>42</v>
      </c>
      <c r="AH75" t="s">
        <v>42</v>
      </c>
      <c r="AI75" t="s">
        <v>42</v>
      </c>
      <c r="AJ75" t="s">
        <v>42</v>
      </c>
      <c r="AK75" t="s">
        <v>227</v>
      </c>
      <c r="AL75" t="s">
        <v>59</v>
      </c>
      <c r="AM75" t="s">
        <v>1174</v>
      </c>
      <c r="AN75" t="str">
        <f>HYPERLINK("https%3A%2F%2Fwww.webofscience.com%2Fwos%2Fwoscc%2Ffull-record%2FWOS:000355754000008","View Full Record in Web of Science")</f>
        <v>View Full Record in Web of Science</v>
      </c>
    </row>
    <row r="76" spans="1:40">
      <c r="A76" t="s">
        <v>61</v>
      </c>
      <c r="B76" t="s">
        <v>1175</v>
      </c>
      <c r="C76" t="s">
        <v>42</v>
      </c>
      <c r="D76" t="s">
        <v>1176</v>
      </c>
      <c r="E76" t="s">
        <v>1177</v>
      </c>
      <c r="F76" t="s">
        <v>426</v>
      </c>
      <c r="G76" t="s">
        <v>46</v>
      </c>
      <c r="H76" t="s">
        <v>42</v>
      </c>
      <c r="I76" t="s">
        <v>84</v>
      </c>
      <c r="J76" t="s">
        <v>1178</v>
      </c>
      <c r="K76" t="s">
        <v>1179</v>
      </c>
      <c r="L76" t="s">
        <v>1180</v>
      </c>
      <c r="M76" t="s">
        <v>1181</v>
      </c>
      <c r="N76" t="s">
        <v>1182</v>
      </c>
      <c r="O76" t="s">
        <v>1183</v>
      </c>
      <c r="P76" t="s">
        <v>1184</v>
      </c>
      <c r="Q76" t="s">
        <v>1185</v>
      </c>
      <c r="R76" t="s">
        <v>1186</v>
      </c>
      <c r="S76" t="s">
        <v>42</v>
      </c>
      <c r="T76">
        <v>66</v>
      </c>
      <c r="U76">
        <v>54</v>
      </c>
      <c r="V76">
        <v>58</v>
      </c>
      <c r="W76" t="s">
        <v>258</v>
      </c>
      <c r="X76">
        <v>2017</v>
      </c>
      <c r="Y76">
        <v>64</v>
      </c>
      <c r="Z76">
        <v>1</v>
      </c>
      <c r="AA76">
        <v>99</v>
      </c>
      <c r="AB76">
        <v>111</v>
      </c>
      <c r="AC76" t="s">
        <v>42</v>
      </c>
      <c r="AD76" t="s">
        <v>1187</v>
      </c>
      <c r="AE76" s="1" t="str">
        <f>HYPERLINK("http://dx.doi.org/10.1109/TBME.2016.2541084","http://dx.doi.org/10.1109/TBME.2016.2541084")</f>
        <v>http://dx.doi.org/10.1109/TBME.2016.2541084</v>
      </c>
      <c r="AF76" t="s">
        <v>42</v>
      </c>
      <c r="AG76" t="s">
        <v>42</v>
      </c>
      <c r="AH76" t="s">
        <v>42</v>
      </c>
      <c r="AI76" t="s">
        <v>42</v>
      </c>
      <c r="AJ76" t="s">
        <v>42</v>
      </c>
      <c r="AK76" t="s">
        <v>227</v>
      </c>
      <c r="AL76" t="s">
        <v>59</v>
      </c>
      <c r="AM76" t="s">
        <v>1188</v>
      </c>
      <c r="AN76" t="str">
        <f>HYPERLINK("https%3A%2F%2Fwww.webofscience.com%2Fwos%2Fwoscc%2Ffull-record%2FWOS:000391736200011","View Full Record in Web of Science")</f>
        <v>View Full Record in Web of Science</v>
      </c>
    </row>
    <row r="77" spans="1:40">
      <c r="A77" t="s">
        <v>61</v>
      </c>
      <c r="B77" t="s">
        <v>1189</v>
      </c>
      <c r="C77" t="s">
        <v>42</v>
      </c>
      <c r="D77" t="s">
        <v>1190</v>
      </c>
      <c r="E77" t="s">
        <v>1191</v>
      </c>
      <c r="F77" t="s">
        <v>1192</v>
      </c>
      <c r="G77" t="s">
        <v>46</v>
      </c>
      <c r="H77" t="s">
        <v>42</v>
      </c>
      <c r="I77" t="s">
        <v>47</v>
      </c>
      <c r="J77" t="s">
        <v>42</v>
      </c>
      <c r="K77" t="s">
        <v>1193</v>
      </c>
      <c r="L77" t="s">
        <v>1194</v>
      </c>
      <c r="M77" t="s">
        <v>1195</v>
      </c>
      <c r="N77" t="s">
        <v>1196</v>
      </c>
      <c r="O77" t="s">
        <v>1197</v>
      </c>
      <c r="P77" t="s">
        <v>1198</v>
      </c>
      <c r="Q77" t="s">
        <v>1199</v>
      </c>
      <c r="R77" t="s">
        <v>42</v>
      </c>
      <c r="S77" t="s">
        <v>42</v>
      </c>
      <c r="T77">
        <v>198</v>
      </c>
      <c r="U77">
        <v>54</v>
      </c>
      <c r="V77">
        <v>62</v>
      </c>
      <c r="W77" t="s">
        <v>420</v>
      </c>
      <c r="X77">
        <v>2016</v>
      </c>
      <c r="Y77">
        <v>28</v>
      </c>
      <c r="Z77">
        <v>6</v>
      </c>
      <c r="AA77">
        <v>999</v>
      </c>
      <c r="AB77">
        <v>1041</v>
      </c>
      <c r="AC77" t="s">
        <v>42</v>
      </c>
      <c r="AD77" t="s">
        <v>1200</v>
      </c>
      <c r="AE77" s="1" t="str">
        <f>HYPERLINK("http://dx.doi.org/10.1162/NECO_a_00838","http://dx.doi.org/10.1162/NECO_a_00838")</f>
        <v>http://dx.doi.org/10.1162/NECO_a_00838</v>
      </c>
      <c r="AF77" t="s">
        <v>42</v>
      </c>
      <c r="AG77" t="s">
        <v>42</v>
      </c>
      <c r="AH77" t="s">
        <v>42</v>
      </c>
      <c r="AI77" t="s">
        <v>42</v>
      </c>
      <c r="AJ77" t="s">
        <v>42</v>
      </c>
      <c r="AK77" t="s">
        <v>718</v>
      </c>
      <c r="AL77" t="s">
        <v>59</v>
      </c>
      <c r="AM77" t="s">
        <v>1201</v>
      </c>
      <c r="AN77" t="str">
        <f>HYPERLINK("https%3A%2F%2Fwww.webofscience.com%2Fwos%2Fwoscc%2Ffull-record%2FWOS:000377442200001","View Full Record in Web of Science")</f>
        <v>View Full Record in Web of Science</v>
      </c>
    </row>
    <row r="78" spans="1:40">
      <c r="A78" t="s">
        <v>61</v>
      </c>
      <c r="B78" t="s">
        <v>1202</v>
      </c>
      <c r="C78" t="s">
        <v>42</v>
      </c>
      <c r="D78" t="s">
        <v>1203</v>
      </c>
      <c r="E78" t="s">
        <v>1204</v>
      </c>
      <c r="F78" t="s">
        <v>300</v>
      </c>
      <c r="G78" t="s">
        <v>46</v>
      </c>
      <c r="H78" t="s">
        <v>42</v>
      </c>
      <c r="I78" t="s">
        <v>84</v>
      </c>
      <c r="J78" t="s">
        <v>1205</v>
      </c>
      <c r="K78" t="s">
        <v>1206</v>
      </c>
      <c r="L78" t="s">
        <v>1207</v>
      </c>
      <c r="M78" t="s">
        <v>1208</v>
      </c>
      <c r="N78" t="s">
        <v>1209</v>
      </c>
      <c r="O78" t="s">
        <v>1210</v>
      </c>
      <c r="P78" t="s">
        <v>1211</v>
      </c>
      <c r="Q78" t="s">
        <v>1212</v>
      </c>
      <c r="R78" t="s">
        <v>1213</v>
      </c>
      <c r="S78" t="s">
        <v>42</v>
      </c>
      <c r="T78">
        <v>54</v>
      </c>
      <c r="U78">
        <v>54</v>
      </c>
      <c r="V78">
        <v>58</v>
      </c>
      <c r="W78" t="s">
        <v>1214</v>
      </c>
      <c r="X78">
        <v>2015</v>
      </c>
      <c r="Y78">
        <v>12</v>
      </c>
      <c r="Z78" t="s">
        <v>42</v>
      </c>
      <c r="AA78" t="s">
        <v>42</v>
      </c>
      <c r="AB78" t="s">
        <v>42</v>
      </c>
      <c r="AC78">
        <v>113</v>
      </c>
      <c r="AD78" t="s">
        <v>1215</v>
      </c>
      <c r="AE78" s="1" t="str">
        <f>HYPERLINK("http://dx.doi.org/10.1186/s12984-015-0087-4","http://dx.doi.org/10.1186/s12984-015-0087-4")</f>
        <v>http://dx.doi.org/10.1186/s12984-015-0087-4</v>
      </c>
      <c r="AF78" t="s">
        <v>42</v>
      </c>
      <c r="AG78" t="s">
        <v>42</v>
      </c>
      <c r="AH78" t="s">
        <v>42</v>
      </c>
      <c r="AI78" t="s">
        <v>42</v>
      </c>
      <c r="AJ78" t="s">
        <v>42</v>
      </c>
      <c r="AK78" t="s">
        <v>312</v>
      </c>
      <c r="AL78" t="s">
        <v>59</v>
      </c>
      <c r="AM78" t="s">
        <v>1216</v>
      </c>
      <c r="AN78" t="str">
        <f>HYPERLINK("https%3A%2F%2Fwww.webofscience.com%2Fwos%2Fwoscc%2Ffull-record%2FWOS:000366246900001","View Full Record in Web of Science")</f>
        <v>View Full Record in Web of Science</v>
      </c>
    </row>
    <row r="79" spans="1:40">
      <c r="A79" t="s">
        <v>661</v>
      </c>
      <c r="B79" t="s">
        <v>1217</v>
      </c>
      <c r="C79" t="s">
        <v>42</v>
      </c>
      <c r="D79" t="s">
        <v>1218</v>
      </c>
      <c r="E79" t="s">
        <v>1219</v>
      </c>
      <c r="F79" t="s">
        <v>1220</v>
      </c>
      <c r="G79" t="s">
        <v>83</v>
      </c>
      <c r="H79" t="s">
        <v>42</v>
      </c>
      <c r="I79" t="s">
        <v>84</v>
      </c>
      <c r="J79" t="s">
        <v>1221</v>
      </c>
      <c r="K79" t="s">
        <v>1222</v>
      </c>
      <c r="L79" t="s">
        <v>1223</v>
      </c>
      <c r="M79" t="s">
        <v>1224</v>
      </c>
      <c r="N79" t="s">
        <v>1225</v>
      </c>
      <c r="O79" t="s">
        <v>1226</v>
      </c>
      <c r="P79" t="s">
        <v>1227</v>
      </c>
      <c r="Q79" t="s">
        <v>1228</v>
      </c>
      <c r="R79" t="s">
        <v>1229</v>
      </c>
      <c r="S79" t="s">
        <v>42</v>
      </c>
      <c r="T79">
        <v>47</v>
      </c>
      <c r="U79">
        <v>53</v>
      </c>
      <c r="V79">
        <v>60</v>
      </c>
      <c r="W79" t="s">
        <v>1230</v>
      </c>
      <c r="X79">
        <v>2021</v>
      </c>
      <c r="Y79">
        <v>9</v>
      </c>
      <c r="Z79" t="s">
        <v>42</v>
      </c>
      <c r="AA79" t="s">
        <v>42</v>
      </c>
      <c r="AB79" t="s">
        <v>42</v>
      </c>
      <c r="AC79">
        <v>759711</v>
      </c>
      <c r="AD79" t="s">
        <v>1231</v>
      </c>
      <c r="AE79" s="1" t="str">
        <f>HYPERLINK("http://dx.doi.org/10.3389/fbioe.2021.759711","http://dx.doi.org/10.3389/fbioe.2021.759711")</f>
        <v>http://dx.doi.org/10.3389/fbioe.2021.759711</v>
      </c>
      <c r="AF79" t="s">
        <v>42</v>
      </c>
      <c r="AG79" t="s">
        <v>42</v>
      </c>
      <c r="AH79" t="s">
        <v>42</v>
      </c>
      <c r="AI79" t="s">
        <v>42</v>
      </c>
      <c r="AJ79" t="s">
        <v>42</v>
      </c>
      <c r="AK79" t="s">
        <v>1232</v>
      </c>
      <c r="AL79" t="s">
        <v>59</v>
      </c>
      <c r="AM79" t="s">
        <v>1233</v>
      </c>
      <c r="AN79" t="str">
        <f>HYPERLINK("https%3A%2F%2Fwww.webofscience.com%2Fwos%2Fwoscc%2Ffull-record%2FWOS:000743046400001","View Full Record in Web of Science")</f>
        <v>View Full Record in Web of Science</v>
      </c>
    </row>
    <row r="80" spans="1:40">
      <c r="A80" t="s">
        <v>720</v>
      </c>
      <c r="B80" t="s">
        <v>1234</v>
      </c>
      <c r="C80" t="s">
        <v>42</v>
      </c>
      <c r="D80" t="s">
        <v>1235</v>
      </c>
      <c r="E80" t="s">
        <v>1236</v>
      </c>
      <c r="F80" t="s">
        <v>471</v>
      </c>
      <c r="G80" t="s">
        <v>46</v>
      </c>
      <c r="H80" t="s">
        <v>42</v>
      </c>
      <c r="I80" t="s">
        <v>84</v>
      </c>
      <c r="J80" t="s">
        <v>1237</v>
      </c>
      <c r="K80" t="s">
        <v>1238</v>
      </c>
      <c r="L80" t="s">
        <v>1239</v>
      </c>
      <c r="M80" t="s">
        <v>1240</v>
      </c>
      <c r="N80" t="s">
        <v>1241</v>
      </c>
      <c r="O80" t="s">
        <v>1242</v>
      </c>
      <c r="P80" t="s">
        <v>1243</v>
      </c>
      <c r="Q80" t="s">
        <v>1244</v>
      </c>
      <c r="R80" t="s">
        <v>1245</v>
      </c>
      <c r="S80" t="s">
        <v>42</v>
      </c>
      <c r="T80">
        <v>43</v>
      </c>
      <c r="U80">
        <v>53</v>
      </c>
      <c r="V80">
        <v>60</v>
      </c>
      <c r="W80" t="s">
        <v>1246</v>
      </c>
      <c r="X80">
        <v>2019</v>
      </c>
      <c r="Y80">
        <v>10</v>
      </c>
      <c r="Z80" t="s">
        <v>42</v>
      </c>
      <c r="AA80" t="s">
        <v>42</v>
      </c>
      <c r="AB80" t="s">
        <v>42</v>
      </c>
      <c r="AC80">
        <v>126</v>
      </c>
      <c r="AD80" t="s">
        <v>1247</v>
      </c>
      <c r="AE80" s="1" t="str">
        <f>HYPERLINK("http://dx.doi.org/10.3389/fneur.2019.00126","http://dx.doi.org/10.3389/fneur.2019.00126")</f>
        <v>http://dx.doi.org/10.3389/fneur.2019.00126</v>
      </c>
      <c r="AF80" t="s">
        <v>42</v>
      </c>
      <c r="AG80" t="s">
        <v>42</v>
      </c>
      <c r="AH80" t="s">
        <v>42</v>
      </c>
      <c r="AI80" t="s">
        <v>42</v>
      </c>
      <c r="AJ80" t="s">
        <v>42</v>
      </c>
      <c r="AK80" t="s">
        <v>58</v>
      </c>
      <c r="AL80" t="s">
        <v>59</v>
      </c>
      <c r="AM80" t="s">
        <v>1248</v>
      </c>
      <c r="AN80" t="str">
        <f>HYPERLINK("https%3A%2F%2Fwww.webofscience.com%2Fwos%2Fwoscc%2Ffull-record%2FWOS:000459144700001","View Full Record in Web of Science")</f>
        <v>View Full Record in Web of Science</v>
      </c>
    </row>
    <row r="81" spans="1:40">
      <c r="A81" t="s">
        <v>61</v>
      </c>
      <c r="B81" t="s">
        <v>1249</v>
      </c>
      <c r="C81" t="s">
        <v>42</v>
      </c>
      <c r="D81" t="s">
        <v>1250</v>
      </c>
      <c r="E81" t="s">
        <v>1251</v>
      </c>
      <c r="F81" t="s">
        <v>318</v>
      </c>
      <c r="G81" t="s">
        <v>46</v>
      </c>
      <c r="H81" t="s">
        <v>42</v>
      </c>
      <c r="I81" t="s">
        <v>84</v>
      </c>
      <c r="J81" t="s">
        <v>1252</v>
      </c>
      <c r="K81" t="s">
        <v>1253</v>
      </c>
      <c r="L81" t="s">
        <v>1254</v>
      </c>
      <c r="M81" t="s">
        <v>1255</v>
      </c>
      <c r="N81" t="s">
        <v>1256</v>
      </c>
      <c r="O81" t="s">
        <v>1257</v>
      </c>
      <c r="P81" t="s">
        <v>1258</v>
      </c>
      <c r="Q81" t="s">
        <v>1259</v>
      </c>
      <c r="R81" t="s">
        <v>1260</v>
      </c>
      <c r="S81" t="s">
        <v>42</v>
      </c>
      <c r="T81">
        <v>50</v>
      </c>
      <c r="U81">
        <v>51</v>
      </c>
      <c r="V81">
        <v>51</v>
      </c>
      <c r="W81" t="s">
        <v>224</v>
      </c>
      <c r="X81">
        <v>2020</v>
      </c>
      <c r="Y81">
        <v>28</v>
      </c>
      <c r="Z81">
        <v>4</v>
      </c>
      <c r="AA81">
        <v>988</v>
      </c>
      <c r="AB81">
        <v>996</v>
      </c>
      <c r="AC81" t="s">
        <v>42</v>
      </c>
      <c r="AD81" t="s">
        <v>1261</v>
      </c>
      <c r="AE81" s="1" t="str">
        <f>HYPERLINK("http://dx.doi.org/10.1109/TNSRE.2020.2974056","http://dx.doi.org/10.1109/TNSRE.2020.2974056")</f>
        <v>http://dx.doi.org/10.1109/TNSRE.2020.2974056</v>
      </c>
      <c r="AF81" t="s">
        <v>42</v>
      </c>
      <c r="AG81" t="s">
        <v>42</v>
      </c>
      <c r="AH81" t="s">
        <v>42</v>
      </c>
      <c r="AI81" t="s">
        <v>42</v>
      </c>
      <c r="AJ81" t="s">
        <v>42</v>
      </c>
      <c r="AK81" t="s">
        <v>330</v>
      </c>
      <c r="AL81" t="s">
        <v>59</v>
      </c>
      <c r="AM81" t="s">
        <v>1262</v>
      </c>
      <c r="AN81" t="str">
        <f>HYPERLINK("https%3A%2F%2Fwww.webofscience.com%2Fwos%2Fwoscc%2Ffull-record%2FWOS:000527793800024","View Full Record in Web of Science")</f>
        <v>View Full Record in Web of Science</v>
      </c>
    </row>
    <row r="82" spans="1:40">
      <c r="A82" t="s">
        <v>61</v>
      </c>
      <c r="B82" t="s">
        <v>1263</v>
      </c>
      <c r="C82" t="s">
        <v>42</v>
      </c>
      <c r="D82" t="s">
        <v>1264</v>
      </c>
      <c r="E82" t="s">
        <v>1265</v>
      </c>
      <c r="F82" t="s">
        <v>1266</v>
      </c>
      <c r="G82" t="s">
        <v>46</v>
      </c>
      <c r="H82" t="s">
        <v>42</v>
      </c>
      <c r="I82" t="s">
        <v>84</v>
      </c>
      <c r="J82" t="s">
        <v>1267</v>
      </c>
      <c r="K82" t="s">
        <v>1268</v>
      </c>
      <c r="L82" t="s">
        <v>1269</v>
      </c>
      <c r="M82" t="s">
        <v>1270</v>
      </c>
      <c r="N82" t="s">
        <v>1271</v>
      </c>
      <c r="O82" t="s">
        <v>1272</v>
      </c>
      <c r="P82" t="s">
        <v>1273</v>
      </c>
      <c r="Q82" t="s">
        <v>1274</v>
      </c>
      <c r="R82" t="s">
        <v>1275</v>
      </c>
      <c r="S82" t="s">
        <v>42</v>
      </c>
      <c r="T82">
        <v>48</v>
      </c>
      <c r="U82">
        <v>51</v>
      </c>
      <c r="V82">
        <v>54</v>
      </c>
      <c r="W82" t="s">
        <v>125</v>
      </c>
      <c r="X82">
        <v>2016</v>
      </c>
      <c r="Y82">
        <v>54</v>
      </c>
      <c r="Z82">
        <v>10</v>
      </c>
      <c r="AA82">
        <v>1491</v>
      </c>
      <c r="AB82">
        <v>1501</v>
      </c>
      <c r="AC82" t="s">
        <v>42</v>
      </c>
      <c r="AD82" t="s">
        <v>1276</v>
      </c>
      <c r="AE82" s="1" t="str">
        <f>HYPERLINK("http://dx.doi.org/10.1007/s11517-015-1421-5","http://dx.doi.org/10.1007/s11517-015-1421-5")</f>
        <v>http://dx.doi.org/10.1007/s11517-015-1421-5</v>
      </c>
      <c r="AF82" t="s">
        <v>42</v>
      </c>
      <c r="AG82" t="s">
        <v>42</v>
      </c>
      <c r="AH82" t="s">
        <v>42</v>
      </c>
      <c r="AI82" t="s">
        <v>42</v>
      </c>
      <c r="AJ82" t="s">
        <v>42</v>
      </c>
      <c r="AK82" t="s">
        <v>1277</v>
      </c>
      <c r="AL82" t="s">
        <v>59</v>
      </c>
      <c r="AM82" t="s">
        <v>1278</v>
      </c>
      <c r="AN82" t="str">
        <f>HYPERLINK("https%3A%2F%2Fwww.webofscience.com%2Fwos%2Fwoscc%2Ffull-record%2FWOS:000383726800004","View Full Record in Web of Science")</f>
        <v>View Full Record in Web of Science</v>
      </c>
    </row>
    <row r="83" spans="1:40">
      <c r="A83" t="s">
        <v>61</v>
      </c>
      <c r="B83" t="s">
        <v>1279</v>
      </c>
      <c r="C83" t="s">
        <v>42</v>
      </c>
      <c r="D83" t="s">
        <v>1280</v>
      </c>
      <c r="E83" t="s">
        <v>1281</v>
      </c>
      <c r="F83" t="s">
        <v>913</v>
      </c>
      <c r="G83" t="s">
        <v>46</v>
      </c>
      <c r="H83" t="s">
        <v>42</v>
      </c>
      <c r="I83" t="s">
        <v>84</v>
      </c>
      <c r="J83" t="s">
        <v>42</v>
      </c>
      <c r="K83" t="s">
        <v>1282</v>
      </c>
      <c r="L83" t="s">
        <v>1283</v>
      </c>
      <c r="M83" t="s">
        <v>1284</v>
      </c>
      <c r="N83" t="s">
        <v>1285</v>
      </c>
      <c r="O83" t="s">
        <v>1286</v>
      </c>
      <c r="P83" t="s">
        <v>1287</v>
      </c>
      <c r="Q83" t="s">
        <v>1288</v>
      </c>
      <c r="R83" t="s">
        <v>1289</v>
      </c>
      <c r="S83" t="s">
        <v>42</v>
      </c>
      <c r="T83">
        <v>63</v>
      </c>
      <c r="U83">
        <v>51</v>
      </c>
      <c r="V83">
        <v>54</v>
      </c>
      <c r="W83" t="s">
        <v>1290</v>
      </c>
      <c r="X83">
        <v>2015</v>
      </c>
      <c r="Y83">
        <v>10</v>
      </c>
      <c r="Z83">
        <v>12</v>
      </c>
      <c r="AA83" t="s">
        <v>42</v>
      </c>
      <c r="AB83" t="s">
        <v>42</v>
      </c>
      <c r="AC83" t="s">
        <v>1291</v>
      </c>
      <c r="AD83" t="s">
        <v>1292</v>
      </c>
      <c r="AE83" s="1" t="str">
        <f>HYPERLINK("http://dx.doi.org/10.1371/journal.pone.0137910","http://dx.doi.org/10.1371/journal.pone.0137910")</f>
        <v>http://dx.doi.org/10.1371/journal.pone.0137910</v>
      </c>
      <c r="AF83" t="s">
        <v>42</v>
      </c>
      <c r="AG83" t="s">
        <v>42</v>
      </c>
      <c r="AH83" t="s">
        <v>42</v>
      </c>
      <c r="AI83" t="s">
        <v>42</v>
      </c>
      <c r="AJ83" t="s">
        <v>42</v>
      </c>
      <c r="AK83" t="s">
        <v>110</v>
      </c>
      <c r="AL83" t="s">
        <v>59</v>
      </c>
      <c r="AM83" t="s">
        <v>1293</v>
      </c>
      <c r="AN83" t="str">
        <f>HYPERLINK("https%3A%2F%2Fwww.webofscience.com%2Fwos%2Fwoscc%2Ffull-record%2FWOS:000366722700001","View Full Record in Web of Science")</f>
        <v>View Full Record in Web of Science</v>
      </c>
    </row>
    <row r="84" spans="1:40">
      <c r="A84" t="s">
        <v>720</v>
      </c>
      <c r="B84" t="s">
        <v>1294</v>
      </c>
      <c r="C84" t="s">
        <v>42</v>
      </c>
      <c r="D84" t="s">
        <v>1295</v>
      </c>
      <c r="E84" t="s">
        <v>1296</v>
      </c>
      <c r="F84" t="s">
        <v>149</v>
      </c>
      <c r="G84" t="s">
        <v>46</v>
      </c>
      <c r="H84" t="s">
        <v>42</v>
      </c>
      <c r="I84" t="s">
        <v>84</v>
      </c>
      <c r="J84" t="s">
        <v>1297</v>
      </c>
      <c r="K84" t="s">
        <v>1298</v>
      </c>
      <c r="L84" t="s">
        <v>1299</v>
      </c>
      <c r="M84" t="s">
        <v>1300</v>
      </c>
      <c r="N84" t="s">
        <v>1301</v>
      </c>
      <c r="O84" t="s">
        <v>1302</v>
      </c>
      <c r="P84" t="s">
        <v>1141</v>
      </c>
      <c r="Q84" t="s">
        <v>1303</v>
      </c>
      <c r="R84" t="s">
        <v>892</v>
      </c>
      <c r="S84" t="s">
        <v>42</v>
      </c>
      <c r="T84">
        <v>63</v>
      </c>
      <c r="U84">
        <v>50</v>
      </c>
      <c r="V84">
        <v>56</v>
      </c>
      <c r="W84" t="s">
        <v>631</v>
      </c>
      <c r="X84">
        <v>2016</v>
      </c>
      <c r="Y84">
        <v>10</v>
      </c>
      <c r="Z84" t="s">
        <v>42</v>
      </c>
      <c r="AA84" t="s">
        <v>42</v>
      </c>
      <c r="AB84" t="s">
        <v>42</v>
      </c>
      <c r="AC84">
        <v>367</v>
      </c>
      <c r="AD84" t="s">
        <v>1304</v>
      </c>
      <c r="AE84" s="1" t="str">
        <f>HYPERLINK("http://dx.doi.org/10.3389/fnins.2016.00367","http://dx.doi.org/10.3389/fnins.2016.00367")</f>
        <v>http://dx.doi.org/10.3389/fnins.2016.00367</v>
      </c>
      <c r="AF84" t="s">
        <v>42</v>
      </c>
      <c r="AG84" t="s">
        <v>42</v>
      </c>
      <c r="AH84" t="s">
        <v>42</v>
      </c>
      <c r="AI84" t="s">
        <v>42</v>
      </c>
      <c r="AJ84" t="s">
        <v>42</v>
      </c>
      <c r="AK84" t="s">
        <v>58</v>
      </c>
      <c r="AL84" t="s">
        <v>59</v>
      </c>
      <c r="AM84" t="s">
        <v>1305</v>
      </c>
      <c r="AN84" t="str">
        <f>HYPERLINK("https%3A%2F%2Fwww.webofscience.com%2Fwos%2Fwoscc%2Ffull-record%2FWOS:000381088200001","View Full Record in Web of Science")</f>
        <v>View Full Record in Web of Science</v>
      </c>
    </row>
    <row r="85" spans="1:40">
      <c r="A85" t="s">
        <v>61</v>
      </c>
      <c r="B85" t="s">
        <v>1306</v>
      </c>
      <c r="C85" t="s">
        <v>42</v>
      </c>
      <c r="D85" t="s">
        <v>1307</v>
      </c>
      <c r="E85" t="s">
        <v>1308</v>
      </c>
      <c r="F85" t="s">
        <v>1309</v>
      </c>
      <c r="G85" t="s">
        <v>46</v>
      </c>
      <c r="H85" t="s">
        <v>42</v>
      </c>
      <c r="I85" t="s">
        <v>84</v>
      </c>
      <c r="J85" t="s">
        <v>1310</v>
      </c>
      <c r="K85" t="s">
        <v>1311</v>
      </c>
      <c r="L85" t="s">
        <v>1312</v>
      </c>
      <c r="M85" t="s">
        <v>1313</v>
      </c>
      <c r="N85" t="s">
        <v>1314</v>
      </c>
      <c r="O85" t="s">
        <v>1315</v>
      </c>
      <c r="P85" t="s">
        <v>1316</v>
      </c>
      <c r="Q85" t="s">
        <v>1317</v>
      </c>
      <c r="R85" t="s">
        <v>42</v>
      </c>
      <c r="S85" t="s">
        <v>42</v>
      </c>
      <c r="T85">
        <v>35</v>
      </c>
      <c r="U85">
        <v>50</v>
      </c>
      <c r="V85">
        <v>58</v>
      </c>
      <c r="W85" t="s">
        <v>224</v>
      </c>
      <c r="X85">
        <v>2015</v>
      </c>
      <c r="Y85">
        <v>47</v>
      </c>
      <c r="Z85">
        <v>4</v>
      </c>
      <c r="AA85">
        <v>318</v>
      </c>
      <c r="AB85">
        <v>324</v>
      </c>
      <c r="AC85" t="s">
        <v>42</v>
      </c>
      <c r="AD85" t="s">
        <v>1318</v>
      </c>
      <c r="AE85" s="1" t="str">
        <f>HYPERLINK("http://dx.doi.org/10.2340/16501977-1925","http://dx.doi.org/10.2340/16501977-1925")</f>
        <v>http://dx.doi.org/10.2340/16501977-1925</v>
      </c>
      <c r="AF85" t="s">
        <v>42</v>
      </c>
      <c r="AG85" t="s">
        <v>42</v>
      </c>
      <c r="AH85" t="s">
        <v>42</v>
      </c>
      <c r="AI85" t="s">
        <v>42</v>
      </c>
      <c r="AJ85" t="s">
        <v>42</v>
      </c>
      <c r="AK85" t="s">
        <v>1319</v>
      </c>
      <c r="AL85" t="s">
        <v>59</v>
      </c>
      <c r="AM85" t="s">
        <v>1320</v>
      </c>
      <c r="AN85" t="str">
        <f>HYPERLINK("https%3A%2F%2Fwww.webofscience.com%2Fwos%2Fwoscc%2Ffull-record%2FWOS:000352753900005","View Full Record in Web of Science")</f>
        <v>View Full Record in Web of Science</v>
      </c>
    </row>
    <row r="86" spans="1:40">
      <c r="A86" t="s">
        <v>61</v>
      </c>
      <c r="B86" t="s">
        <v>1321</v>
      </c>
      <c r="C86" t="s">
        <v>42</v>
      </c>
      <c r="D86" t="s">
        <v>1322</v>
      </c>
      <c r="E86" t="s">
        <v>1323</v>
      </c>
      <c r="F86" t="s">
        <v>318</v>
      </c>
      <c r="G86" t="s">
        <v>46</v>
      </c>
      <c r="H86" t="s">
        <v>42</v>
      </c>
      <c r="I86" t="s">
        <v>84</v>
      </c>
      <c r="J86" t="s">
        <v>1324</v>
      </c>
      <c r="K86" t="s">
        <v>1325</v>
      </c>
      <c r="L86" t="s">
        <v>1326</v>
      </c>
      <c r="M86" t="s">
        <v>1327</v>
      </c>
      <c r="N86" t="s">
        <v>1328</v>
      </c>
      <c r="O86" t="s">
        <v>1329</v>
      </c>
      <c r="P86" t="s">
        <v>1330</v>
      </c>
      <c r="Q86" t="s">
        <v>1331</v>
      </c>
      <c r="R86" t="s">
        <v>1332</v>
      </c>
      <c r="S86" t="s">
        <v>42</v>
      </c>
      <c r="T86">
        <v>35</v>
      </c>
      <c r="U86">
        <v>49</v>
      </c>
      <c r="V86">
        <v>57</v>
      </c>
      <c r="W86" t="s">
        <v>1333</v>
      </c>
      <c r="X86">
        <v>2022</v>
      </c>
      <c r="Y86">
        <v>30</v>
      </c>
      <c r="Z86" t="s">
        <v>42</v>
      </c>
      <c r="AA86">
        <v>1737</v>
      </c>
      <c r="AB86">
        <v>1744</v>
      </c>
      <c r="AC86" t="s">
        <v>42</v>
      </c>
      <c r="AD86" t="s">
        <v>1334</v>
      </c>
      <c r="AE86" s="1" t="str">
        <f>HYPERLINK("http://dx.doi.org/10.1109/TNSRE.2022.3185262","http://dx.doi.org/10.1109/TNSRE.2022.3185262")</f>
        <v>http://dx.doi.org/10.1109/TNSRE.2022.3185262</v>
      </c>
      <c r="AF86" t="s">
        <v>42</v>
      </c>
      <c r="AG86" t="s">
        <v>42</v>
      </c>
      <c r="AH86" t="s">
        <v>42</v>
      </c>
      <c r="AI86" t="s">
        <v>42</v>
      </c>
      <c r="AJ86" t="s">
        <v>42</v>
      </c>
      <c r="AK86" t="s">
        <v>330</v>
      </c>
      <c r="AL86" t="s">
        <v>59</v>
      </c>
      <c r="AM86" t="s">
        <v>1335</v>
      </c>
      <c r="AN86" t="str">
        <f>HYPERLINK("https%3A%2F%2Fwww.webofscience.com%2Fwos%2Fwoscc%2Ffull-record%2FWOS:000821498100001","View Full Record in Web of Science")</f>
        <v>View Full Record in Web of Science</v>
      </c>
    </row>
    <row r="87" spans="1:40">
      <c r="A87" t="s">
        <v>720</v>
      </c>
      <c r="B87" t="s">
        <v>1336</v>
      </c>
      <c r="C87" t="s">
        <v>42</v>
      </c>
      <c r="D87" t="s">
        <v>1337</v>
      </c>
      <c r="E87" t="s">
        <v>1338</v>
      </c>
      <c r="F87" t="s">
        <v>561</v>
      </c>
      <c r="G87" t="s">
        <v>46</v>
      </c>
      <c r="H87" t="s">
        <v>42</v>
      </c>
      <c r="I87" t="s">
        <v>84</v>
      </c>
      <c r="J87" t="s">
        <v>1339</v>
      </c>
      <c r="K87" t="s">
        <v>1340</v>
      </c>
      <c r="L87" t="s">
        <v>1341</v>
      </c>
      <c r="M87" t="s">
        <v>1342</v>
      </c>
      <c r="N87" t="s">
        <v>1343</v>
      </c>
      <c r="O87" t="s">
        <v>1344</v>
      </c>
      <c r="P87" t="s">
        <v>1345</v>
      </c>
      <c r="Q87" t="s">
        <v>1346</v>
      </c>
      <c r="R87" t="s">
        <v>1347</v>
      </c>
      <c r="S87" t="s">
        <v>42</v>
      </c>
      <c r="T87">
        <v>113</v>
      </c>
      <c r="U87">
        <v>49</v>
      </c>
      <c r="V87">
        <v>51</v>
      </c>
      <c r="W87" t="s">
        <v>1348</v>
      </c>
      <c r="X87">
        <v>2020</v>
      </c>
      <c r="Y87">
        <v>14</v>
      </c>
      <c r="Z87" t="s">
        <v>42</v>
      </c>
      <c r="AA87" t="s">
        <v>42</v>
      </c>
      <c r="AB87" t="s">
        <v>42</v>
      </c>
      <c r="AC87">
        <v>582728</v>
      </c>
      <c r="AD87" t="s">
        <v>1349</v>
      </c>
      <c r="AE87" s="1" t="str">
        <f>HYPERLINK("http://dx.doi.org/10.3389/fnbot.2020.582728","http://dx.doi.org/10.3389/fnbot.2020.582728")</f>
        <v>http://dx.doi.org/10.3389/fnbot.2020.582728</v>
      </c>
      <c r="AF87" t="s">
        <v>42</v>
      </c>
      <c r="AG87" t="s">
        <v>42</v>
      </c>
      <c r="AH87" t="s">
        <v>42</v>
      </c>
      <c r="AI87" t="s">
        <v>42</v>
      </c>
      <c r="AJ87" t="s">
        <v>42</v>
      </c>
      <c r="AK87" t="s">
        <v>573</v>
      </c>
      <c r="AL87" t="s">
        <v>59</v>
      </c>
      <c r="AM87" t="s">
        <v>1350</v>
      </c>
      <c r="AN87" t="str">
        <f>HYPERLINK("https%3A%2F%2Fwww.webofscience.com%2Fwos%2Fwoscc%2Ffull-record%2FWOS:000594377900001","View Full Record in Web of Science")</f>
        <v>View Full Record in Web of Science</v>
      </c>
    </row>
    <row r="88" spans="1:40">
      <c r="A88" t="s">
        <v>1351</v>
      </c>
      <c r="B88" t="s">
        <v>1352</v>
      </c>
      <c r="C88" t="s">
        <v>42</v>
      </c>
      <c r="D88" t="s">
        <v>1353</v>
      </c>
      <c r="E88" t="s">
        <v>1354</v>
      </c>
      <c r="F88" t="s">
        <v>426</v>
      </c>
      <c r="G88" t="s">
        <v>46</v>
      </c>
      <c r="H88" t="s">
        <v>42</v>
      </c>
      <c r="I88" t="s">
        <v>84</v>
      </c>
      <c r="J88" t="s">
        <v>1355</v>
      </c>
      <c r="K88" t="s">
        <v>1356</v>
      </c>
      <c r="L88" t="s">
        <v>1357</v>
      </c>
      <c r="M88" t="s">
        <v>1358</v>
      </c>
      <c r="N88" t="s">
        <v>1359</v>
      </c>
      <c r="O88" t="s">
        <v>1360</v>
      </c>
      <c r="P88" t="s">
        <v>1361</v>
      </c>
      <c r="Q88" t="s">
        <v>1362</v>
      </c>
      <c r="R88" t="s">
        <v>1363</v>
      </c>
      <c r="S88" t="s">
        <v>42</v>
      </c>
      <c r="T88">
        <v>52</v>
      </c>
      <c r="U88">
        <v>49</v>
      </c>
      <c r="V88">
        <v>54</v>
      </c>
      <c r="W88" t="s">
        <v>143</v>
      </c>
      <c r="X88">
        <v>2018</v>
      </c>
      <c r="Y88">
        <v>65</v>
      </c>
      <c r="Z88">
        <v>12</v>
      </c>
      <c r="AA88">
        <v>2790</v>
      </c>
      <c r="AB88">
        <v>2797</v>
      </c>
      <c r="AC88" t="s">
        <v>42</v>
      </c>
      <c r="AD88" t="s">
        <v>1364</v>
      </c>
      <c r="AE88" s="1" t="str">
        <f>HYPERLINK("http://dx.doi.org/10.1109/TBME.2018.2817688","http://dx.doi.org/10.1109/TBME.2018.2817688")</f>
        <v>http://dx.doi.org/10.1109/TBME.2018.2817688</v>
      </c>
      <c r="AF88" t="s">
        <v>42</v>
      </c>
      <c r="AG88" t="s">
        <v>42</v>
      </c>
      <c r="AH88" t="s">
        <v>42</v>
      </c>
      <c r="AI88" t="s">
        <v>42</v>
      </c>
      <c r="AJ88" t="s">
        <v>42</v>
      </c>
      <c r="AK88" t="s">
        <v>227</v>
      </c>
      <c r="AL88" t="s">
        <v>59</v>
      </c>
      <c r="AM88" t="s">
        <v>1365</v>
      </c>
      <c r="AN88" t="str">
        <f>HYPERLINK("https%3A%2F%2Fwww.webofscience.com%2Fwos%2Fwoscc%2Ffull-record%2FWOS:000451253600014","View Full Record in Web of Science")</f>
        <v>View Full Record in Web of Science</v>
      </c>
    </row>
    <row r="89" spans="1:40">
      <c r="A89" t="s">
        <v>1351</v>
      </c>
      <c r="B89" t="s">
        <v>1366</v>
      </c>
      <c r="C89" t="s">
        <v>42</v>
      </c>
      <c r="D89" t="s">
        <v>1367</v>
      </c>
      <c r="E89" t="s">
        <v>1368</v>
      </c>
      <c r="F89" t="s">
        <v>1369</v>
      </c>
      <c r="G89" t="s">
        <v>46</v>
      </c>
      <c r="H89" t="s">
        <v>42</v>
      </c>
      <c r="I89" t="s">
        <v>84</v>
      </c>
      <c r="J89" t="s">
        <v>1370</v>
      </c>
      <c r="K89" t="s">
        <v>1371</v>
      </c>
      <c r="L89" t="s">
        <v>1372</v>
      </c>
      <c r="M89" t="s">
        <v>1373</v>
      </c>
      <c r="N89" t="s">
        <v>1374</v>
      </c>
      <c r="O89" t="s">
        <v>1375</v>
      </c>
      <c r="P89" t="s">
        <v>1376</v>
      </c>
      <c r="Q89" t="s">
        <v>1377</v>
      </c>
      <c r="R89" t="s">
        <v>1378</v>
      </c>
      <c r="S89" t="s">
        <v>42</v>
      </c>
      <c r="T89">
        <v>33</v>
      </c>
      <c r="U89">
        <v>49</v>
      </c>
      <c r="V89">
        <v>49</v>
      </c>
      <c r="W89" t="s">
        <v>1379</v>
      </c>
      <c r="X89">
        <v>2018</v>
      </c>
      <c r="Y89">
        <v>5</v>
      </c>
      <c r="Z89" t="s">
        <v>42</v>
      </c>
      <c r="AA89" t="s">
        <v>42</v>
      </c>
      <c r="AB89" t="s">
        <v>42</v>
      </c>
      <c r="AC89">
        <v>130</v>
      </c>
      <c r="AD89" t="s">
        <v>1380</v>
      </c>
      <c r="AE89" s="1" t="str">
        <f>HYPERLINK("http://dx.doi.org/10.3389/frobt.2018.00130","http://dx.doi.org/10.3389/frobt.2018.00130")</f>
        <v>http://dx.doi.org/10.3389/frobt.2018.00130</v>
      </c>
      <c r="AF89" t="s">
        <v>42</v>
      </c>
      <c r="AG89" t="s">
        <v>42</v>
      </c>
      <c r="AH89" t="s">
        <v>42</v>
      </c>
      <c r="AI89" t="s">
        <v>42</v>
      </c>
      <c r="AJ89" t="s">
        <v>42</v>
      </c>
      <c r="AK89" t="s">
        <v>1381</v>
      </c>
      <c r="AL89" t="s">
        <v>59</v>
      </c>
      <c r="AM89" t="s">
        <v>1382</v>
      </c>
      <c r="AN89" t="str">
        <f>HYPERLINK("https%3A%2F%2Fwww.webofscience.com%2Fwos%2Fwoscc%2Ffull-record%2FWOS:000451686000001","View Full Record in Web of Science")</f>
        <v>View Full Record in Web of Science</v>
      </c>
    </row>
    <row r="90" spans="1:40">
      <c r="A90" t="s">
        <v>61</v>
      </c>
      <c r="B90" t="s">
        <v>1383</v>
      </c>
      <c r="C90" t="s">
        <v>42</v>
      </c>
      <c r="D90" t="s">
        <v>1384</v>
      </c>
      <c r="E90" t="s">
        <v>1385</v>
      </c>
      <c r="F90" t="s">
        <v>1386</v>
      </c>
      <c r="G90" t="s">
        <v>46</v>
      </c>
      <c r="H90" t="s">
        <v>42</v>
      </c>
      <c r="I90" t="s">
        <v>84</v>
      </c>
      <c r="J90" t="s">
        <v>1387</v>
      </c>
      <c r="K90" t="s">
        <v>1388</v>
      </c>
      <c r="L90" t="s">
        <v>1389</v>
      </c>
      <c r="M90" t="s">
        <v>1390</v>
      </c>
      <c r="N90" t="s">
        <v>1391</v>
      </c>
      <c r="O90" t="s">
        <v>1392</v>
      </c>
      <c r="P90" t="s">
        <v>1393</v>
      </c>
      <c r="Q90" t="s">
        <v>42</v>
      </c>
      <c r="R90" t="s">
        <v>1394</v>
      </c>
      <c r="S90" t="s">
        <v>42</v>
      </c>
      <c r="T90">
        <v>27</v>
      </c>
      <c r="U90">
        <v>49</v>
      </c>
      <c r="V90">
        <v>50</v>
      </c>
      <c r="W90" t="s">
        <v>224</v>
      </c>
      <c r="X90">
        <v>2018</v>
      </c>
      <c r="Y90">
        <v>39</v>
      </c>
      <c r="Z90">
        <v>2</v>
      </c>
      <c r="AA90">
        <v>129</v>
      </c>
      <c r="AB90">
        <v>135</v>
      </c>
      <c r="AC90" t="s">
        <v>42</v>
      </c>
      <c r="AD90" t="s">
        <v>1395</v>
      </c>
      <c r="AE90" s="1" t="str">
        <f>HYPERLINK("http://dx.doi.org/10.1016/j.irbm.2018.02.001","http://dx.doi.org/10.1016/j.irbm.2018.02.001")</f>
        <v>http://dx.doi.org/10.1016/j.irbm.2018.02.001</v>
      </c>
      <c r="AF90" t="s">
        <v>42</v>
      </c>
      <c r="AG90" t="s">
        <v>42</v>
      </c>
      <c r="AH90" t="s">
        <v>42</v>
      </c>
      <c r="AI90" t="s">
        <v>42</v>
      </c>
      <c r="AJ90" t="s">
        <v>42</v>
      </c>
      <c r="AK90" t="s">
        <v>227</v>
      </c>
      <c r="AL90" t="s">
        <v>59</v>
      </c>
      <c r="AM90" t="s">
        <v>1396</v>
      </c>
      <c r="AN90" t="str">
        <f>HYPERLINK("https%3A%2F%2Fwww.webofscience.com%2Fwos%2Fwoscc%2Ffull-record%2FWOS:000431164700006","View Full Record in Web of Science")</f>
        <v>View Full Record in Web of Science</v>
      </c>
    </row>
    <row r="91" spans="1:40">
      <c r="A91" t="s">
        <v>61</v>
      </c>
      <c r="B91" t="s">
        <v>1397</v>
      </c>
      <c r="C91" t="s">
        <v>42</v>
      </c>
      <c r="D91" t="s">
        <v>1398</v>
      </c>
      <c r="E91" t="s">
        <v>1399</v>
      </c>
      <c r="F91" t="s">
        <v>65</v>
      </c>
      <c r="G91" t="s">
        <v>46</v>
      </c>
      <c r="H91" t="s">
        <v>42</v>
      </c>
      <c r="I91" t="s">
        <v>84</v>
      </c>
      <c r="J91" t="s">
        <v>1400</v>
      </c>
      <c r="K91" t="s">
        <v>1401</v>
      </c>
      <c r="L91" t="s">
        <v>1402</v>
      </c>
      <c r="M91" t="s">
        <v>1403</v>
      </c>
      <c r="N91" t="s">
        <v>1404</v>
      </c>
      <c r="O91" t="s">
        <v>1405</v>
      </c>
      <c r="P91" t="s">
        <v>1406</v>
      </c>
      <c r="Q91" t="s">
        <v>1407</v>
      </c>
      <c r="R91" t="s">
        <v>1408</v>
      </c>
      <c r="S91" t="s">
        <v>42</v>
      </c>
      <c r="T91">
        <v>41</v>
      </c>
      <c r="U91">
        <v>49</v>
      </c>
      <c r="V91">
        <v>52</v>
      </c>
      <c r="W91" t="s">
        <v>125</v>
      </c>
      <c r="X91">
        <v>2015</v>
      </c>
      <c r="Y91">
        <v>12</v>
      </c>
      <c r="Z91">
        <v>5</v>
      </c>
      <c r="AA91" t="s">
        <v>42</v>
      </c>
      <c r="AB91" t="s">
        <v>42</v>
      </c>
      <c r="AC91">
        <v>56003</v>
      </c>
      <c r="AD91" t="s">
        <v>1409</v>
      </c>
      <c r="AE91" s="1" t="str">
        <f>HYPERLINK("http://dx.doi.org/10.1088/1741-2560/12/5/056003","http://dx.doi.org/10.1088/1741-2560/12/5/056003")</f>
        <v>http://dx.doi.org/10.1088/1741-2560/12/5/056003</v>
      </c>
      <c r="AF91" t="s">
        <v>42</v>
      </c>
      <c r="AG91" t="s">
        <v>42</v>
      </c>
      <c r="AH91" t="s">
        <v>42</v>
      </c>
      <c r="AI91" t="s">
        <v>42</v>
      </c>
      <c r="AJ91" t="s">
        <v>42</v>
      </c>
      <c r="AK91" t="s">
        <v>77</v>
      </c>
      <c r="AL91" t="s">
        <v>59</v>
      </c>
      <c r="AM91" t="s">
        <v>1410</v>
      </c>
      <c r="AN91" t="str">
        <f>HYPERLINK("https%3A%2F%2Fwww.webofscience.com%2Fwos%2Fwoscc%2Ffull-record%2FWOS:000364139800005","View Full Record in Web of Science")</f>
        <v>View Full Record in Web of Science</v>
      </c>
    </row>
    <row r="92" spans="1:40">
      <c r="A92" t="s">
        <v>61</v>
      </c>
      <c r="B92" t="s">
        <v>1411</v>
      </c>
      <c r="C92" t="s">
        <v>42</v>
      </c>
      <c r="D92" t="s">
        <v>1412</v>
      </c>
      <c r="E92" t="s">
        <v>1413</v>
      </c>
      <c r="F92" t="s">
        <v>149</v>
      </c>
      <c r="G92" t="s">
        <v>46</v>
      </c>
      <c r="H92" t="s">
        <v>42</v>
      </c>
      <c r="I92" t="s">
        <v>84</v>
      </c>
      <c r="J92" t="s">
        <v>1414</v>
      </c>
      <c r="K92" t="s">
        <v>1415</v>
      </c>
      <c r="L92" t="s">
        <v>1416</v>
      </c>
      <c r="M92" t="s">
        <v>1417</v>
      </c>
      <c r="N92" t="s">
        <v>1418</v>
      </c>
      <c r="O92" t="s">
        <v>1419</v>
      </c>
      <c r="P92" t="s">
        <v>1420</v>
      </c>
      <c r="Q92" t="s">
        <v>1421</v>
      </c>
      <c r="R92" t="s">
        <v>1422</v>
      </c>
      <c r="S92" t="s">
        <v>42</v>
      </c>
      <c r="T92">
        <v>47</v>
      </c>
      <c r="U92">
        <v>48</v>
      </c>
      <c r="V92">
        <v>53</v>
      </c>
      <c r="W92" t="s">
        <v>1423</v>
      </c>
      <c r="X92">
        <v>2020</v>
      </c>
      <c r="Y92">
        <v>14</v>
      </c>
      <c r="Z92" t="s">
        <v>42</v>
      </c>
      <c r="AA92" t="s">
        <v>42</v>
      </c>
      <c r="AB92" t="s">
        <v>42</v>
      </c>
      <c r="AC92">
        <v>582</v>
      </c>
      <c r="AD92" t="s">
        <v>1424</v>
      </c>
      <c r="AE92" s="1" t="str">
        <f>HYPERLINK("http://dx.doi.org/10.3389/fnins.2020.00582","http://dx.doi.org/10.3389/fnins.2020.00582")</f>
        <v>http://dx.doi.org/10.3389/fnins.2020.00582</v>
      </c>
      <c r="AF92" t="s">
        <v>42</v>
      </c>
      <c r="AG92" t="s">
        <v>42</v>
      </c>
      <c r="AH92" t="s">
        <v>42</v>
      </c>
      <c r="AI92" t="s">
        <v>42</v>
      </c>
      <c r="AJ92" t="s">
        <v>42</v>
      </c>
      <c r="AK92" t="s">
        <v>58</v>
      </c>
      <c r="AL92" t="s">
        <v>59</v>
      </c>
      <c r="AM92" t="s">
        <v>1425</v>
      </c>
      <c r="AN92" t="str">
        <f>HYPERLINK("https%3A%2F%2Fwww.webofscience.com%2Fwos%2Fwoscc%2Ffull-record%2FWOS:000552489400001","View Full Record in Web of Science")</f>
        <v>View Full Record in Web of Science</v>
      </c>
    </row>
    <row r="93" spans="1:40">
      <c r="A93" t="s">
        <v>61</v>
      </c>
      <c r="B93" t="s">
        <v>1426</v>
      </c>
      <c r="C93" t="s">
        <v>42</v>
      </c>
      <c r="D93" t="s">
        <v>1427</v>
      </c>
      <c r="E93" t="s">
        <v>1428</v>
      </c>
      <c r="F93" t="s">
        <v>1016</v>
      </c>
      <c r="G93" t="s">
        <v>46</v>
      </c>
      <c r="H93" t="s">
        <v>42</v>
      </c>
      <c r="I93" t="s">
        <v>84</v>
      </c>
      <c r="J93" t="s">
        <v>42</v>
      </c>
      <c r="K93" t="s">
        <v>42</v>
      </c>
      <c r="L93" t="s">
        <v>1429</v>
      </c>
      <c r="M93" t="s">
        <v>1430</v>
      </c>
      <c r="N93" t="s">
        <v>1431</v>
      </c>
      <c r="O93" t="s">
        <v>1432</v>
      </c>
      <c r="P93" t="s">
        <v>1433</v>
      </c>
      <c r="Q93" t="s">
        <v>1434</v>
      </c>
      <c r="R93" t="s">
        <v>1435</v>
      </c>
      <c r="S93" t="s">
        <v>42</v>
      </c>
      <c r="T93">
        <v>47</v>
      </c>
      <c r="U93">
        <v>47</v>
      </c>
      <c r="V93">
        <v>55</v>
      </c>
      <c r="W93" t="s">
        <v>42</v>
      </c>
      <c r="X93">
        <v>2019</v>
      </c>
      <c r="Y93">
        <v>2019</v>
      </c>
      <c r="Z93" t="s">
        <v>42</v>
      </c>
      <c r="AA93" t="s">
        <v>42</v>
      </c>
      <c r="AB93" t="s">
        <v>42</v>
      </c>
      <c r="AC93">
        <v>7084618</v>
      </c>
      <c r="AD93" t="s">
        <v>1436</v>
      </c>
      <c r="AE93" s="1" t="str">
        <f>HYPERLINK("http://dx.doi.org/10.1155/2019/7084618","http://dx.doi.org/10.1155/2019/7084618")</f>
        <v>http://dx.doi.org/10.1155/2019/7084618</v>
      </c>
      <c r="AF93" t="s">
        <v>42</v>
      </c>
      <c r="AG93" t="s">
        <v>42</v>
      </c>
      <c r="AH93" t="s">
        <v>42</v>
      </c>
      <c r="AI93" t="s">
        <v>42</v>
      </c>
      <c r="AJ93" t="s">
        <v>42</v>
      </c>
      <c r="AK93" t="s">
        <v>58</v>
      </c>
      <c r="AL93" t="s">
        <v>59</v>
      </c>
      <c r="AM93" t="s">
        <v>1437</v>
      </c>
      <c r="AN93" t="str">
        <f>HYPERLINK("https%3A%2F%2Fwww.webofscience.com%2Fwos%2Fwoscc%2Ffull-record%2FWOS:000466479600001","View Full Record in Web of Science")</f>
        <v>View Full Record in Web of Science</v>
      </c>
    </row>
    <row r="94" spans="1:40">
      <c r="A94" t="s">
        <v>61</v>
      </c>
      <c r="B94" t="s">
        <v>1438</v>
      </c>
      <c r="C94" t="s">
        <v>42</v>
      </c>
      <c r="D94" t="s">
        <v>1439</v>
      </c>
      <c r="E94" t="s">
        <v>1440</v>
      </c>
      <c r="F94" t="s">
        <v>815</v>
      </c>
      <c r="G94" t="s">
        <v>46</v>
      </c>
      <c r="H94" t="s">
        <v>42</v>
      </c>
      <c r="I94" t="s">
        <v>84</v>
      </c>
      <c r="J94" t="s">
        <v>1441</v>
      </c>
      <c r="K94" t="s">
        <v>1442</v>
      </c>
      <c r="L94" t="s">
        <v>1443</v>
      </c>
      <c r="M94" t="s">
        <v>1444</v>
      </c>
      <c r="N94" t="s">
        <v>1445</v>
      </c>
      <c r="O94" t="s">
        <v>1446</v>
      </c>
      <c r="P94" t="s">
        <v>1447</v>
      </c>
      <c r="Q94" t="s">
        <v>1448</v>
      </c>
      <c r="R94" t="s">
        <v>1449</v>
      </c>
      <c r="S94" t="s">
        <v>42</v>
      </c>
      <c r="T94">
        <v>107</v>
      </c>
      <c r="U94">
        <v>47</v>
      </c>
      <c r="V94">
        <v>47</v>
      </c>
      <c r="W94" t="s">
        <v>42</v>
      </c>
      <c r="X94">
        <v>2018</v>
      </c>
      <c r="Y94">
        <v>20</v>
      </c>
      <c r="Z94" t="s">
        <v>42</v>
      </c>
      <c r="AA94">
        <v>336</v>
      </c>
      <c r="AB94">
        <v>346</v>
      </c>
      <c r="AC94" t="s">
        <v>42</v>
      </c>
      <c r="AD94" t="s">
        <v>1450</v>
      </c>
      <c r="AE94" s="1" t="str">
        <f>HYPERLINK("http://dx.doi.org/10.1016/j.nicl.2018.07.029","http://dx.doi.org/10.1016/j.nicl.2018.07.029")</f>
        <v>http://dx.doi.org/10.1016/j.nicl.2018.07.029</v>
      </c>
      <c r="AF94" t="s">
        <v>42</v>
      </c>
      <c r="AG94" t="s">
        <v>42</v>
      </c>
      <c r="AH94" t="s">
        <v>42</v>
      </c>
      <c r="AI94" t="s">
        <v>42</v>
      </c>
      <c r="AJ94" t="s">
        <v>42</v>
      </c>
      <c r="AK94" t="s">
        <v>58</v>
      </c>
      <c r="AL94" t="s">
        <v>59</v>
      </c>
      <c r="AM94" t="s">
        <v>1451</v>
      </c>
      <c r="AN94" t="str">
        <f>HYPERLINK("https%3A%2F%2Fwww.webofscience.com%2Fwos%2Fwoscc%2Ffull-record%2FWOS:000450799000037","View Full Record in Web of Science")</f>
        <v>View Full Record in Web of Science</v>
      </c>
    </row>
    <row r="95" spans="1:40">
      <c r="A95" t="s">
        <v>61</v>
      </c>
      <c r="B95" t="s">
        <v>1452</v>
      </c>
      <c r="C95" t="s">
        <v>42</v>
      </c>
      <c r="D95" t="s">
        <v>1453</v>
      </c>
      <c r="E95" t="s">
        <v>1454</v>
      </c>
      <c r="F95" t="s">
        <v>1455</v>
      </c>
      <c r="G95" t="s">
        <v>46</v>
      </c>
      <c r="H95" t="s">
        <v>42</v>
      </c>
      <c r="I95" t="s">
        <v>47</v>
      </c>
      <c r="J95" t="s">
        <v>42</v>
      </c>
      <c r="K95" t="s">
        <v>1456</v>
      </c>
      <c r="L95" t="s">
        <v>1457</v>
      </c>
      <c r="M95" t="s">
        <v>1458</v>
      </c>
      <c r="N95" t="s">
        <v>1459</v>
      </c>
      <c r="O95" t="s">
        <v>1460</v>
      </c>
      <c r="P95" t="s">
        <v>1461</v>
      </c>
      <c r="Q95" t="s">
        <v>1462</v>
      </c>
      <c r="R95" t="s">
        <v>1463</v>
      </c>
      <c r="S95" t="s">
        <v>42</v>
      </c>
      <c r="T95">
        <v>99</v>
      </c>
      <c r="U95">
        <v>47</v>
      </c>
      <c r="V95">
        <v>56</v>
      </c>
      <c r="W95" t="s">
        <v>56</v>
      </c>
      <c r="X95">
        <v>2017</v>
      </c>
      <c r="Y95">
        <v>9</v>
      </c>
      <c r="Z95">
        <v>9</v>
      </c>
      <c r="AA95">
        <v>918</v>
      </c>
      <c r="AB95">
        <v>932</v>
      </c>
      <c r="AC95" t="s">
        <v>42</v>
      </c>
      <c r="AD95" t="s">
        <v>1464</v>
      </c>
      <c r="AE95" s="1" t="str">
        <f>HYPERLINK("http://dx.doi.org/10.1016/j.pmrj.2017.04.016","http://dx.doi.org/10.1016/j.pmrj.2017.04.016")</f>
        <v>http://dx.doi.org/10.1016/j.pmrj.2017.04.016</v>
      </c>
      <c r="AF95" t="s">
        <v>42</v>
      </c>
      <c r="AG95" t="s">
        <v>42</v>
      </c>
      <c r="AH95" t="s">
        <v>42</v>
      </c>
      <c r="AI95" t="s">
        <v>42</v>
      </c>
      <c r="AJ95" t="s">
        <v>42</v>
      </c>
      <c r="AK95" t="s">
        <v>1319</v>
      </c>
      <c r="AL95" t="s">
        <v>59</v>
      </c>
      <c r="AM95" t="s">
        <v>1465</v>
      </c>
      <c r="AN95" t="str">
        <f>HYPERLINK("https%3A%2F%2Fwww.webofscience.com%2Fwos%2Fwoscc%2Ffull-record%2FWOS:000414440500010","View Full Record in Web of Science")</f>
        <v>View Full Record in Web of Science</v>
      </c>
    </row>
    <row r="96" spans="1:40">
      <c r="A96" t="s">
        <v>61</v>
      </c>
      <c r="B96" t="s">
        <v>1466</v>
      </c>
      <c r="C96" t="s">
        <v>42</v>
      </c>
      <c r="D96" t="s">
        <v>1467</v>
      </c>
      <c r="E96" t="s">
        <v>1468</v>
      </c>
      <c r="F96" t="s">
        <v>1469</v>
      </c>
      <c r="G96" t="s">
        <v>46</v>
      </c>
      <c r="H96" t="s">
        <v>42</v>
      </c>
      <c r="I96" t="s">
        <v>47</v>
      </c>
      <c r="J96" t="s">
        <v>1470</v>
      </c>
      <c r="K96" t="s">
        <v>1471</v>
      </c>
      <c r="L96" t="s">
        <v>1472</v>
      </c>
      <c r="M96" t="s">
        <v>1473</v>
      </c>
      <c r="N96" t="s">
        <v>1474</v>
      </c>
      <c r="O96" t="s">
        <v>1475</v>
      </c>
      <c r="P96" t="s">
        <v>1476</v>
      </c>
      <c r="Q96" t="s">
        <v>1477</v>
      </c>
      <c r="R96" t="s">
        <v>1478</v>
      </c>
      <c r="S96" t="s">
        <v>42</v>
      </c>
      <c r="T96">
        <v>77</v>
      </c>
      <c r="U96">
        <v>46</v>
      </c>
      <c r="V96">
        <v>53</v>
      </c>
      <c r="W96" t="s">
        <v>224</v>
      </c>
      <c r="X96">
        <v>2019</v>
      </c>
      <c r="Y96">
        <v>24</v>
      </c>
      <c r="Z96">
        <v>2</v>
      </c>
      <c r="AA96" t="s">
        <v>42</v>
      </c>
      <c r="AB96" t="s">
        <v>42</v>
      </c>
      <c r="AC96" t="s">
        <v>1479</v>
      </c>
      <c r="AD96" t="s">
        <v>1480</v>
      </c>
      <c r="AE96" s="1" t="str">
        <f>HYPERLINK("http://dx.doi.org/10.1002/pri.1764","http://dx.doi.org/10.1002/pri.1764")</f>
        <v>http://dx.doi.org/10.1002/pri.1764</v>
      </c>
      <c r="AF96" t="s">
        <v>42</v>
      </c>
      <c r="AG96" t="s">
        <v>42</v>
      </c>
      <c r="AH96" t="s">
        <v>42</v>
      </c>
      <c r="AI96" t="s">
        <v>42</v>
      </c>
      <c r="AJ96" t="s">
        <v>42</v>
      </c>
      <c r="AK96" t="s">
        <v>528</v>
      </c>
      <c r="AL96" t="s">
        <v>59</v>
      </c>
      <c r="AM96" t="s">
        <v>1481</v>
      </c>
      <c r="AN96" t="str">
        <f>HYPERLINK("https%3A%2F%2Fwww.webofscience.com%2Fwos%2Fwoscc%2Ffull-record%2FWOS:000463029100004","View Full Record in Web of Science")</f>
        <v>View Full Record in Web of Science</v>
      </c>
    </row>
    <row r="97" spans="1:40">
      <c r="A97" t="s">
        <v>61</v>
      </c>
      <c r="B97" t="s">
        <v>1482</v>
      </c>
      <c r="C97" t="s">
        <v>42</v>
      </c>
      <c r="D97" t="s">
        <v>1483</v>
      </c>
      <c r="E97" t="s">
        <v>1484</v>
      </c>
      <c r="F97" t="s">
        <v>913</v>
      </c>
      <c r="G97" t="s">
        <v>46</v>
      </c>
      <c r="H97" t="s">
        <v>42</v>
      </c>
      <c r="I97" t="s">
        <v>84</v>
      </c>
      <c r="J97" t="s">
        <v>42</v>
      </c>
      <c r="K97" t="s">
        <v>1485</v>
      </c>
      <c r="L97" t="s">
        <v>1486</v>
      </c>
      <c r="M97" t="s">
        <v>1487</v>
      </c>
      <c r="N97" t="s">
        <v>1488</v>
      </c>
      <c r="O97" t="s">
        <v>1489</v>
      </c>
      <c r="P97" t="s">
        <v>1490</v>
      </c>
      <c r="Q97" t="s">
        <v>1491</v>
      </c>
      <c r="R97" t="s">
        <v>1492</v>
      </c>
      <c r="S97" t="s">
        <v>42</v>
      </c>
      <c r="T97">
        <v>58</v>
      </c>
      <c r="U97">
        <v>46</v>
      </c>
      <c r="V97">
        <v>52</v>
      </c>
      <c r="W97" t="s">
        <v>1493</v>
      </c>
      <c r="X97">
        <v>2015</v>
      </c>
      <c r="Y97">
        <v>10</v>
      </c>
      <c r="Z97">
        <v>5</v>
      </c>
      <c r="AA97" t="s">
        <v>42</v>
      </c>
      <c r="AB97" t="s">
        <v>42</v>
      </c>
      <c r="AC97" t="s">
        <v>1494</v>
      </c>
      <c r="AD97" t="s">
        <v>1495</v>
      </c>
      <c r="AE97" s="1" t="str">
        <f>HYPERLINK("http://dx.doi.org/10.1371/journal.pone.0123727","http://dx.doi.org/10.1371/journal.pone.0123727")</f>
        <v>http://dx.doi.org/10.1371/journal.pone.0123727</v>
      </c>
      <c r="AF97" t="s">
        <v>42</v>
      </c>
      <c r="AG97" t="s">
        <v>42</v>
      </c>
      <c r="AH97" t="s">
        <v>42</v>
      </c>
      <c r="AI97" t="s">
        <v>42</v>
      </c>
      <c r="AJ97" t="s">
        <v>42</v>
      </c>
      <c r="AK97" t="s">
        <v>110</v>
      </c>
      <c r="AL97" t="s">
        <v>59</v>
      </c>
      <c r="AM97" t="s">
        <v>1496</v>
      </c>
      <c r="AN97" t="str">
        <f>HYPERLINK("https%3A%2F%2Fwww.webofscience.com%2Fwos%2Fwoscc%2Ffull-record%2FWOS:000354917300007","View Full Record in Web of Science")</f>
        <v>View Full Record in Web of Science</v>
      </c>
    </row>
    <row r="98" spans="1:40">
      <c r="A98" t="s">
        <v>61</v>
      </c>
      <c r="B98" t="s">
        <v>1497</v>
      </c>
      <c r="C98" t="s">
        <v>42</v>
      </c>
      <c r="D98" t="s">
        <v>1498</v>
      </c>
      <c r="E98" t="s">
        <v>1499</v>
      </c>
      <c r="F98" t="s">
        <v>266</v>
      </c>
      <c r="G98" t="s">
        <v>46</v>
      </c>
      <c r="H98" t="s">
        <v>42</v>
      </c>
      <c r="I98" t="s">
        <v>47</v>
      </c>
      <c r="J98" t="s">
        <v>1500</v>
      </c>
      <c r="K98" t="s">
        <v>1501</v>
      </c>
      <c r="L98" t="s">
        <v>1502</v>
      </c>
      <c r="M98" t="s">
        <v>1503</v>
      </c>
      <c r="N98" t="s">
        <v>1504</v>
      </c>
      <c r="O98" t="s">
        <v>1505</v>
      </c>
      <c r="P98" t="s">
        <v>1506</v>
      </c>
      <c r="Q98" t="s">
        <v>1507</v>
      </c>
      <c r="R98" t="s">
        <v>1508</v>
      </c>
      <c r="S98" t="s">
        <v>42</v>
      </c>
      <c r="T98">
        <v>282</v>
      </c>
      <c r="U98">
        <v>45</v>
      </c>
      <c r="V98">
        <v>47</v>
      </c>
      <c r="W98" t="s">
        <v>328</v>
      </c>
      <c r="X98">
        <v>2021</v>
      </c>
      <c r="Y98">
        <v>21</v>
      </c>
      <c r="Z98">
        <v>14</v>
      </c>
      <c r="AA98" t="s">
        <v>42</v>
      </c>
      <c r="AB98" t="s">
        <v>42</v>
      </c>
      <c r="AC98">
        <v>4754</v>
      </c>
      <c r="AD98" t="s">
        <v>1509</v>
      </c>
      <c r="AE98" s="1" t="str">
        <f>HYPERLINK("http://dx.doi.org/10.3390/s21144754","http://dx.doi.org/10.3390/s21144754")</f>
        <v>http://dx.doi.org/10.3390/s21144754</v>
      </c>
      <c r="AF98" t="s">
        <v>42</v>
      </c>
      <c r="AG98" t="s">
        <v>42</v>
      </c>
      <c r="AH98" t="s">
        <v>42</v>
      </c>
      <c r="AI98" t="s">
        <v>42</v>
      </c>
      <c r="AJ98" t="s">
        <v>42</v>
      </c>
      <c r="AK98" t="s">
        <v>277</v>
      </c>
      <c r="AL98" t="s">
        <v>59</v>
      </c>
      <c r="AM98" t="s">
        <v>1510</v>
      </c>
      <c r="AN98" t="str">
        <f>HYPERLINK("https%3A%2F%2Fwww.webofscience.com%2Fwos%2Fwoscc%2Ffull-record%2FWOS:000677101900001","View Full Record in Web of Science")</f>
        <v>View Full Record in Web of Science</v>
      </c>
    </row>
    <row r="99" spans="1:40">
      <c r="A99" t="s">
        <v>61</v>
      </c>
      <c r="B99" t="s">
        <v>1511</v>
      </c>
      <c r="C99" t="s">
        <v>42</v>
      </c>
      <c r="D99" t="s">
        <v>1512</v>
      </c>
      <c r="E99" t="s">
        <v>1513</v>
      </c>
      <c r="F99" t="s">
        <v>1514</v>
      </c>
      <c r="G99" t="s">
        <v>46</v>
      </c>
      <c r="H99" t="s">
        <v>42</v>
      </c>
      <c r="I99" t="s">
        <v>84</v>
      </c>
      <c r="J99" t="s">
        <v>1515</v>
      </c>
      <c r="K99" t="s">
        <v>1516</v>
      </c>
      <c r="L99" t="s">
        <v>1517</v>
      </c>
      <c r="M99" t="s">
        <v>1518</v>
      </c>
      <c r="N99" t="s">
        <v>1519</v>
      </c>
      <c r="O99" t="s">
        <v>1520</v>
      </c>
      <c r="P99" t="s">
        <v>1521</v>
      </c>
      <c r="Q99" t="s">
        <v>1522</v>
      </c>
      <c r="R99" t="s">
        <v>1523</v>
      </c>
      <c r="S99" t="s">
        <v>42</v>
      </c>
      <c r="T99">
        <v>71</v>
      </c>
      <c r="U99">
        <v>45</v>
      </c>
      <c r="V99">
        <v>53</v>
      </c>
      <c r="W99" t="s">
        <v>75</v>
      </c>
      <c r="X99">
        <v>2019</v>
      </c>
      <c r="Y99">
        <v>39</v>
      </c>
      <c r="Z99">
        <v>1</v>
      </c>
      <c r="AA99">
        <v>54</v>
      </c>
      <c r="AB99">
        <v>69</v>
      </c>
      <c r="AC99" t="s">
        <v>42</v>
      </c>
      <c r="AD99" t="s">
        <v>1524</v>
      </c>
      <c r="AE99" s="1" t="str">
        <f>HYPERLINK("http://dx.doi.org/10.1007/s40846-018-0379-9","http://dx.doi.org/10.1007/s40846-018-0379-9")</f>
        <v>http://dx.doi.org/10.1007/s40846-018-0379-9</v>
      </c>
      <c r="AF99" t="s">
        <v>42</v>
      </c>
      <c r="AG99" t="s">
        <v>42</v>
      </c>
      <c r="AH99" t="s">
        <v>42</v>
      </c>
      <c r="AI99" t="s">
        <v>42</v>
      </c>
      <c r="AJ99" t="s">
        <v>42</v>
      </c>
      <c r="AK99" t="s">
        <v>227</v>
      </c>
      <c r="AL99" t="s">
        <v>59</v>
      </c>
      <c r="AM99" t="s">
        <v>1525</v>
      </c>
      <c r="AN99" t="str">
        <f>HYPERLINK("https%3A%2F%2Fwww.webofscience.com%2Fwos%2Fwoscc%2Ffull-record%2FWOS:000457198100005","View Full Record in Web of Science")</f>
        <v>View Full Record in Web of Science</v>
      </c>
    </row>
    <row r="100" spans="1:40">
      <c r="A100" t="s">
        <v>61</v>
      </c>
      <c r="B100" t="s">
        <v>1526</v>
      </c>
      <c r="C100" t="s">
        <v>42</v>
      </c>
      <c r="D100" t="s">
        <v>1527</v>
      </c>
      <c r="E100" t="s">
        <v>1528</v>
      </c>
      <c r="F100" t="s">
        <v>395</v>
      </c>
      <c r="G100" t="s">
        <v>46</v>
      </c>
      <c r="H100" t="s">
        <v>42</v>
      </c>
      <c r="I100" t="s">
        <v>84</v>
      </c>
      <c r="J100" t="s">
        <v>1529</v>
      </c>
      <c r="K100" t="s">
        <v>1530</v>
      </c>
      <c r="L100" t="s">
        <v>1531</v>
      </c>
      <c r="M100" t="s">
        <v>1532</v>
      </c>
      <c r="N100" t="s">
        <v>1533</v>
      </c>
      <c r="O100" t="s">
        <v>1534</v>
      </c>
      <c r="P100" t="s">
        <v>290</v>
      </c>
      <c r="Q100" t="s">
        <v>1535</v>
      </c>
      <c r="R100" t="s">
        <v>1536</v>
      </c>
      <c r="S100" t="s">
        <v>42</v>
      </c>
      <c r="T100">
        <v>78</v>
      </c>
      <c r="U100">
        <v>45</v>
      </c>
      <c r="V100">
        <v>51</v>
      </c>
      <c r="W100" t="s">
        <v>224</v>
      </c>
      <c r="X100">
        <v>2015</v>
      </c>
      <c r="Y100">
        <v>126</v>
      </c>
      <c r="Z100">
        <v>4</v>
      </c>
      <c r="AA100">
        <v>698</v>
      </c>
      <c r="AB100">
        <v>710</v>
      </c>
      <c r="AC100" t="s">
        <v>42</v>
      </c>
      <c r="AD100" t="s">
        <v>1537</v>
      </c>
      <c r="AE100" s="1" t="str">
        <f>HYPERLINK("http://dx.doi.org/10.1016/j.clinph.2014.07.007","http://dx.doi.org/10.1016/j.clinph.2014.07.007")</f>
        <v>http://dx.doi.org/10.1016/j.clinph.2014.07.007</v>
      </c>
      <c r="AF100" t="s">
        <v>42</v>
      </c>
      <c r="AG100" t="s">
        <v>42</v>
      </c>
      <c r="AH100" t="s">
        <v>42</v>
      </c>
      <c r="AI100" t="s">
        <v>42</v>
      </c>
      <c r="AJ100" t="s">
        <v>42</v>
      </c>
      <c r="AK100" t="s">
        <v>58</v>
      </c>
      <c r="AL100" t="s">
        <v>59</v>
      </c>
      <c r="AM100" t="s">
        <v>1538</v>
      </c>
      <c r="AN100" t="str">
        <f>HYPERLINK("https%3A%2F%2Fwww.webofscience.com%2Fwos%2Fwoscc%2Ffull-record%2FWOS:000351092100010","View Full Record in Web of Science")</f>
        <v>View Full Record in Web of Science</v>
      </c>
    </row>
    <row r="101" spans="1:40">
      <c r="A101" t="s">
        <v>61</v>
      </c>
      <c r="B101" t="s">
        <v>1539</v>
      </c>
      <c r="C101" t="s">
        <v>42</v>
      </c>
      <c r="D101" t="s">
        <v>1540</v>
      </c>
      <c r="E101" t="s">
        <v>1541</v>
      </c>
      <c r="F101" t="s">
        <v>1542</v>
      </c>
      <c r="G101" t="s">
        <v>46</v>
      </c>
      <c r="H101" t="s">
        <v>42</v>
      </c>
      <c r="I101" t="s">
        <v>84</v>
      </c>
      <c r="J101" t="s">
        <v>1543</v>
      </c>
      <c r="K101" t="s">
        <v>1544</v>
      </c>
      <c r="L101" t="s">
        <v>1545</v>
      </c>
      <c r="M101" t="s">
        <v>1546</v>
      </c>
      <c r="N101" t="s">
        <v>1547</v>
      </c>
      <c r="O101" t="s">
        <v>1548</v>
      </c>
      <c r="P101" t="s">
        <v>1549</v>
      </c>
      <c r="Q101" t="s">
        <v>1550</v>
      </c>
      <c r="R101" t="s">
        <v>1551</v>
      </c>
      <c r="S101" t="s">
        <v>42</v>
      </c>
      <c r="T101">
        <v>76</v>
      </c>
      <c r="U101">
        <v>44</v>
      </c>
      <c r="V101">
        <v>46</v>
      </c>
      <c r="W101" t="s">
        <v>1552</v>
      </c>
      <c r="X101">
        <v>2022</v>
      </c>
      <c r="Y101">
        <v>218</v>
      </c>
      <c r="Z101" t="s">
        <v>42</v>
      </c>
      <c r="AA101" t="s">
        <v>42</v>
      </c>
      <c r="AB101" t="s">
        <v>42</v>
      </c>
      <c r="AC101">
        <v>114756</v>
      </c>
      <c r="AD101" t="s">
        <v>1553</v>
      </c>
      <c r="AE101" s="1" t="str">
        <f>HYPERLINK("http://dx.doi.org/10.1016/j.bios.2022.114756","http://dx.doi.org/10.1016/j.bios.2022.114756")</f>
        <v>http://dx.doi.org/10.1016/j.bios.2022.114756</v>
      </c>
      <c r="AF101" t="s">
        <v>42</v>
      </c>
      <c r="AG101" t="s">
        <v>1554</v>
      </c>
      <c r="AH101" t="s">
        <v>42</v>
      </c>
      <c r="AI101" t="s">
        <v>42</v>
      </c>
      <c r="AJ101" t="s">
        <v>42</v>
      </c>
      <c r="AK101" t="s">
        <v>1555</v>
      </c>
      <c r="AL101" t="s">
        <v>59</v>
      </c>
      <c r="AM101" t="s">
        <v>1556</v>
      </c>
      <c r="AN101" t="str">
        <f>HYPERLINK("https%3A%2F%2Fwww.webofscience.com%2Fwos%2Fwoscc%2Ffull-record%2FWOS:000868591300005","View Full Record in Web of Science")</f>
        <v>View Full Record in Web of Science</v>
      </c>
    </row>
    <row r="108" spans="1:40">
      <c r="C108" t="s">
        <v>1557</v>
      </c>
      <c r="D108" t="s">
        <v>1558</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D5CCB-E0F3-4C5B-9D61-493F9A1B050E}">
  <dimension ref="A1:K101"/>
  <sheetViews>
    <sheetView zoomScale="40" workbookViewId="0">
      <selection activeCell="A2" sqref="A2"/>
    </sheetView>
  </sheetViews>
  <sheetFormatPr defaultRowHeight="12.75"/>
  <sheetData>
    <row r="1" spans="1:1">
      <c r="A1" t="s">
        <v>0</v>
      </c>
    </row>
    <row r="2" spans="1:1">
      <c r="A2" t="s">
        <v>40</v>
      </c>
    </row>
    <row r="3" spans="1:1">
      <c r="A3" t="s">
        <v>61</v>
      </c>
    </row>
    <row r="4" spans="1:1">
      <c r="A4" t="s">
        <v>61</v>
      </c>
    </row>
    <row r="5" spans="1:1">
      <c r="A5" t="s">
        <v>61</v>
      </c>
    </row>
    <row r="6" spans="1:1">
      <c r="A6" t="s">
        <v>61</v>
      </c>
    </row>
    <row r="7" spans="1:1">
      <c r="A7" t="s">
        <v>129</v>
      </c>
    </row>
    <row r="8" spans="1:1">
      <c r="A8" t="s">
        <v>61</v>
      </c>
    </row>
    <row r="9" spans="1:1">
      <c r="A9" t="s">
        <v>61</v>
      </c>
    </row>
    <row r="10" spans="1:1">
      <c r="A10" t="s">
        <v>61</v>
      </c>
    </row>
    <row r="11" spans="1:1">
      <c r="A11" t="s">
        <v>61</v>
      </c>
    </row>
    <row r="12" spans="1:1">
      <c r="A12" t="s">
        <v>61</v>
      </c>
    </row>
    <row r="13" spans="1:1">
      <c r="A13" t="s">
        <v>61</v>
      </c>
    </row>
    <row r="14" spans="1:1">
      <c r="A14" t="s">
        <v>244</v>
      </c>
    </row>
    <row r="15" spans="1:1">
      <c r="A15" t="s">
        <v>61</v>
      </c>
    </row>
    <row r="16" spans="1:1">
      <c r="A16" t="s">
        <v>279</v>
      </c>
    </row>
    <row r="17" spans="1:1">
      <c r="A17" t="s">
        <v>61</v>
      </c>
    </row>
    <row r="18" spans="1:1">
      <c r="A18" t="s">
        <v>314</v>
      </c>
    </row>
    <row r="19" spans="1:1">
      <c r="A19" t="s">
        <v>61</v>
      </c>
    </row>
    <row r="20" spans="1:1">
      <c r="A20" t="s">
        <v>61</v>
      </c>
    </row>
    <row r="21" spans="1:1">
      <c r="A21" t="s">
        <v>279</v>
      </c>
    </row>
    <row r="22" spans="1:1">
      <c r="A22" t="s">
        <v>61</v>
      </c>
    </row>
    <row r="23" spans="1:1">
      <c r="A23" t="s">
        <v>61</v>
      </c>
    </row>
    <row r="24" spans="1:1">
      <c r="A24" t="s">
        <v>61</v>
      </c>
    </row>
    <row r="25" spans="1:1">
      <c r="A25" t="s">
        <v>61</v>
      </c>
    </row>
    <row r="26" spans="1:1">
      <c r="A26" t="s">
        <v>61</v>
      </c>
    </row>
    <row r="27" spans="1:1">
      <c r="A27" t="s">
        <v>61</v>
      </c>
    </row>
    <row r="28" spans="1:1">
      <c r="A28" t="s">
        <v>244</v>
      </c>
    </row>
    <row r="29" spans="1:1">
      <c r="A29" t="s">
        <v>61</v>
      </c>
    </row>
    <row r="30" spans="1:1">
      <c r="A30" t="s">
        <v>61</v>
      </c>
    </row>
    <row r="31" spans="1:1">
      <c r="A31" t="s">
        <v>61</v>
      </c>
    </row>
    <row r="32" spans="1:1">
      <c r="A32" t="s">
        <v>61</v>
      </c>
    </row>
    <row r="33" spans="1:1">
      <c r="A33" t="s">
        <v>61</v>
      </c>
    </row>
    <row r="34" spans="1:1">
      <c r="A34" t="s">
        <v>557</v>
      </c>
    </row>
    <row r="35" spans="1:1">
      <c r="A35" t="s">
        <v>244</v>
      </c>
    </row>
    <row r="36" spans="1:1">
      <c r="A36" t="s">
        <v>61</v>
      </c>
    </row>
    <row r="37" spans="1:1">
      <c r="A37" t="s">
        <v>61</v>
      </c>
    </row>
    <row r="38" spans="1:1">
      <c r="A38" t="s">
        <v>61</v>
      </c>
    </row>
    <row r="39" spans="1:1">
      <c r="A39" t="s">
        <v>61</v>
      </c>
    </row>
    <row r="40" spans="1:1">
      <c r="A40" t="s">
        <v>61</v>
      </c>
    </row>
    <row r="41" spans="1:1">
      <c r="A41" t="s">
        <v>661</v>
      </c>
    </row>
    <row r="42" spans="1:1">
      <c r="A42" t="s">
        <v>61</v>
      </c>
    </row>
    <row r="43" spans="1:1">
      <c r="A43" t="s">
        <v>129</v>
      </c>
    </row>
    <row r="44" spans="1:1">
      <c r="A44" t="s">
        <v>61</v>
      </c>
    </row>
    <row r="45" spans="1:1">
      <c r="A45" t="s">
        <v>720</v>
      </c>
    </row>
    <row r="46" spans="1:1">
      <c r="A46" t="s">
        <v>734</v>
      </c>
    </row>
    <row r="47" spans="1:1">
      <c r="A47" t="s">
        <v>750</v>
      </c>
    </row>
    <row r="48" spans="1:1">
      <c r="A48" t="s">
        <v>61</v>
      </c>
    </row>
    <row r="49" spans="1:1">
      <c r="A49" t="s">
        <v>61</v>
      </c>
    </row>
    <row r="50" spans="1:1">
      <c r="A50" t="s">
        <v>61</v>
      </c>
    </row>
    <row r="51" spans="1:1">
      <c r="A51" t="s">
        <v>811</v>
      </c>
    </row>
    <row r="52" spans="1:1">
      <c r="A52" t="s">
        <v>61</v>
      </c>
    </row>
    <row r="53" spans="1:1">
      <c r="A53" t="s">
        <v>61</v>
      </c>
    </row>
    <row r="54" spans="1:1">
      <c r="A54" t="s">
        <v>720</v>
      </c>
    </row>
    <row r="55" spans="1:1">
      <c r="A55" t="s">
        <v>720</v>
      </c>
    </row>
    <row r="56" spans="1:1">
      <c r="A56" t="s">
        <v>61</v>
      </c>
    </row>
    <row r="57" spans="1:1">
      <c r="A57" t="s">
        <v>61</v>
      </c>
    </row>
    <row r="58" spans="1:1">
      <c r="A58" t="s">
        <v>61</v>
      </c>
    </row>
    <row r="59" spans="1:1">
      <c r="A59" t="s">
        <v>734</v>
      </c>
    </row>
    <row r="60" spans="1:1">
      <c r="A60" t="s">
        <v>734</v>
      </c>
    </row>
    <row r="61" spans="1:1">
      <c r="A61" t="s">
        <v>61</v>
      </c>
    </row>
    <row r="62" spans="1:1">
      <c r="A62" t="s">
        <v>61</v>
      </c>
    </row>
    <row r="63" spans="1:1">
      <c r="A63" t="s">
        <v>734</v>
      </c>
    </row>
    <row r="64" spans="1:1">
      <c r="A64" t="s">
        <v>129</v>
      </c>
    </row>
    <row r="65" spans="1:1">
      <c r="A65" t="s">
        <v>61</v>
      </c>
    </row>
    <row r="66" spans="1:1">
      <c r="A66" t="s">
        <v>61</v>
      </c>
    </row>
    <row r="67" spans="1:1">
      <c r="A67" t="s">
        <v>734</v>
      </c>
    </row>
    <row r="68" spans="1:1">
      <c r="A68" t="s">
        <v>61</v>
      </c>
    </row>
    <row r="69" spans="1:1">
      <c r="A69" t="s">
        <v>61</v>
      </c>
    </row>
    <row r="70" spans="1:1">
      <c r="A70" t="s">
        <v>61</v>
      </c>
    </row>
    <row r="71" spans="1:1">
      <c r="A71" t="s">
        <v>61</v>
      </c>
    </row>
    <row r="72" spans="1:1">
      <c r="A72" t="s">
        <v>61</v>
      </c>
    </row>
    <row r="73" spans="1:1">
      <c r="A73" t="s">
        <v>61</v>
      </c>
    </row>
    <row r="74" spans="1:1">
      <c r="A74" t="s">
        <v>61</v>
      </c>
    </row>
    <row r="75" spans="1:1">
      <c r="A75" t="s">
        <v>720</v>
      </c>
    </row>
    <row r="76" spans="1:1">
      <c r="A76" t="s">
        <v>61</v>
      </c>
    </row>
    <row r="77" spans="1:1">
      <c r="A77" t="s">
        <v>61</v>
      </c>
    </row>
    <row r="78" spans="1:1">
      <c r="A78" t="s">
        <v>61</v>
      </c>
    </row>
    <row r="79" spans="1:1">
      <c r="A79" t="s">
        <v>661</v>
      </c>
    </row>
    <row r="80" spans="1:1">
      <c r="A80" t="s">
        <v>720</v>
      </c>
    </row>
    <row r="81" spans="1:11">
      <c r="A81" t="s">
        <v>61</v>
      </c>
      <c r="J81" t="s">
        <v>1559</v>
      </c>
      <c r="K81" t="s">
        <v>1558</v>
      </c>
    </row>
    <row r="82" spans="1:11">
      <c r="A82" t="s">
        <v>61</v>
      </c>
      <c r="J82" t="s">
        <v>61</v>
      </c>
      <c r="K82">
        <v>89</v>
      </c>
    </row>
    <row r="83" spans="1:11">
      <c r="A83" t="s">
        <v>61</v>
      </c>
      <c r="J83" t="s">
        <v>244</v>
      </c>
      <c r="K83">
        <v>9</v>
      </c>
    </row>
    <row r="84" spans="1:11">
      <c r="A84" t="s">
        <v>720</v>
      </c>
      <c r="J84" t="s">
        <v>1351</v>
      </c>
      <c r="K84">
        <v>10</v>
      </c>
    </row>
    <row r="85" spans="1:11">
      <c r="A85" t="s">
        <v>61</v>
      </c>
      <c r="J85" t="s">
        <v>661</v>
      </c>
      <c r="K85">
        <v>2</v>
      </c>
    </row>
    <row r="86" spans="1:11">
      <c r="A86" t="s">
        <v>61</v>
      </c>
      <c r="J86" t="s">
        <v>1560</v>
      </c>
      <c r="K86">
        <v>1</v>
      </c>
    </row>
    <row r="87" spans="1:11">
      <c r="A87" t="s">
        <v>720</v>
      </c>
      <c r="J87" t="s">
        <v>129</v>
      </c>
      <c r="K87">
        <v>4</v>
      </c>
    </row>
    <row r="88" spans="1:11">
      <c r="A88" t="s">
        <v>1351</v>
      </c>
      <c r="J88" t="s">
        <v>1561</v>
      </c>
      <c r="K88">
        <v>2</v>
      </c>
    </row>
    <row r="89" spans="1:11">
      <c r="A89" t="s">
        <v>1351</v>
      </c>
      <c r="J89" t="s">
        <v>1562</v>
      </c>
      <c r="K89">
        <v>2</v>
      </c>
    </row>
    <row r="90" spans="1:11">
      <c r="A90" t="s">
        <v>61</v>
      </c>
    </row>
    <row r="91" spans="1:11">
      <c r="A91" t="s">
        <v>61</v>
      </c>
    </row>
    <row r="92" spans="1:11">
      <c r="A92" t="s">
        <v>61</v>
      </c>
    </row>
    <row r="93" spans="1:11">
      <c r="A93" t="s">
        <v>61</v>
      </c>
    </row>
    <row r="94" spans="1:11">
      <c r="A94" t="s">
        <v>61</v>
      </c>
    </row>
    <row r="95" spans="1:11">
      <c r="A95" t="s">
        <v>61</v>
      </c>
    </row>
    <row r="96" spans="1:11">
      <c r="A96" t="s">
        <v>61</v>
      </c>
    </row>
    <row r="97" spans="1:1">
      <c r="A97" t="s">
        <v>61</v>
      </c>
    </row>
    <row r="98" spans="1:1">
      <c r="A98" t="s">
        <v>61</v>
      </c>
    </row>
    <row r="99" spans="1:1">
      <c r="A99" t="s">
        <v>61</v>
      </c>
    </row>
    <row r="100" spans="1:1">
      <c r="A100" t="s">
        <v>61</v>
      </c>
    </row>
    <row r="101" spans="1:1">
      <c r="A101" t="s">
        <v>61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20FFF-984D-4061-8253-82EF031943CB}">
  <dimension ref="A1:A101"/>
  <sheetViews>
    <sheetView workbookViewId="0">
      <selection sqref="A1:A1048576"/>
    </sheetView>
  </sheetViews>
  <sheetFormatPr defaultRowHeight="12.75"/>
  <cols>
    <col min="1" max="1" width="9" customWidth="1"/>
  </cols>
  <sheetData>
    <row r="1" spans="1:1">
      <c r="A1" t="s">
        <v>6</v>
      </c>
    </row>
    <row r="2" spans="1:1">
      <c r="A2" t="s">
        <v>46</v>
      </c>
    </row>
    <row r="3" spans="1:1">
      <c r="A3" t="s">
        <v>46</v>
      </c>
    </row>
    <row r="4" spans="1:1">
      <c r="A4" t="s">
        <v>83</v>
      </c>
    </row>
    <row r="5" spans="1:1">
      <c r="A5" t="s">
        <v>46</v>
      </c>
    </row>
    <row r="6" spans="1:1">
      <c r="A6" t="s">
        <v>46</v>
      </c>
    </row>
    <row r="7" spans="1:1">
      <c r="A7" t="s">
        <v>134</v>
      </c>
    </row>
    <row r="8" spans="1:1">
      <c r="A8" t="s">
        <v>46</v>
      </c>
    </row>
    <row r="9" spans="1:1">
      <c r="A9" t="s">
        <v>46</v>
      </c>
    </row>
    <row r="10" spans="1:1">
      <c r="A10" t="s">
        <v>46</v>
      </c>
    </row>
    <row r="11" spans="1:1">
      <c r="A11" t="s">
        <v>46</v>
      </c>
    </row>
    <row r="12" spans="1:1">
      <c r="A12" t="s">
        <v>46</v>
      </c>
    </row>
    <row r="13" spans="1:1">
      <c r="A13" t="s">
        <v>46</v>
      </c>
    </row>
    <row r="14" spans="1:1">
      <c r="A14" t="s">
        <v>46</v>
      </c>
    </row>
    <row r="15" spans="1:1">
      <c r="A15" t="s">
        <v>46</v>
      </c>
    </row>
    <row r="16" spans="1:1">
      <c r="A16" t="s">
        <v>46</v>
      </c>
    </row>
    <row r="17" spans="1:1">
      <c r="A17" t="s">
        <v>46</v>
      </c>
    </row>
    <row r="18" spans="1:1">
      <c r="A18" t="s">
        <v>46</v>
      </c>
    </row>
    <row r="19" spans="1:1">
      <c r="A19" t="s">
        <v>46</v>
      </c>
    </row>
    <row r="20" spans="1:1">
      <c r="A20" t="s">
        <v>46</v>
      </c>
    </row>
    <row r="21" spans="1:1">
      <c r="A21" t="s">
        <v>46</v>
      </c>
    </row>
    <row r="22" spans="1:1">
      <c r="A22" t="s">
        <v>46</v>
      </c>
    </row>
    <row r="23" spans="1:1">
      <c r="A23" t="s">
        <v>46</v>
      </c>
    </row>
    <row r="24" spans="1:1">
      <c r="A24" t="s">
        <v>46</v>
      </c>
    </row>
    <row r="25" spans="1:1">
      <c r="A25" t="s">
        <v>46</v>
      </c>
    </row>
    <row r="26" spans="1:1">
      <c r="A26" t="s">
        <v>46</v>
      </c>
    </row>
    <row r="27" spans="1:1">
      <c r="A27" t="s">
        <v>46</v>
      </c>
    </row>
    <row r="28" spans="1:1">
      <c r="A28" t="s">
        <v>46</v>
      </c>
    </row>
    <row r="29" spans="1:1">
      <c r="A29" t="s">
        <v>46</v>
      </c>
    </row>
    <row r="30" spans="1:1">
      <c r="A30" t="s">
        <v>46</v>
      </c>
    </row>
    <row r="31" spans="1:1">
      <c r="A31" t="s">
        <v>46</v>
      </c>
    </row>
    <row r="32" spans="1:1">
      <c r="A32" t="s">
        <v>46</v>
      </c>
    </row>
    <row r="33" spans="1:1">
      <c r="A33" t="s">
        <v>46</v>
      </c>
    </row>
    <row r="34" spans="1:1">
      <c r="A34" t="s">
        <v>46</v>
      </c>
    </row>
    <row r="35" spans="1:1">
      <c r="A35" t="s">
        <v>46</v>
      </c>
    </row>
    <row r="36" spans="1:1">
      <c r="A36" t="s">
        <v>46</v>
      </c>
    </row>
    <row r="37" spans="1:1">
      <c r="A37" t="s">
        <v>46</v>
      </c>
    </row>
    <row r="38" spans="1:1">
      <c r="A38" t="s">
        <v>46</v>
      </c>
    </row>
    <row r="39" spans="1:1">
      <c r="A39" t="s">
        <v>46</v>
      </c>
    </row>
    <row r="40" spans="1:1">
      <c r="A40" t="s">
        <v>46</v>
      </c>
    </row>
    <row r="41" spans="1:1">
      <c r="A41" t="s">
        <v>83</v>
      </c>
    </row>
    <row r="42" spans="1:1">
      <c r="A42" t="s">
        <v>46</v>
      </c>
    </row>
    <row r="43" spans="1:1">
      <c r="A43" t="s">
        <v>83</v>
      </c>
    </row>
    <row r="44" spans="1:1">
      <c r="A44" t="s">
        <v>46</v>
      </c>
    </row>
    <row r="45" spans="1:1">
      <c r="A45" t="s">
        <v>46</v>
      </c>
    </row>
    <row r="46" spans="1:1">
      <c r="A46" t="s">
        <v>46</v>
      </c>
    </row>
    <row r="47" spans="1:1">
      <c r="A47" t="s">
        <v>755</v>
      </c>
    </row>
    <row r="48" spans="1:1">
      <c r="A48" t="s">
        <v>46</v>
      </c>
    </row>
    <row r="49" spans="1:1">
      <c r="A49" t="s">
        <v>46</v>
      </c>
    </row>
    <row r="50" spans="1:1">
      <c r="A50" t="s">
        <v>46</v>
      </c>
    </row>
    <row r="51" spans="1:1">
      <c r="A51" t="s">
        <v>46</v>
      </c>
    </row>
    <row r="52" spans="1:1">
      <c r="A52" t="s">
        <v>46</v>
      </c>
    </row>
    <row r="53" spans="1:1">
      <c r="A53" t="s">
        <v>46</v>
      </c>
    </row>
    <row r="54" spans="1:1">
      <c r="A54" t="s">
        <v>46</v>
      </c>
    </row>
    <row r="55" spans="1:1">
      <c r="A55" t="s">
        <v>46</v>
      </c>
    </row>
    <row r="56" spans="1:1">
      <c r="A56" t="s">
        <v>46</v>
      </c>
    </row>
    <row r="57" spans="1:1">
      <c r="A57" t="s">
        <v>46</v>
      </c>
    </row>
    <row r="58" spans="1:1">
      <c r="A58" t="s">
        <v>46</v>
      </c>
    </row>
    <row r="59" spans="1:1">
      <c r="A59" t="s">
        <v>46</v>
      </c>
    </row>
    <row r="60" spans="1:1">
      <c r="A60" t="s">
        <v>46</v>
      </c>
    </row>
    <row r="61" spans="1:1">
      <c r="A61" t="s">
        <v>46</v>
      </c>
    </row>
    <row r="62" spans="1:1">
      <c r="A62" t="s">
        <v>46</v>
      </c>
    </row>
    <row r="63" spans="1:1">
      <c r="A63" t="s">
        <v>46</v>
      </c>
    </row>
    <row r="64" spans="1:1">
      <c r="A64" t="s">
        <v>83</v>
      </c>
    </row>
    <row r="65" spans="1:1">
      <c r="A65" t="s">
        <v>46</v>
      </c>
    </row>
    <row r="66" spans="1:1">
      <c r="A66" t="s">
        <v>46</v>
      </c>
    </row>
    <row r="67" spans="1:1">
      <c r="A67" t="s">
        <v>46</v>
      </c>
    </row>
    <row r="68" spans="1:1">
      <c r="A68" t="s">
        <v>46</v>
      </c>
    </row>
    <row r="69" spans="1:1">
      <c r="A69" t="s">
        <v>46</v>
      </c>
    </row>
    <row r="70" spans="1:1">
      <c r="A70" t="s">
        <v>46</v>
      </c>
    </row>
    <row r="71" spans="1:1">
      <c r="A71" t="s">
        <v>83</v>
      </c>
    </row>
    <row r="72" spans="1:1">
      <c r="A72" t="s">
        <v>46</v>
      </c>
    </row>
    <row r="73" spans="1:1">
      <c r="A73" t="s">
        <v>46</v>
      </c>
    </row>
    <row r="74" spans="1:1">
      <c r="A74" t="s">
        <v>46</v>
      </c>
    </row>
    <row r="75" spans="1:1">
      <c r="A75" t="s">
        <v>46</v>
      </c>
    </row>
    <row r="76" spans="1:1">
      <c r="A76" t="s">
        <v>46</v>
      </c>
    </row>
    <row r="77" spans="1:1">
      <c r="A77" t="s">
        <v>46</v>
      </c>
    </row>
    <row r="78" spans="1:1">
      <c r="A78" t="s">
        <v>46</v>
      </c>
    </row>
    <row r="79" spans="1:1">
      <c r="A79" t="s">
        <v>83</v>
      </c>
    </row>
    <row r="80" spans="1:1">
      <c r="A80" t="s">
        <v>46</v>
      </c>
    </row>
    <row r="81" spans="1:1">
      <c r="A81" t="s">
        <v>46</v>
      </c>
    </row>
    <row r="82" spans="1:1">
      <c r="A82" t="s">
        <v>46</v>
      </c>
    </row>
    <row r="83" spans="1:1">
      <c r="A83" t="s">
        <v>46</v>
      </c>
    </row>
    <row r="84" spans="1:1">
      <c r="A84" t="s">
        <v>46</v>
      </c>
    </row>
    <row r="85" spans="1:1">
      <c r="A85" t="s">
        <v>46</v>
      </c>
    </row>
    <row r="86" spans="1:1">
      <c r="A86" t="s">
        <v>46</v>
      </c>
    </row>
    <row r="87" spans="1:1">
      <c r="A87" t="s">
        <v>46</v>
      </c>
    </row>
    <row r="88" spans="1:1">
      <c r="A88" t="s">
        <v>46</v>
      </c>
    </row>
    <row r="89" spans="1:1">
      <c r="A89" t="s">
        <v>46</v>
      </c>
    </row>
    <row r="90" spans="1:1">
      <c r="A90" t="s">
        <v>46</v>
      </c>
    </row>
    <row r="91" spans="1:1">
      <c r="A91" t="s">
        <v>46</v>
      </c>
    </row>
    <row r="92" spans="1:1">
      <c r="A92" t="s">
        <v>46</v>
      </c>
    </row>
    <row r="93" spans="1:1">
      <c r="A93" t="s">
        <v>46</v>
      </c>
    </row>
    <row r="94" spans="1:1">
      <c r="A94" t="s">
        <v>46</v>
      </c>
    </row>
    <row r="95" spans="1:1">
      <c r="A95" t="s">
        <v>46</v>
      </c>
    </row>
    <row r="96" spans="1:1">
      <c r="A96" t="s">
        <v>46</v>
      </c>
    </row>
    <row r="97" spans="1:1">
      <c r="A97" t="s">
        <v>46</v>
      </c>
    </row>
    <row r="98" spans="1:1">
      <c r="A98" t="s">
        <v>46</v>
      </c>
    </row>
    <row r="99" spans="1:1">
      <c r="A99" t="s">
        <v>46</v>
      </c>
    </row>
    <row r="100" spans="1:1">
      <c r="A100" t="s">
        <v>46</v>
      </c>
    </row>
    <row r="101" spans="1:1">
      <c r="A101" t="s">
        <v>46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9e056527-4293-48ad-b41a-5b8e7943048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FC1A986E6D5844CA34A1F7671E55941" ma:contentTypeVersion="10" ma:contentTypeDescription="Create a new document." ma:contentTypeScope="" ma:versionID="9c4750a18470fce1230d88d2f2f60207">
  <xsd:schema xmlns:xsd="http://www.w3.org/2001/XMLSchema" xmlns:xs="http://www.w3.org/2001/XMLSchema" xmlns:p="http://schemas.microsoft.com/office/2006/metadata/properties" xmlns:ns3="9e056527-4293-48ad-b41a-5b8e79430486" targetNamespace="http://schemas.microsoft.com/office/2006/metadata/properties" ma:root="true" ma:fieldsID="6d3432b9c660d73a5fb0ab213b5b6252" ns3:_="">
    <xsd:import namespace="9e056527-4293-48ad-b41a-5b8e79430486"/>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GenerationTime" minOccurs="0"/>
                <xsd:element ref="ns3:MediaServiceEventHashCode"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056527-4293-48ad-b41a-5b8e79430486"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68E830-C4B9-40B9-948D-3579F457CCF5}"/>
</file>

<file path=customXml/itemProps2.xml><?xml version="1.0" encoding="utf-8"?>
<ds:datastoreItem xmlns:ds="http://schemas.openxmlformats.org/officeDocument/2006/customXml" ds:itemID="{5626563F-7F3F-4769-B56C-06EA3334D511}"/>
</file>

<file path=customXml/itemProps3.xml><?xml version="1.0" encoding="utf-8"?>
<ds:datastoreItem xmlns:ds="http://schemas.openxmlformats.org/officeDocument/2006/customXml" ds:itemID="{518D3FEE-0BD9-4E1A-9B20-24519F59338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2025-07-08T17:24:07Z</dcterms:created>
  <dcterms:modified xsi:type="dcterms:W3CDTF">2025-07-26T08:19:19Z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0x0101009FC1A986E6D5844CA34A1F7671E55941</vt:lpwstr>
  </property>
</Properties>
</file>