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ra2\Downloads\"/>
    </mc:Choice>
  </mc:AlternateContent>
  <xr:revisionPtr revIDLastSave="0" documentId="8_{CD242547-CCAA-45D9-A935-43039D7325EA}" xr6:coauthVersionLast="47" xr6:coauthVersionMax="47" xr10:uidLastSave="{00000000-0000-0000-0000-000000000000}"/>
  <bookViews>
    <workbookView xWindow="-110" yWindow="-110" windowWidth="19420" windowHeight="11500" xr2:uid="{0B796F42-477D-452D-8A5B-5844D2400B17}"/>
  </bookViews>
  <sheets>
    <sheet name="Sheet1" sheetId="1" r:id="rId1"/>
  </sheets>
  <definedNames>
    <definedName name="Am">Sheet1!$H$8:$H$54</definedName>
    <definedName name="app">Sheet1!$G$8:$G$54</definedName>
    <definedName name="go">Sheet1!$I$8:$I$54</definedName>
    <definedName name="me">Sheet1!$J$8:$J$54</definedName>
    <definedName name="solver_adj" localSheetId="0" hidden="1">Sheet1!$O$17:$R$17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Sheet1!$N$25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Sheet1!$N$28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100%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P19" i="1"/>
  <c r="P18" i="1"/>
  <c r="O18" i="1"/>
  <c r="R20" i="1"/>
  <c r="R19" i="1"/>
  <c r="Q19" i="1"/>
  <c r="R18" i="1"/>
  <c r="Q18" i="1"/>
  <c r="N21" i="1"/>
  <c r="N20" i="1"/>
  <c r="N19" i="1"/>
  <c r="N18" i="1"/>
  <c r="O23" i="1" l="1"/>
  <c r="H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8" i="1"/>
  <c r="O10" i="1" l="1"/>
  <c r="R21" i="1"/>
  <c r="R23" i="1" s="1"/>
  <c r="P10" i="1"/>
  <c r="N10" i="1"/>
  <c r="Q10" i="1"/>
  <c r="N26" i="1" s="1"/>
  <c r="Q20" i="1"/>
  <c r="Q23" i="1" s="1"/>
  <c r="P23" i="1"/>
  <c r="N27" i="1" l="1"/>
  <c r="N28" i="1" s="1"/>
</calcChain>
</file>

<file path=xl/sharedStrings.xml><?xml version="1.0" encoding="utf-8"?>
<sst xmlns="http://schemas.openxmlformats.org/spreadsheetml/2006/main" count="34" uniqueCount="17">
  <si>
    <t xml:space="preserve">Prices </t>
  </si>
  <si>
    <t>AAPL</t>
  </si>
  <si>
    <t>AMZ</t>
  </si>
  <si>
    <t>GOOG</t>
  </si>
  <si>
    <t>META</t>
  </si>
  <si>
    <t>Dates</t>
  </si>
  <si>
    <t>Returns</t>
  </si>
  <si>
    <t xml:space="preserve">Risk Free Rate </t>
  </si>
  <si>
    <t>Rf</t>
  </si>
  <si>
    <t>Expected Returns</t>
  </si>
  <si>
    <t>Var/Cov Matrix</t>
  </si>
  <si>
    <t>Weights</t>
  </si>
  <si>
    <t>Sum of weights</t>
  </si>
  <si>
    <t>Portfolio Expected  Return</t>
  </si>
  <si>
    <t>Std Dev of Portfolio</t>
  </si>
  <si>
    <t>Sharpe Ratio</t>
  </si>
  <si>
    <t xml:space="preserve">Contribution to Var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</si>
</sst>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2"/>
    <xf numFmtId="14" fontId="0" fillId="0" borderId="0" xfId="0" applyNumberFormat="1"/>
    <xf numFmtId="9" fontId="0" fillId="0" borderId="0" xfId="0" applyNumberFormat="1"/>
    <xf numFmtId="0" fontId="3" fillId="0" borderId="2" xfId="3" applyBorder="1"/>
    <xf numFmtId="0" fontId="0" fillId="0" borderId="2" xfId="0" applyBorder="1"/>
    <xf numFmtId="9" fontId="0" fillId="0" borderId="2" xfId="0" applyNumberFormat="1" applyBorder="1"/>
    <xf numFmtId="164" fontId="0" fillId="0" borderId="0" xfId="1" applyNumberFormat="1" applyFont="1"/>
    <xf numFmtId="10" fontId="0" fillId="0" borderId="2" xfId="1" applyNumberFormat="1" applyFont="1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</cellXfs>
  <cellStyles count="4">
    <cellStyle name="Heading 1" xfId="2" builtinId="16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0C41-8C84-4146-83CB-8CE17E2DFF7D}">
  <sheetPr codeName="Sheet1"/>
  <dimension ref="A4:R55"/>
  <sheetViews>
    <sheetView tabSelected="1" zoomScale="72" zoomScaleNormal="115" workbookViewId="0">
      <selection activeCell="N28" sqref="N28"/>
    </sheetView>
  </sheetViews>
  <sheetFormatPr defaultRowHeight="14.5" x14ac:dyDescent="0.35"/>
  <cols>
    <col min="1" max="1" width="10.453125" bestFit="1" customWidth="1"/>
    <col min="2" max="2" width="14.54296875" customWidth="1"/>
    <col min="6" max="6" width="10.453125" bestFit="1" customWidth="1"/>
    <col min="7" max="7" width="9.81640625" bestFit="1" customWidth="1"/>
    <col min="13" max="13" width="15.36328125" bestFit="1" customWidth="1"/>
    <col min="14" max="14" width="25.26953125" bestFit="1" customWidth="1"/>
    <col min="15" max="15" width="24.6328125" bestFit="1" customWidth="1"/>
    <col min="16" max="17" width="23.54296875" bestFit="1" customWidth="1"/>
    <col min="18" max="18" width="22.54296875" bestFit="1" customWidth="1"/>
  </cols>
  <sheetData>
    <row r="4" spans="1:18" ht="20" thickBot="1" x14ac:dyDescent="0.5">
      <c r="B4" s="1" t="s">
        <v>0</v>
      </c>
      <c r="G4" s="1" t="s">
        <v>6</v>
      </c>
    </row>
    <row r="5" spans="1:18" ht="15" thickTop="1" x14ac:dyDescent="0.35">
      <c r="M5" s="4" t="s">
        <v>7</v>
      </c>
      <c r="N5" s="5"/>
    </row>
    <row r="6" spans="1:18" x14ac:dyDescent="0.35">
      <c r="A6" t="s">
        <v>5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1</v>
      </c>
      <c r="H6" t="s">
        <v>2</v>
      </c>
      <c r="I6" t="s">
        <v>3</v>
      </c>
      <c r="J6" t="s">
        <v>4</v>
      </c>
      <c r="M6" s="5" t="s">
        <v>8</v>
      </c>
      <c r="N6" s="6">
        <v>0.02</v>
      </c>
    </row>
    <row r="7" spans="1:18" x14ac:dyDescent="0.35">
      <c r="A7" s="2">
        <v>43831</v>
      </c>
      <c r="B7">
        <v>77.377502000000007</v>
      </c>
      <c r="C7">
        <v>100.435997</v>
      </c>
      <c r="D7">
        <v>71.711501999999996</v>
      </c>
      <c r="E7">
        <v>201.91000399999999</v>
      </c>
      <c r="F7" s="2">
        <v>43831</v>
      </c>
    </row>
    <row r="8" spans="1:18" x14ac:dyDescent="0.35">
      <c r="A8" s="2">
        <v>43862</v>
      </c>
      <c r="B8">
        <v>68.339995999999999</v>
      </c>
      <c r="C8">
        <v>94.1875</v>
      </c>
      <c r="D8">
        <v>66.966498999999999</v>
      </c>
      <c r="E8">
        <v>192.470001</v>
      </c>
      <c r="F8" s="2">
        <v>43862</v>
      </c>
      <c r="G8">
        <f>(B8-B7)/B7</f>
        <v>-0.1167975931815427</v>
      </c>
      <c r="H8">
        <f>(C8-C7)/C7</f>
        <v>-6.2213720047006656E-2</v>
      </c>
      <c r="I8">
        <f>(D8-D7)/D7</f>
        <v>-6.6167948901697762E-2</v>
      </c>
      <c r="J8">
        <f>(E8-E7)/E7</f>
        <v>-4.6753517968332027E-2</v>
      </c>
    </row>
    <row r="9" spans="1:18" x14ac:dyDescent="0.35">
      <c r="A9" s="2">
        <v>43891</v>
      </c>
      <c r="B9">
        <v>63.572498000000003</v>
      </c>
      <c r="C9">
        <v>97.486000000000004</v>
      </c>
      <c r="D9">
        <v>58.140498999999998</v>
      </c>
      <c r="E9">
        <v>166.800003</v>
      </c>
      <c r="F9" s="2">
        <v>43891</v>
      </c>
      <c r="G9">
        <f t="shared" ref="G9:G54" si="0">(B9-B8)/B8</f>
        <v>-6.976146150198774E-2</v>
      </c>
      <c r="H9">
        <f t="shared" ref="H9:H54" si="1">(C9-C8)/C8</f>
        <v>3.5020570670205753E-2</v>
      </c>
      <c r="I9">
        <f t="shared" ref="I9:I54" si="2">(D9-D8)/D8</f>
        <v>-0.13179724387264147</v>
      </c>
      <c r="J9">
        <f t="shared" ref="J9:J54" si="3">(E9-E8)/E8</f>
        <v>-0.13337142342509778</v>
      </c>
      <c r="M9" s="5"/>
      <c r="N9" s="5" t="s">
        <v>1</v>
      </c>
      <c r="O9" s="5" t="s">
        <v>2</v>
      </c>
      <c r="P9" s="5" t="s">
        <v>3</v>
      </c>
      <c r="Q9" s="5" t="s">
        <v>4</v>
      </c>
    </row>
    <row r="10" spans="1:18" x14ac:dyDescent="0.35">
      <c r="A10" s="2">
        <v>43922</v>
      </c>
      <c r="B10">
        <v>73.449996999999996</v>
      </c>
      <c r="C10">
        <v>123.699997</v>
      </c>
      <c r="D10">
        <v>67.432998999999995</v>
      </c>
      <c r="E10">
        <v>204.71000699999999</v>
      </c>
      <c r="F10" s="2">
        <v>43922</v>
      </c>
      <c r="G10">
        <f t="shared" si="0"/>
        <v>0.15537377499307944</v>
      </c>
      <c r="H10">
        <f t="shared" si="1"/>
        <v>0.26890011899144484</v>
      </c>
      <c r="I10">
        <f t="shared" si="2"/>
        <v>0.15982834959844422</v>
      </c>
      <c r="J10">
        <f t="shared" si="3"/>
        <v>0.22727819735111146</v>
      </c>
      <c r="M10" s="5" t="s">
        <v>9</v>
      </c>
      <c r="N10" s="8">
        <f>AVERAGE(app)</f>
        <v>2.3489575728646093E-2</v>
      </c>
      <c r="O10" s="8">
        <f>AVERAGE(Am)</f>
        <v>1.3850765024928284E-2</v>
      </c>
      <c r="P10" s="8">
        <f>AVERAGE(go)</f>
        <v>1.7973792721776859E-2</v>
      </c>
      <c r="Q10" s="8">
        <f>AVERAGE(me)</f>
        <v>2.0104277329331833E-2</v>
      </c>
    </row>
    <row r="11" spans="1:18" x14ac:dyDescent="0.35">
      <c r="A11" s="2">
        <v>43952</v>
      </c>
      <c r="B11">
        <v>79.485000999999997</v>
      </c>
      <c r="C11">
        <v>122.1185</v>
      </c>
      <c r="D11">
        <v>71.445999</v>
      </c>
      <c r="E11">
        <v>225.08999600000001</v>
      </c>
      <c r="F11" s="2">
        <v>43952</v>
      </c>
      <c r="G11">
        <f t="shared" si="0"/>
        <v>8.2164795731713924E-2</v>
      </c>
      <c r="H11">
        <f t="shared" si="1"/>
        <v>-1.27849396795054E-2</v>
      </c>
      <c r="I11">
        <f t="shared" si="2"/>
        <v>5.9510922834679285E-2</v>
      </c>
      <c r="J11">
        <f t="shared" si="3"/>
        <v>9.9555411573016186E-2</v>
      </c>
    </row>
    <row r="12" spans="1:18" x14ac:dyDescent="0.35">
      <c r="A12" s="2">
        <v>43983</v>
      </c>
      <c r="B12">
        <v>91.199996999999996</v>
      </c>
      <c r="C12">
        <v>137.94099399999999</v>
      </c>
      <c r="D12">
        <v>70.680496000000005</v>
      </c>
      <c r="E12">
        <v>227.070007</v>
      </c>
      <c r="F12" s="2">
        <v>43983</v>
      </c>
      <c r="G12">
        <f t="shared" si="0"/>
        <v>0.14738624712352963</v>
      </c>
      <c r="H12">
        <f t="shared" si="1"/>
        <v>0.12956672412451833</v>
      </c>
      <c r="I12">
        <f t="shared" si="2"/>
        <v>-1.07144278296115E-2</v>
      </c>
      <c r="J12">
        <f t="shared" si="3"/>
        <v>8.79653043309837E-3</v>
      </c>
    </row>
    <row r="13" spans="1:18" x14ac:dyDescent="0.35">
      <c r="A13" s="2">
        <v>44013</v>
      </c>
      <c r="B13">
        <v>106.260002</v>
      </c>
      <c r="C13">
        <v>158.233994</v>
      </c>
      <c r="D13">
        <v>74.148003000000003</v>
      </c>
      <c r="E13">
        <v>253.66999799999999</v>
      </c>
      <c r="F13" s="2">
        <v>44013</v>
      </c>
      <c r="G13">
        <f t="shared" si="0"/>
        <v>0.16513163920389168</v>
      </c>
      <c r="H13">
        <f t="shared" si="1"/>
        <v>0.14711362743986031</v>
      </c>
      <c r="I13">
        <f t="shared" si="2"/>
        <v>4.9058894549919366E-2</v>
      </c>
      <c r="J13">
        <f t="shared" si="3"/>
        <v>0.1171444496410307</v>
      </c>
    </row>
    <row r="14" spans="1:18" x14ac:dyDescent="0.35">
      <c r="A14" s="2">
        <v>44044</v>
      </c>
      <c r="B14">
        <v>129.03999300000001</v>
      </c>
      <c r="C14">
        <v>172.54800399999999</v>
      </c>
      <c r="D14">
        <v>81.709000000000003</v>
      </c>
      <c r="E14">
        <v>293.20001200000002</v>
      </c>
      <c r="F14" s="2">
        <v>44044</v>
      </c>
      <c r="G14">
        <f t="shared" si="0"/>
        <v>0.21437973434256108</v>
      </c>
      <c r="H14">
        <f t="shared" si="1"/>
        <v>9.0461029505455051E-2</v>
      </c>
      <c r="I14">
        <f t="shared" si="2"/>
        <v>0.10197168762589601</v>
      </c>
      <c r="J14">
        <f t="shared" si="3"/>
        <v>0.15583243707046515</v>
      </c>
    </row>
    <row r="15" spans="1:18" x14ac:dyDescent="0.35">
      <c r="A15" s="2">
        <v>44075</v>
      </c>
      <c r="B15">
        <v>115.80999799999999</v>
      </c>
      <c r="C15">
        <v>157.43649300000001</v>
      </c>
      <c r="D15">
        <v>73.480002999999996</v>
      </c>
      <c r="E15">
        <v>261.89999399999999</v>
      </c>
      <c r="F15" s="2">
        <v>44075</v>
      </c>
      <c r="G15">
        <f t="shared" si="0"/>
        <v>-0.10252631523313874</v>
      </c>
      <c r="H15">
        <f t="shared" si="1"/>
        <v>-8.7578590593258787E-2</v>
      </c>
      <c r="I15">
        <f t="shared" si="2"/>
        <v>-0.10071102326549103</v>
      </c>
      <c r="J15">
        <f t="shared" si="3"/>
        <v>-0.10675312659946283</v>
      </c>
      <c r="M15" t="s">
        <v>10</v>
      </c>
    </row>
    <row r="16" spans="1:18" ht="15" thickBot="1" x14ac:dyDescent="0.4">
      <c r="A16" s="2">
        <v>44105</v>
      </c>
      <c r="B16">
        <v>108.860001</v>
      </c>
      <c r="C16">
        <v>151.80749499999999</v>
      </c>
      <c r="D16">
        <v>81.050499000000002</v>
      </c>
      <c r="E16">
        <v>263.10998499999999</v>
      </c>
      <c r="F16" s="2">
        <v>44105</v>
      </c>
      <c r="G16">
        <f t="shared" si="0"/>
        <v>-6.0012063897971889E-2</v>
      </c>
      <c r="H16">
        <f t="shared" si="1"/>
        <v>-3.5754086570005235E-2</v>
      </c>
      <c r="I16">
        <f t="shared" si="2"/>
        <v>0.10302797619646267</v>
      </c>
      <c r="J16">
        <f t="shared" si="3"/>
        <v>4.6200497431092046E-3</v>
      </c>
      <c r="O16" t="s">
        <v>1</v>
      </c>
      <c r="P16" t="s">
        <v>2</v>
      </c>
      <c r="Q16" t="s">
        <v>3</v>
      </c>
      <c r="R16" t="s">
        <v>4</v>
      </c>
    </row>
    <row r="17" spans="1:18" x14ac:dyDescent="0.35">
      <c r="A17" s="2">
        <v>44136</v>
      </c>
      <c r="B17">
        <v>119.050003</v>
      </c>
      <c r="C17">
        <v>158.401993</v>
      </c>
      <c r="D17">
        <v>88.037002999999999</v>
      </c>
      <c r="E17">
        <v>276.97000100000002</v>
      </c>
      <c r="F17" s="2">
        <v>44136</v>
      </c>
      <c r="G17">
        <f t="shared" si="0"/>
        <v>9.3606484534204684E-2</v>
      </c>
      <c r="H17">
        <f t="shared" si="1"/>
        <v>4.343987100241669E-2</v>
      </c>
      <c r="I17">
        <f t="shared" si="2"/>
        <v>8.6199395268374557E-2</v>
      </c>
      <c r="J17">
        <f t="shared" si="3"/>
        <v>5.2677651135132827E-2</v>
      </c>
      <c r="N17" s="10" t="s">
        <v>11</v>
      </c>
      <c r="O17" s="11">
        <v>1.0000000000000002</v>
      </c>
      <c r="P17" s="11">
        <v>0</v>
      </c>
      <c r="Q17" s="11">
        <v>0</v>
      </c>
      <c r="R17" s="11">
        <v>0</v>
      </c>
    </row>
    <row r="18" spans="1:18" x14ac:dyDescent="0.35">
      <c r="A18" s="2">
        <v>44166</v>
      </c>
      <c r="B18">
        <v>132.69000199999999</v>
      </c>
      <c r="C18">
        <v>162.846497</v>
      </c>
      <c r="D18">
        <v>87.594002000000003</v>
      </c>
      <c r="E18">
        <v>273.16000400000001</v>
      </c>
      <c r="F18" s="2">
        <v>44166</v>
      </c>
      <c r="G18">
        <f t="shared" si="0"/>
        <v>0.11457369723879796</v>
      </c>
      <c r="H18">
        <f t="shared" si="1"/>
        <v>2.8058384341161632E-2</v>
      </c>
      <c r="I18">
        <f t="shared" si="2"/>
        <v>-5.0319863796362456E-3</v>
      </c>
      <c r="J18">
        <f t="shared" si="3"/>
        <v>-1.3755991573975586E-2</v>
      </c>
      <c r="M18" t="s">
        <v>1</v>
      </c>
      <c r="N18" s="3">
        <f>O17</f>
        <v>1.0000000000000002</v>
      </c>
      <c r="O18">
        <f>VARP(Sheet1!$G$8:$G$54)</f>
        <v>8.001292624685288E-3</v>
      </c>
      <c r="P18">
        <f>O19</f>
        <v>6.7613836275203804E-3</v>
      </c>
      <c r="Q18">
        <f>O20</f>
        <v>4.334948117997635E-3</v>
      </c>
      <c r="R18">
        <f>O21</f>
        <v>4.983610463520069E-3</v>
      </c>
    </row>
    <row r="19" spans="1:18" x14ac:dyDescent="0.35">
      <c r="A19" s="2">
        <v>44197</v>
      </c>
      <c r="B19">
        <v>131.96000699999999</v>
      </c>
      <c r="C19">
        <v>160.30999800000001</v>
      </c>
      <c r="D19">
        <v>91.787002999999999</v>
      </c>
      <c r="E19">
        <v>258.32998700000002</v>
      </c>
      <c r="F19" s="2">
        <v>44197</v>
      </c>
      <c r="G19">
        <f t="shared" si="0"/>
        <v>-5.5015071896675561E-3</v>
      </c>
      <c r="H19">
        <f t="shared" si="1"/>
        <v>-1.5576012052626419E-2</v>
      </c>
      <c r="I19">
        <f t="shared" si="2"/>
        <v>4.7868585796547979E-2</v>
      </c>
      <c r="J19">
        <f t="shared" si="3"/>
        <v>-5.4290587138811131E-2</v>
      </c>
      <c r="M19" t="s">
        <v>2</v>
      </c>
      <c r="N19" s="3">
        <f>P17</f>
        <v>0</v>
      </c>
      <c r="O19">
        <v>6.7613836275203804E-3</v>
      </c>
      <c r="P19">
        <f>VARP(Sheet1!$H$8:$H$54)</f>
        <v>1.0298290496988629E-2</v>
      </c>
      <c r="Q19">
        <f>P20</f>
        <v>5.6467176967745303E-3</v>
      </c>
      <c r="R19">
        <f>P21</f>
        <v>5.8473114947114177E-3</v>
      </c>
    </row>
    <row r="20" spans="1:18" x14ac:dyDescent="0.35">
      <c r="A20" s="2">
        <v>44228</v>
      </c>
      <c r="B20">
        <v>121.260002</v>
      </c>
      <c r="C20">
        <v>154.6465</v>
      </c>
      <c r="D20">
        <v>101.843002</v>
      </c>
      <c r="E20">
        <v>257.61999500000002</v>
      </c>
      <c r="F20" s="2">
        <v>44228</v>
      </c>
      <c r="G20">
        <f t="shared" si="0"/>
        <v>-8.1085210915455549E-2</v>
      </c>
      <c r="H20">
        <f t="shared" si="1"/>
        <v>-3.5328414139210479E-2</v>
      </c>
      <c r="I20">
        <f t="shared" si="2"/>
        <v>0.10955798393373842</v>
      </c>
      <c r="J20">
        <f t="shared" si="3"/>
        <v>-2.7483917304575241E-3</v>
      </c>
      <c r="M20" t="s">
        <v>3</v>
      </c>
      <c r="N20" s="3">
        <f>Q17</f>
        <v>0</v>
      </c>
      <c r="O20">
        <v>4.334948117997635E-3</v>
      </c>
      <c r="P20">
        <v>5.6467176967745303E-3</v>
      </c>
      <c r="Q20">
        <f>VARP(Sheet1!$I$8:$I$54)</f>
        <v>6.9734582153975341E-3</v>
      </c>
      <c r="R20">
        <f>Q21</f>
        <v>5.6647055122336538E-3</v>
      </c>
    </row>
    <row r="21" spans="1:18" ht="15" thickBot="1" x14ac:dyDescent="0.4">
      <c r="A21" s="2">
        <v>44256</v>
      </c>
      <c r="B21">
        <v>122.150002</v>
      </c>
      <c r="C21">
        <v>154.70399499999999</v>
      </c>
      <c r="D21">
        <v>103.43150300000001</v>
      </c>
      <c r="E21">
        <v>294.52999899999998</v>
      </c>
      <c r="F21" s="2">
        <v>44256</v>
      </c>
      <c r="G21">
        <f t="shared" si="0"/>
        <v>7.3396007366056332E-3</v>
      </c>
      <c r="H21">
        <f t="shared" si="1"/>
        <v>3.7178338986002755E-4</v>
      </c>
      <c r="I21">
        <f t="shared" si="2"/>
        <v>1.559754689870599E-2</v>
      </c>
      <c r="J21">
        <f t="shared" si="3"/>
        <v>0.14327305611507352</v>
      </c>
      <c r="M21" t="s">
        <v>4</v>
      </c>
      <c r="N21" s="3">
        <f>R17</f>
        <v>0</v>
      </c>
      <c r="O21" s="9">
        <v>4.983610463520069E-3</v>
      </c>
      <c r="P21" s="9">
        <v>5.8473114947114177E-3</v>
      </c>
      <c r="Q21" s="9">
        <v>5.6647055122336538E-3</v>
      </c>
      <c r="R21" s="9">
        <f>VARP(Sheet1!$J$8:$J$54)</f>
        <v>1.5374929079171599E-2</v>
      </c>
    </row>
    <row r="22" spans="1:18" x14ac:dyDescent="0.35">
      <c r="A22" s="2">
        <v>44287</v>
      </c>
      <c r="B22">
        <v>131.46000699999999</v>
      </c>
      <c r="C22">
        <v>173.371002</v>
      </c>
      <c r="D22">
        <v>120.50599699999999</v>
      </c>
      <c r="E22">
        <v>325.07998700000002</v>
      </c>
      <c r="F22" s="2">
        <v>44287</v>
      </c>
      <c r="G22">
        <f t="shared" si="0"/>
        <v>7.6217804728320751E-2</v>
      </c>
      <c r="H22">
        <f t="shared" si="1"/>
        <v>0.12066273401666204</v>
      </c>
      <c r="I22">
        <f t="shared" si="2"/>
        <v>0.1650802077196924</v>
      </c>
      <c r="J22">
        <f t="shared" si="3"/>
        <v>0.10372453775073705</v>
      </c>
    </row>
    <row r="23" spans="1:18" x14ac:dyDescent="0.35">
      <c r="A23" s="2">
        <v>44317</v>
      </c>
      <c r="B23">
        <v>124.610001</v>
      </c>
      <c r="C23">
        <v>161.153503</v>
      </c>
      <c r="D23">
        <v>120.578003</v>
      </c>
      <c r="E23">
        <v>328.73001099999999</v>
      </c>
      <c r="F23" s="2">
        <v>44317</v>
      </c>
      <c r="G23">
        <f t="shared" si="0"/>
        <v>-5.2107147689410924E-2</v>
      </c>
      <c r="H23">
        <f t="shared" si="1"/>
        <v>-7.0470256611887161E-2</v>
      </c>
      <c r="I23">
        <f t="shared" si="2"/>
        <v>5.9753042829894848E-4</v>
      </c>
      <c r="J23">
        <f t="shared" si="3"/>
        <v>1.122807969104531E-2</v>
      </c>
      <c r="M23" t="s">
        <v>16</v>
      </c>
      <c r="O23" s="13">
        <f>O$17*SUMPRODUCT($N$18:$N$21,O$18:O$21)</f>
        <v>8.0012926246852915E-3</v>
      </c>
      <c r="P23" s="13">
        <f>P$17*SUMPRODUCT($N$18:$N$21,P$18:P$21)</f>
        <v>0</v>
      </c>
      <c r="Q23" s="13">
        <f>Q$17*SUMPRODUCT($N$18:$N$21,Q$18:Q$21)</f>
        <v>0</v>
      </c>
      <c r="R23" s="12">
        <f t="shared" ref="R23" si="4">R$17*SUMPRODUCT($N$18:$N$21,R$18:R$21)</f>
        <v>0</v>
      </c>
    </row>
    <row r="24" spans="1:18" x14ac:dyDescent="0.35">
      <c r="A24" s="2">
        <v>44348</v>
      </c>
      <c r="B24">
        <v>136.96000699999999</v>
      </c>
      <c r="C24">
        <v>172.00799599999999</v>
      </c>
      <c r="D24">
        <v>125.316002</v>
      </c>
      <c r="E24">
        <v>347.709991</v>
      </c>
      <c r="F24" s="2">
        <v>44348</v>
      </c>
      <c r="G24">
        <f t="shared" si="0"/>
        <v>9.9109268123671657E-2</v>
      </c>
      <c r="H24">
        <f t="shared" si="1"/>
        <v>6.7354992587408985E-2</v>
      </c>
      <c r="I24">
        <f t="shared" si="2"/>
        <v>3.9294057640015832E-2</v>
      </c>
      <c r="J24">
        <f t="shared" si="3"/>
        <v>5.7737290070543672E-2</v>
      </c>
    </row>
    <row r="25" spans="1:18" x14ac:dyDescent="0.35">
      <c r="A25" s="2">
        <v>44378</v>
      </c>
      <c r="B25">
        <v>145.86000100000001</v>
      </c>
      <c r="C25">
        <v>166.379501</v>
      </c>
      <c r="D25">
        <v>135.22099299999999</v>
      </c>
      <c r="E25">
        <v>356.29998799999998</v>
      </c>
      <c r="F25" s="2">
        <v>44378</v>
      </c>
      <c r="G25">
        <f t="shared" si="0"/>
        <v>6.4982429505863137E-2</v>
      </c>
      <c r="H25">
        <f t="shared" si="1"/>
        <v>-3.2722286933684099E-2</v>
      </c>
      <c r="I25">
        <f t="shared" si="2"/>
        <v>7.9040113328862793E-2</v>
      </c>
      <c r="J25">
        <f t="shared" si="3"/>
        <v>2.4704487136810466E-2</v>
      </c>
      <c r="M25" t="s">
        <v>12</v>
      </c>
      <c r="N25" s="3">
        <f>SUM(O17:R17)</f>
        <v>1.0000000000000002</v>
      </c>
    </row>
    <row r="26" spans="1:18" x14ac:dyDescent="0.35">
      <c r="A26" s="2">
        <v>44409</v>
      </c>
      <c r="B26">
        <v>151.83000200000001</v>
      </c>
      <c r="C26">
        <v>173.53950499999999</v>
      </c>
      <c r="D26">
        <v>145.462006</v>
      </c>
      <c r="E26">
        <v>379.38000499999998</v>
      </c>
      <c r="F26" s="2">
        <v>44409</v>
      </c>
      <c r="G26">
        <f t="shared" si="0"/>
        <v>4.0929665151997328E-2</v>
      </c>
      <c r="H26">
        <f t="shared" si="1"/>
        <v>4.3034171619495278E-2</v>
      </c>
      <c r="I26">
        <f t="shared" si="2"/>
        <v>7.5735377863997866E-2</v>
      </c>
      <c r="J26">
        <f t="shared" si="3"/>
        <v>6.477692331552927E-2</v>
      </c>
      <c r="M26" t="s">
        <v>13</v>
      </c>
      <c r="N26" s="7">
        <f>SUMPRODUCT(O17:R17,N10:Q10)</f>
        <v>2.34895757286461E-2</v>
      </c>
    </row>
    <row r="27" spans="1:18" x14ac:dyDescent="0.35">
      <c r="A27" s="2">
        <v>44440</v>
      </c>
      <c r="B27">
        <v>141.5</v>
      </c>
      <c r="C27">
        <v>164.25199900000001</v>
      </c>
      <c r="D27">
        <v>133.265503</v>
      </c>
      <c r="E27">
        <v>339.39001500000001</v>
      </c>
      <c r="F27" s="2">
        <v>44440</v>
      </c>
      <c r="G27">
        <f t="shared" si="0"/>
        <v>-6.8036632180245957E-2</v>
      </c>
      <c r="H27">
        <f t="shared" si="1"/>
        <v>-5.351810816793548E-2</v>
      </c>
      <c r="I27">
        <f t="shared" si="2"/>
        <v>-8.3846657525127266E-2</v>
      </c>
      <c r="J27">
        <f t="shared" si="3"/>
        <v>-0.10540879717685696</v>
      </c>
      <c r="M27" t="s">
        <v>14</v>
      </c>
      <c r="N27" s="14">
        <f>SUM(O23:R23)^0.5</f>
        <v>8.9449944799788961E-2</v>
      </c>
    </row>
    <row r="28" spans="1:18" x14ac:dyDescent="0.35">
      <c r="A28" s="2">
        <v>44470</v>
      </c>
      <c r="B28">
        <v>149.800003</v>
      </c>
      <c r="C28">
        <v>168.62150600000001</v>
      </c>
      <c r="D28">
        <v>148.27049299999999</v>
      </c>
      <c r="E28">
        <v>323.57000699999998</v>
      </c>
      <c r="F28" s="2">
        <v>44470</v>
      </c>
      <c r="G28">
        <f t="shared" si="0"/>
        <v>5.8657265017667874E-2</v>
      </c>
      <c r="H28">
        <f t="shared" si="1"/>
        <v>2.6602458579514751E-2</v>
      </c>
      <c r="I28">
        <f t="shared" si="2"/>
        <v>0.11259470502279943</v>
      </c>
      <c r="J28">
        <f t="shared" si="3"/>
        <v>-4.6613062555773861E-2</v>
      </c>
      <c r="M28" t="s">
        <v>15</v>
      </c>
      <c r="N28" s="13">
        <f>(N26-N6)/N27</f>
        <v>3.9011491135703118E-2</v>
      </c>
    </row>
    <row r="29" spans="1:18" x14ac:dyDescent="0.35">
      <c r="A29" s="2">
        <v>44501</v>
      </c>
      <c r="B29">
        <v>165.300003</v>
      </c>
      <c r="C29">
        <v>175.3535</v>
      </c>
      <c r="D29">
        <v>142.45199600000001</v>
      </c>
      <c r="E29">
        <v>324.459991</v>
      </c>
      <c r="F29" s="2">
        <v>44501</v>
      </c>
      <c r="G29">
        <f t="shared" si="0"/>
        <v>0.10347129298789133</v>
      </c>
      <c r="H29">
        <f t="shared" si="1"/>
        <v>3.992369751459808E-2</v>
      </c>
      <c r="I29">
        <f t="shared" si="2"/>
        <v>-3.9242447248084483E-2</v>
      </c>
      <c r="J29">
        <f t="shared" si="3"/>
        <v>2.7505145123046799E-3</v>
      </c>
    </row>
    <row r="30" spans="1:18" x14ac:dyDescent="0.35">
      <c r="A30" s="2">
        <v>44531</v>
      </c>
      <c r="B30">
        <v>177.570007</v>
      </c>
      <c r="C30">
        <v>166.716995</v>
      </c>
      <c r="D30">
        <v>144.67950400000001</v>
      </c>
      <c r="E30">
        <v>336.35000600000001</v>
      </c>
      <c r="F30" s="2">
        <v>44531</v>
      </c>
      <c r="G30">
        <f t="shared" si="0"/>
        <v>7.4228697987379952E-2</v>
      </c>
      <c r="H30">
        <f t="shared" si="1"/>
        <v>-4.9251968167159481E-2</v>
      </c>
      <c r="I30">
        <f t="shared" si="2"/>
        <v>1.5636902693873099E-2</v>
      </c>
      <c r="J30">
        <f t="shared" si="3"/>
        <v>3.6645550544936081E-2</v>
      </c>
    </row>
    <row r="31" spans="1:18" x14ac:dyDescent="0.35">
      <c r="A31" s="2">
        <v>44562</v>
      </c>
      <c r="B31">
        <v>174.779999</v>
      </c>
      <c r="C31">
        <v>149.57350199999999</v>
      </c>
      <c r="D31">
        <v>135.69850199999999</v>
      </c>
      <c r="E31">
        <v>313.26001000000002</v>
      </c>
      <c r="F31" s="2">
        <v>44562</v>
      </c>
      <c r="G31">
        <f t="shared" si="0"/>
        <v>-1.5712157965956493E-2</v>
      </c>
      <c r="H31">
        <f t="shared" si="1"/>
        <v>-0.10282990645314838</v>
      </c>
      <c r="I31">
        <f t="shared" si="2"/>
        <v>-6.2075150603225854E-2</v>
      </c>
      <c r="J31">
        <f t="shared" si="3"/>
        <v>-6.8648715885558764E-2</v>
      </c>
    </row>
    <row r="32" spans="1:18" x14ac:dyDescent="0.35">
      <c r="A32" s="2">
        <v>44593</v>
      </c>
      <c r="B32">
        <v>165.11999499999999</v>
      </c>
      <c r="C32">
        <v>153.56300400000001</v>
      </c>
      <c r="D32">
        <v>134.891006</v>
      </c>
      <c r="E32">
        <v>211.029999</v>
      </c>
      <c r="F32" s="2">
        <v>44593</v>
      </c>
      <c r="G32">
        <f t="shared" si="0"/>
        <v>-5.5269504836191322E-2</v>
      </c>
      <c r="H32">
        <f t="shared" si="1"/>
        <v>2.6672518505316645E-2</v>
      </c>
      <c r="I32">
        <f t="shared" si="2"/>
        <v>-5.9506625946393003E-3</v>
      </c>
      <c r="J32">
        <f t="shared" si="3"/>
        <v>-0.32634236013719087</v>
      </c>
    </row>
    <row r="33" spans="1:10" x14ac:dyDescent="0.35">
      <c r="A33" s="2">
        <v>44621</v>
      </c>
      <c r="B33">
        <v>174.61000100000001</v>
      </c>
      <c r="C33">
        <v>162.99749800000001</v>
      </c>
      <c r="D33">
        <v>139.649506</v>
      </c>
      <c r="E33">
        <v>222.36000100000001</v>
      </c>
      <c r="F33" s="2">
        <v>44621</v>
      </c>
      <c r="G33">
        <f t="shared" si="0"/>
        <v>5.7473390790739931E-2</v>
      </c>
      <c r="H33">
        <f t="shared" si="1"/>
        <v>6.1437284725167268E-2</v>
      </c>
      <c r="I33">
        <f t="shared" si="2"/>
        <v>3.5276629192015942E-2</v>
      </c>
      <c r="J33">
        <f t="shared" si="3"/>
        <v>5.3689058682126076E-2</v>
      </c>
    </row>
    <row r="34" spans="1:10" x14ac:dyDescent="0.35">
      <c r="A34" s="2">
        <v>44652</v>
      </c>
      <c r="B34">
        <v>157.64999399999999</v>
      </c>
      <c r="C34">
        <v>124.281502</v>
      </c>
      <c r="D34">
        <v>114.966499</v>
      </c>
      <c r="E34">
        <v>200.470001</v>
      </c>
      <c r="F34" s="2">
        <v>44652</v>
      </c>
      <c r="G34">
        <f t="shared" si="0"/>
        <v>-9.713078805835422E-2</v>
      </c>
      <c r="H34">
        <f t="shared" si="1"/>
        <v>-0.23752509379008996</v>
      </c>
      <c r="I34">
        <f t="shared" si="2"/>
        <v>-0.17674969075794655</v>
      </c>
      <c r="J34">
        <f t="shared" si="3"/>
        <v>-9.8443964299136752E-2</v>
      </c>
    </row>
    <row r="35" spans="1:10" x14ac:dyDescent="0.35">
      <c r="A35" s="2">
        <v>44682</v>
      </c>
      <c r="B35">
        <v>148.83999600000001</v>
      </c>
      <c r="C35">
        <v>120.209503</v>
      </c>
      <c r="D35">
        <v>114.039001</v>
      </c>
      <c r="E35">
        <v>193.63999899999999</v>
      </c>
      <c r="F35" s="2">
        <v>44682</v>
      </c>
      <c r="G35">
        <f t="shared" si="0"/>
        <v>-5.5883275200124517E-2</v>
      </c>
      <c r="H35">
        <f t="shared" si="1"/>
        <v>-3.2764320791681491E-2</v>
      </c>
      <c r="I35">
        <f t="shared" si="2"/>
        <v>-8.0675501825971056E-3</v>
      </c>
      <c r="J35">
        <f t="shared" si="3"/>
        <v>-3.4069945457824422E-2</v>
      </c>
    </row>
    <row r="36" spans="1:10" x14ac:dyDescent="0.35">
      <c r="A36" s="2">
        <v>44713</v>
      </c>
      <c r="B36">
        <v>136.720001</v>
      </c>
      <c r="C36">
        <v>106.209999</v>
      </c>
      <c r="D36">
        <v>109.37249799999999</v>
      </c>
      <c r="E36">
        <v>161.25</v>
      </c>
      <c r="F36" s="2">
        <v>44713</v>
      </c>
      <c r="G36">
        <f t="shared" si="0"/>
        <v>-8.1429691787952049E-2</v>
      </c>
      <c r="H36">
        <f t="shared" si="1"/>
        <v>-0.11645921204748681</v>
      </c>
      <c r="I36">
        <f t="shared" si="2"/>
        <v>-4.0920237454552991E-2</v>
      </c>
      <c r="J36">
        <f t="shared" si="3"/>
        <v>-0.16726915496420752</v>
      </c>
    </row>
    <row r="37" spans="1:10" x14ac:dyDescent="0.35">
      <c r="A37" s="2">
        <v>44743</v>
      </c>
      <c r="B37">
        <v>162.509995</v>
      </c>
      <c r="C37">
        <v>134.949997</v>
      </c>
      <c r="D37">
        <v>116.639999</v>
      </c>
      <c r="E37">
        <v>159.10000600000001</v>
      </c>
      <c r="F37" s="2">
        <v>44743</v>
      </c>
      <c r="G37">
        <f t="shared" si="0"/>
        <v>0.18863365865540044</v>
      </c>
      <c r="H37">
        <f t="shared" si="1"/>
        <v>0.2705959727953674</v>
      </c>
      <c r="I37">
        <f t="shared" si="2"/>
        <v>6.6447243437742554E-2</v>
      </c>
      <c r="J37">
        <f t="shared" si="3"/>
        <v>-1.3333296124030961E-2</v>
      </c>
    </row>
    <row r="38" spans="1:10" x14ac:dyDescent="0.35">
      <c r="A38" s="2">
        <v>44774</v>
      </c>
      <c r="B38">
        <v>157.220001</v>
      </c>
      <c r="C38">
        <v>126.769997</v>
      </c>
      <c r="D38">
        <v>109.150002</v>
      </c>
      <c r="E38">
        <v>162.929993</v>
      </c>
      <c r="F38" s="2">
        <v>44774</v>
      </c>
      <c r="G38">
        <f t="shared" si="0"/>
        <v>-3.2551807044237539E-2</v>
      </c>
      <c r="H38">
        <f t="shared" si="1"/>
        <v>-6.0615043955873471E-2</v>
      </c>
      <c r="I38">
        <f t="shared" si="2"/>
        <v>-6.4214652470976116E-2</v>
      </c>
      <c r="J38">
        <f t="shared" si="3"/>
        <v>2.4072827501967462E-2</v>
      </c>
    </row>
    <row r="39" spans="1:10" x14ac:dyDescent="0.35">
      <c r="A39" s="2">
        <v>44805</v>
      </c>
      <c r="B39">
        <v>138.199997</v>
      </c>
      <c r="C39">
        <v>113</v>
      </c>
      <c r="D39">
        <v>96.150002000000001</v>
      </c>
      <c r="E39">
        <v>135.679993</v>
      </c>
      <c r="F39" s="2">
        <v>44805</v>
      </c>
      <c r="G39">
        <f t="shared" si="0"/>
        <v>-0.12097699961215495</v>
      </c>
      <c r="H39">
        <f t="shared" si="1"/>
        <v>-0.1086218926076018</v>
      </c>
      <c r="I39">
        <f t="shared" si="2"/>
        <v>-0.11910215081810076</v>
      </c>
      <c r="J39">
        <f t="shared" si="3"/>
        <v>-0.16724974633737325</v>
      </c>
    </row>
    <row r="40" spans="1:10" x14ac:dyDescent="0.35">
      <c r="A40" s="2">
        <v>44835</v>
      </c>
      <c r="B40">
        <v>153.33999600000001</v>
      </c>
      <c r="C40">
        <v>102.44000200000001</v>
      </c>
      <c r="D40">
        <v>94.660004000000001</v>
      </c>
      <c r="E40">
        <v>93.160004000000001</v>
      </c>
      <c r="F40" s="2">
        <v>44835</v>
      </c>
      <c r="G40">
        <f t="shared" si="0"/>
        <v>0.10955136996131785</v>
      </c>
      <c r="H40">
        <f t="shared" si="1"/>
        <v>-9.345130973451321E-2</v>
      </c>
      <c r="I40">
        <f t="shared" si="2"/>
        <v>-1.5496598741620409E-2</v>
      </c>
      <c r="J40">
        <f t="shared" si="3"/>
        <v>-0.31338436905727135</v>
      </c>
    </row>
    <row r="41" spans="1:10" x14ac:dyDescent="0.35">
      <c r="A41" s="2">
        <v>44866</v>
      </c>
      <c r="B41">
        <v>148.029999</v>
      </c>
      <c r="C41">
        <v>96.540001000000004</v>
      </c>
      <c r="D41">
        <v>101.449997</v>
      </c>
      <c r="E41">
        <v>118.099998</v>
      </c>
      <c r="F41" s="2">
        <v>44866</v>
      </c>
      <c r="G41">
        <f t="shared" si="0"/>
        <v>-3.4628910515949206E-2</v>
      </c>
      <c r="H41">
        <f t="shared" si="1"/>
        <v>-5.7594698211739619E-2</v>
      </c>
      <c r="I41">
        <f t="shared" si="2"/>
        <v>7.1730326569603736E-2</v>
      </c>
      <c r="J41">
        <f t="shared" si="3"/>
        <v>0.2677113882476862</v>
      </c>
    </row>
    <row r="42" spans="1:10" x14ac:dyDescent="0.35">
      <c r="A42" s="2">
        <v>44896</v>
      </c>
      <c r="B42">
        <v>129.929993</v>
      </c>
      <c r="C42">
        <v>84</v>
      </c>
      <c r="D42">
        <v>88.730002999999996</v>
      </c>
      <c r="E42">
        <v>120.339996</v>
      </c>
      <c r="F42" s="2">
        <v>44896</v>
      </c>
      <c r="G42">
        <f t="shared" si="0"/>
        <v>-0.12227255368690509</v>
      </c>
      <c r="H42">
        <f t="shared" si="1"/>
        <v>-0.12989435332614097</v>
      </c>
      <c r="I42">
        <f t="shared" si="2"/>
        <v>-0.12538190612267835</v>
      </c>
      <c r="J42">
        <f t="shared" si="3"/>
        <v>1.8966960524419315E-2</v>
      </c>
    </row>
    <row r="43" spans="1:10" x14ac:dyDescent="0.35">
      <c r="A43" s="2">
        <v>44927</v>
      </c>
      <c r="B43">
        <v>144.28999300000001</v>
      </c>
      <c r="C43">
        <v>103.129997</v>
      </c>
      <c r="D43">
        <v>99.870002999999997</v>
      </c>
      <c r="E43">
        <v>148.970001</v>
      </c>
      <c r="F43" s="2">
        <v>44927</v>
      </c>
      <c r="G43">
        <f t="shared" si="0"/>
        <v>0.11052105575038408</v>
      </c>
      <c r="H43">
        <f t="shared" si="1"/>
        <v>0.22773805952380957</v>
      </c>
      <c r="I43">
        <f t="shared" si="2"/>
        <v>0.1255494153426322</v>
      </c>
      <c r="J43">
        <f t="shared" si="3"/>
        <v>0.23790930656171866</v>
      </c>
    </row>
    <row r="44" spans="1:10" x14ac:dyDescent="0.35">
      <c r="A44" s="2">
        <v>44958</v>
      </c>
      <c r="B44">
        <v>147.41000399999999</v>
      </c>
      <c r="C44">
        <v>94.230002999999996</v>
      </c>
      <c r="D44">
        <v>90.300003000000004</v>
      </c>
      <c r="E44">
        <v>174.94000199999999</v>
      </c>
      <c r="F44" s="2">
        <v>44958</v>
      </c>
      <c r="G44">
        <f t="shared" si="0"/>
        <v>2.162319738971764E-2</v>
      </c>
      <c r="H44">
        <f t="shared" si="1"/>
        <v>-8.6298790447943155E-2</v>
      </c>
      <c r="I44">
        <f t="shared" si="2"/>
        <v>-9.5824569065047424E-2</v>
      </c>
      <c r="J44">
        <f t="shared" si="3"/>
        <v>0.17433040763690399</v>
      </c>
    </row>
    <row r="45" spans="1:10" x14ac:dyDescent="0.35">
      <c r="A45" s="2">
        <v>44986</v>
      </c>
      <c r="B45">
        <v>164.89999399999999</v>
      </c>
      <c r="C45">
        <v>103.290001</v>
      </c>
      <c r="D45">
        <v>104</v>
      </c>
      <c r="E45">
        <v>211.94000199999999</v>
      </c>
      <c r="F45" s="2">
        <v>44986</v>
      </c>
      <c r="G45">
        <f t="shared" si="0"/>
        <v>0.1186485959256877</v>
      </c>
      <c r="H45">
        <f t="shared" si="1"/>
        <v>9.6147699369170211E-2</v>
      </c>
      <c r="I45">
        <f t="shared" si="2"/>
        <v>0.15171646229070443</v>
      </c>
      <c r="J45">
        <f t="shared" si="3"/>
        <v>0.21150108366867404</v>
      </c>
    </row>
    <row r="46" spans="1:10" x14ac:dyDescent="0.35">
      <c r="A46" s="2">
        <v>45017</v>
      </c>
      <c r="B46">
        <v>169.679993</v>
      </c>
      <c r="C46">
        <v>105.449997</v>
      </c>
      <c r="D46">
        <v>108.220001</v>
      </c>
      <c r="E46">
        <v>240.320007</v>
      </c>
      <c r="F46" s="2">
        <v>45017</v>
      </c>
      <c r="G46">
        <f t="shared" si="0"/>
        <v>2.8987259999536469E-2</v>
      </c>
      <c r="H46">
        <f t="shared" si="1"/>
        <v>2.0911956424513854E-2</v>
      </c>
      <c r="I46">
        <f t="shared" si="2"/>
        <v>4.0576932692307659E-2</v>
      </c>
      <c r="J46">
        <f t="shared" si="3"/>
        <v>0.13390584473052902</v>
      </c>
    </row>
    <row r="47" spans="1:10" x14ac:dyDescent="0.35">
      <c r="A47" s="2">
        <v>45047</v>
      </c>
      <c r="B47">
        <v>177.25</v>
      </c>
      <c r="C47">
        <v>120.58000199999999</v>
      </c>
      <c r="D47">
        <v>123.370003</v>
      </c>
      <c r="E47">
        <v>264.72000100000002</v>
      </c>
      <c r="F47" s="2">
        <v>45047</v>
      </c>
      <c r="G47">
        <f t="shared" si="0"/>
        <v>4.4613433005033211E-2</v>
      </c>
      <c r="H47">
        <f t="shared" si="1"/>
        <v>0.14348037392547291</v>
      </c>
      <c r="I47">
        <f t="shared" si="2"/>
        <v>0.13999262483836053</v>
      </c>
      <c r="J47">
        <f t="shared" si="3"/>
        <v>0.10153126368708877</v>
      </c>
    </row>
    <row r="48" spans="1:10" x14ac:dyDescent="0.35">
      <c r="A48" s="2">
        <v>45078</v>
      </c>
      <c r="B48">
        <v>193.970001</v>
      </c>
      <c r="C48">
        <v>130.36000100000001</v>
      </c>
      <c r="D48">
        <v>120.970001</v>
      </c>
      <c r="E48">
        <v>286.98001099999999</v>
      </c>
      <c r="F48" s="2">
        <v>45078</v>
      </c>
      <c r="G48">
        <f t="shared" si="0"/>
        <v>9.4330047954865992E-2</v>
      </c>
      <c r="H48">
        <f t="shared" si="1"/>
        <v>8.1107968467275512E-2</v>
      </c>
      <c r="I48">
        <f t="shared" si="2"/>
        <v>-1.9453691672521079E-2</v>
      </c>
      <c r="J48">
        <f t="shared" si="3"/>
        <v>8.4088886052852363E-2</v>
      </c>
    </row>
    <row r="49" spans="1:10" x14ac:dyDescent="0.35">
      <c r="A49" s="2">
        <v>45108</v>
      </c>
      <c r="B49">
        <v>196.449997</v>
      </c>
      <c r="C49">
        <v>133.679993</v>
      </c>
      <c r="D49">
        <v>133.11000100000001</v>
      </c>
      <c r="E49">
        <v>318.60000600000001</v>
      </c>
      <c r="F49" s="2">
        <v>45108</v>
      </c>
      <c r="G49">
        <f t="shared" si="0"/>
        <v>1.2785461603415675E-2</v>
      </c>
      <c r="H49">
        <f t="shared" si="1"/>
        <v>2.54678733854872E-2</v>
      </c>
      <c r="I49">
        <f t="shared" si="2"/>
        <v>0.10035545920182323</v>
      </c>
      <c r="J49">
        <f t="shared" si="3"/>
        <v>0.11018187256254589</v>
      </c>
    </row>
    <row r="50" spans="1:10" x14ac:dyDescent="0.35">
      <c r="A50" s="2">
        <v>45139</v>
      </c>
      <c r="B50">
        <v>187.86999499999999</v>
      </c>
      <c r="C50">
        <v>138.009995</v>
      </c>
      <c r="D50">
        <v>137.35000600000001</v>
      </c>
      <c r="E50">
        <v>295.89001500000001</v>
      </c>
      <c r="F50" s="2">
        <v>45139</v>
      </c>
      <c r="G50">
        <f t="shared" si="0"/>
        <v>-4.3675246276537266E-2</v>
      </c>
      <c r="H50">
        <f t="shared" si="1"/>
        <v>3.2390800618907929E-2</v>
      </c>
      <c r="I50">
        <f t="shared" si="2"/>
        <v>3.1853391692183944E-2</v>
      </c>
      <c r="J50">
        <f t="shared" si="3"/>
        <v>-7.1280573045563608E-2</v>
      </c>
    </row>
    <row r="51" spans="1:10" x14ac:dyDescent="0.35">
      <c r="A51" s="2">
        <v>45170</v>
      </c>
      <c r="B51">
        <v>171.21000699999999</v>
      </c>
      <c r="C51">
        <v>127.120003</v>
      </c>
      <c r="D51">
        <v>131.85000600000001</v>
      </c>
      <c r="E51">
        <v>300.209991</v>
      </c>
      <c r="F51" s="2">
        <v>45170</v>
      </c>
      <c r="G51">
        <f t="shared" si="0"/>
        <v>-8.8678279892433057E-2</v>
      </c>
      <c r="H51">
        <f t="shared" si="1"/>
        <v>-7.8907270448057093E-2</v>
      </c>
      <c r="I51">
        <f t="shared" si="2"/>
        <v>-4.0043682269660763E-2</v>
      </c>
      <c r="J51">
        <f t="shared" si="3"/>
        <v>1.459993842644537E-2</v>
      </c>
    </row>
    <row r="52" spans="1:10" x14ac:dyDescent="0.35">
      <c r="A52" s="2">
        <v>45200</v>
      </c>
      <c r="B52">
        <v>170.770004</v>
      </c>
      <c r="C52">
        <v>133.08999600000001</v>
      </c>
      <c r="D52">
        <v>125.300003</v>
      </c>
      <c r="E52">
        <v>301.26998900000001</v>
      </c>
      <c r="F52" s="2">
        <v>45200</v>
      </c>
      <c r="G52">
        <f t="shared" si="0"/>
        <v>-2.5699607616977097E-3</v>
      </c>
      <c r="H52">
        <f t="shared" si="1"/>
        <v>4.6963442881605477E-2</v>
      </c>
      <c r="I52">
        <f t="shared" si="2"/>
        <v>-4.9677684504618097E-2</v>
      </c>
      <c r="J52">
        <f t="shared" si="3"/>
        <v>3.530855173970567E-3</v>
      </c>
    </row>
    <row r="53" spans="1:10" x14ac:dyDescent="0.35">
      <c r="A53" s="2">
        <v>45231</v>
      </c>
      <c r="B53">
        <v>189.949997</v>
      </c>
      <c r="C53">
        <v>146.08999600000001</v>
      </c>
      <c r="D53">
        <v>133.91999799999999</v>
      </c>
      <c r="E53">
        <v>327.14999399999999</v>
      </c>
      <c r="F53" s="2">
        <v>45231</v>
      </c>
      <c r="G53">
        <f t="shared" si="0"/>
        <v>0.11231476577115965</v>
      </c>
      <c r="H53">
        <f t="shared" si="1"/>
        <v>9.7678265765369768E-2</v>
      </c>
      <c r="I53">
        <f t="shared" si="2"/>
        <v>6.8794850707226143E-2</v>
      </c>
      <c r="J53">
        <f t="shared" si="3"/>
        <v>8.5903030321417051E-2</v>
      </c>
    </row>
    <row r="54" spans="1:10" x14ac:dyDescent="0.35">
      <c r="A54" s="2">
        <v>45261</v>
      </c>
      <c r="B54">
        <v>192.529999</v>
      </c>
      <c r="C54">
        <v>151.94000199999999</v>
      </c>
      <c r="D54">
        <v>140.929993</v>
      </c>
      <c r="E54">
        <v>353.959991</v>
      </c>
      <c r="F54" s="2">
        <v>45261</v>
      </c>
      <c r="G54">
        <f t="shared" si="0"/>
        <v>1.3582532459845248E-2</v>
      </c>
      <c r="H54">
        <f t="shared" si="1"/>
        <v>4.0043850778118846E-2</v>
      </c>
      <c r="I54">
        <f t="shared" si="2"/>
        <v>5.2344646839077788E-2</v>
      </c>
      <c r="J54">
        <f t="shared" si="3"/>
        <v>8.1950168093232523E-2</v>
      </c>
    </row>
    <row r="55" spans="1:10" x14ac:dyDescent="0.35">
      <c r="A55" s="2"/>
      <c r="F5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ACD66DD19A3A40ABF797A83A088A75" ma:contentTypeVersion="3" ma:contentTypeDescription="Crée un document." ma:contentTypeScope="" ma:versionID="892c9643f527cd09bf0e8cf16fa9d78d">
  <xsd:schema xmlns:xsd="http://www.w3.org/2001/XMLSchema" xmlns:xs="http://www.w3.org/2001/XMLSchema" xmlns:p="http://schemas.microsoft.com/office/2006/metadata/properties" xmlns:ns3="b8ccc3df-f629-418d-8883-dc0a75efbe5f" targetNamespace="http://schemas.microsoft.com/office/2006/metadata/properties" ma:root="true" ma:fieldsID="db69864340a412b2700da4f394300e39" ns3:_="">
    <xsd:import namespace="b8ccc3df-f629-418d-8883-dc0a75efbe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cc3df-f629-418d-8883-dc0a75efbe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7A8906-B977-480B-8E5D-FE89E906B9BB}">
  <ds:schemaRefs>
    <ds:schemaRef ds:uri="http://schemas.microsoft.com/office/infopath/2007/PartnerControls"/>
    <ds:schemaRef ds:uri="http://purl.org/dc/elements/1.1/"/>
    <ds:schemaRef ds:uri="http://purl.org/dc/dcmitype/"/>
    <ds:schemaRef ds:uri="b8ccc3df-f629-418d-8883-dc0a75efbe5f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8CC3A43-D698-44F7-B09B-CDF83B26F6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93C7DC-8A51-44A8-AD07-0F8E1F0B8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cc3df-f629-418d-8883-dc0a75efbe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Am</vt:lpstr>
      <vt:lpstr>app</vt:lpstr>
      <vt:lpstr>go</vt:lpstr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zineb ahiri</dc:creator>
  <cp:lastModifiedBy>zineb ahiri</cp:lastModifiedBy>
  <dcterms:created xsi:type="dcterms:W3CDTF">2023-12-31T16:00:14Z</dcterms:created>
  <dcterms:modified xsi:type="dcterms:W3CDTF">2024-01-02T03:36:51Z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0x010100E3ACD66DD19A3A40ABF797A83A088A75</vt:lpwstr>
  </property>
</Properties>
</file>